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Energy/"/>
    </mc:Choice>
  </mc:AlternateContent>
  <xr:revisionPtr revIDLastSave="34" documentId="8_{0BB5F0FA-C2A9-49F8-ABC3-3CC0BC1EBE4F}" xr6:coauthVersionLast="47" xr6:coauthVersionMax="47" xr10:uidLastSave="{ED0BCDF4-905A-4AB4-9B31-948B30B7C810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3" l="1"/>
  <c r="E30" i="3"/>
  <c r="R8" i="5" s="1"/>
  <c r="F30" i="3"/>
  <c r="G30" i="3"/>
  <c r="H30" i="3"/>
  <c r="R11" i="5"/>
  <c r="J12" i="1"/>
  <c r="D13" i="5" s="1"/>
  <c r="I12" i="1"/>
  <c r="D12" i="5" s="1"/>
  <c r="H12" i="1"/>
  <c r="G12" i="1"/>
  <c r="L12" i="1"/>
  <c r="D15" i="5" s="1"/>
  <c r="F12" i="1"/>
  <c r="D12" i="1"/>
  <c r="AL16" i="5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  <c r="M12" i="1" l="1"/>
  <c r="D16" i="5" s="1"/>
</calcChain>
</file>

<file path=xl/sharedStrings.xml><?xml version="1.0" encoding="utf-8"?>
<sst xmlns="http://schemas.openxmlformats.org/spreadsheetml/2006/main" count="1252" uniqueCount="844">
  <si>
    <t>Tourmaline Oil Corp.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</si>
  <si>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</si>
  <si>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</si>
  <si>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</si>
  <si>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</si>
  <si>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</si>
  <si>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</si>
  <si>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</si>
  <si>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</si>
  <si>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</si>
  <si>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</si>
  <si>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</si>
  <si>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</si>
  <si>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</si>
  <si>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</si>
  <si>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</si>
  <si>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</si>
  <si>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</si>
  <si>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</si>
  <si>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</si>
  <si>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</si>
  <si>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</si>
  <si>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</si>
  <si>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</si>
  <si>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</si>
  <si>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</si>
  <si>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/>
  </si>
  <si>
    <t>263,052</t>
  </si>
  <si>
    <t>220,168</t>
  </si>
  <si>
    <t>Short Term Investments</t>
  </si>
  <si>
    <t>Accounts Receivable, Net</t>
  </si>
  <si>
    <t>136,041</t>
  </si>
  <si>
    <t>203,212</t>
  </si>
  <si>
    <t>175,624</t>
  </si>
  <si>
    <t>201,288</t>
  </si>
  <si>
    <t>270,861</t>
  </si>
  <si>
    <t>263,073</t>
  </si>
  <si>
    <t>259,863</t>
  </si>
  <si>
    <t>363,640</t>
  </si>
  <si>
    <t>652,246</t>
  </si>
  <si>
    <t>1,093,876</t>
  </si>
  <si>
    <t>Inventory</t>
  </si>
  <si>
    <t>Prepaid Expenses</t>
  </si>
  <si>
    <t>6,918</t>
  </si>
  <si>
    <t>11,417</t>
  </si>
  <si>
    <t>14,769</t>
  </si>
  <si>
    <t>10,575</t>
  </si>
  <si>
    <t>11,268</t>
  </si>
  <si>
    <t>15,565</t>
  </si>
  <si>
    <t>13,102</t>
  </si>
  <si>
    <t>22,591</t>
  </si>
  <si>
    <t>26,275</t>
  </si>
  <si>
    <t>63,872</t>
  </si>
  <si>
    <t>Other Current Assets</t>
  </si>
  <si>
    <t>35,571</t>
  </si>
  <si>
    <t>39,677</t>
  </si>
  <si>
    <t>17,338</t>
  </si>
  <si>
    <t>35,287</t>
  </si>
  <si>
    <t>12,128</t>
  </si>
  <si>
    <t>23,074</t>
  </si>
  <si>
    <t>11,202</t>
  </si>
  <si>
    <t>1,087,309</t>
  </si>
  <si>
    <t>Total Current Assets</t>
  </si>
  <si>
    <t>143,125</t>
  </si>
  <si>
    <t>513,252</t>
  </si>
  <si>
    <t>230,070</t>
  </si>
  <si>
    <t>212,758</t>
  </si>
  <si>
    <t>299,467</t>
  </si>
  <si>
    <t>313,925</t>
  </si>
  <si>
    <t>285,093</t>
  </si>
  <si>
    <t>629,473</t>
  </si>
  <si>
    <t>689,723</t>
  </si>
  <si>
    <t>2,245,057</t>
  </si>
  <si>
    <t>Property Plant And Equipment, Net</t>
  </si>
  <si>
    <t>4,550,310</t>
  </si>
  <si>
    <t>6,101,906</t>
  </si>
  <si>
    <t>7,403,913</t>
  </si>
  <si>
    <t>9,135,741</t>
  </si>
  <si>
    <t>9,861,025</t>
  </si>
  <si>
    <t>10,403,416</t>
  </si>
  <si>
    <t>10,887,677</t>
  </si>
  <si>
    <t>12,153,584</t>
  </si>
  <si>
    <t>13,844,285</t>
  </si>
  <si>
    <t>14,803,994</t>
  </si>
  <si>
    <t>Real Estate Owned</t>
  </si>
  <si>
    <t>Capitalized / Purchased Software</t>
  </si>
  <si>
    <t>Long-term Investments</t>
  </si>
  <si>
    <t>2,990</t>
  </si>
  <si>
    <t>14,729</t>
  </si>
  <si>
    <t>9,551</t>
  </si>
  <si>
    <t>3,021</t>
  </si>
  <si>
    <t>745,924</t>
  </si>
  <si>
    <t>648,229</t>
  </si>
  <si>
    <t>Goodwill</t>
  </si>
  <si>
    <t>Other Intangibles</t>
  </si>
  <si>
    <t>Other Long-term Assets</t>
  </si>
  <si>
    <t>3,036</t>
  </si>
  <si>
    <t>7,145</t>
  </si>
  <si>
    <t>6,688</t>
  </si>
  <si>
    <t>6,034</t>
  </si>
  <si>
    <t>6,307</t>
  </si>
  <si>
    <t>5,565</t>
  </si>
  <si>
    <t>4,819</t>
  </si>
  <si>
    <t>7,143</t>
  </si>
  <si>
    <t>12,161</t>
  </si>
  <si>
    <t>1,195,761</t>
  </si>
  <si>
    <t>Total Assets</t>
  </si>
  <si>
    <t>4,696,471</t>
  </si>
  <si>
    <t>6,622,303</t>
  </si>
  <si>
    <t>7,640,671</t>
  </si>
  <si>
    <t>9,357,523</t>
  </si>
  <si>
    <t>10,181,528</t>
  </si>
  <si>
    <t>10,732,457</t>
  </si>
  <si>
    <t>11,180,610</t>
  </si>
  <si>
    <t>12,790,200</t>
  </si>
  <si>
    <t>15,292,093</t>
  </si>
  <si>
    <t>18,893,041</t>
  </si>
  <si>
    <t>Accounts Payable</t>
  </si>
  <si>
    <t>385,582</t>
  </si>
  <si>
    <t>701,336</t>
  </si>
  <si>
    <t>474,176</t>
  </si>
  <si>
    <t>396,127</t>
  </si>
  <si>
    <t>484,613</t>
  </si>
  <si>
    <t>520,681</t>
  </si>
  <si>
    <t>412,343</t>
  </si>
  <si>
    <t>450,510</t>
  </si>
  <si>
    <t>775,485</t>
  </si>
  <si>
    <t>1,012,542</t>
  </si>
  <si>
    <t>Accrued Expenses</t>
  </si>
  <si>
    <t>Short-term Borrowings</t>
  </si>
  <si>
    <t>Current Portion of LT Debt</t>
  </si>
  <si>
    <t>Current Portion of Capital Lease Obligations</t>
  </si>
  <si>
    <t>2,724</t>
  </si>
  <si>
    <t>3,412</t>
  </si>
  <si>
    <t>2,997</t>
  </si>
  <si>
    <t>3,109</t>
  </si>
  <si>
    <t>Other Current Liabilities</t>
  </si>
  <si>
    <t>2,857</t>
  </si>
  <si>
    <t>1,844</t>
  </si>
  <si>
    <t>3,285</t>
  </si>
  <si>
    <t>40,412</t>
  </si>
  <si>
    <t>34,022</t>
  </si>
  <si>
    <t>21,647</t>
  </si>
  <si>
    <t>23,013</t>
  </si>
  <si>
    <t>63,807</t>
  </si>
  <si>
    <t>272,275</t>
  </si>
  <si>
    <t>419,957</t>
  </si>
  <si>
    <t>Total Current Liabilities</t>
  </si>
  <si>
    <t>388,439</t>
  </si>
  <si>
    <t>703,180</t>
  </si>
  <si>
    <t>477,461</t>
  </si>
  <si>
    <t>436,539</t>
  </si>
  <si>
    <t>518,635</t>
  </si>
  <si>
    <t>542,328</t>
  </si>
  <si>
    <t>438,080</t>
  </si>
  <si>
    <t>517,729</t>
  </si>
  <si>
    <t>1,050,757</t>
  </si>
  <si>
    <t>1,435,608</t>
  </si>
  <si>
    <t>Long-term Debt</t>
  </si>
  <si>
    <t>590,319</t>
  </si>
  <si>
    <t>918,854</t>
  </si>
  <si>
    <t>1,266,604</t>
  </si>
  <si>
    <t>1,406,586</t>
  </si>
  <si>
    <t>1,534,757</t>
  </si>
  <si>
    <t>1,476,099</t>
  </si>
  <si>
    <t>1,619,009</t>
  </si>
  <si>
    <t>1,942,259</t>
  </si>
  <si>
    <t>869,574</t>
  </si>
  <si>
    <t>619,109</t>
  </si>
  <si>
    <t>Capital Leases</t>
  </si>
  <si>
    <t>8,155</t>
  </si>
  <si>
    <t>8,763</t>
  </si>
  <si>
    <t>8,172</t>
  </si>
  <si>
    <t>7,046</t>
  </si>
  <si>
    <t>Other Non-current Liabilities</t>
  </si>
  <si>
    <t>349,692</t>
  </si>
  <si>
    <t>545,694</t>
  </si>
  <si>
    <t>665,030</t>
  </si>
  <si>
    <t>746,117</t>
  </si>
  <si>
    <t>912,379</t>
  </si>
  <si>
    <t>1,142,650</t>
  </si>
  <si>
    <t>1,148,777</t>
  </si>
  <si>
    <t>1,044,911</t>
  </si>
  <si>
    <t>1,757,238</t>
  </si>
  <si>
    <t>3,144,425</t>
  </si>
  <si>
    <t>Total Liabilities</t>
  </si>
  <si>
    <t>1,328,450</t>
  </si>
  <si>
    <t>2,167,728</t>
  </si>
  <si>
    <t>2,409,095</t>
  </si>
  <si>
    <t>2,589,242</t>
  </si>
  <si>
    <t>2,965,771</t>
  </si>
  <si>
    <t>3,161,077</t>
  </si>
  <si>
    <t>3,214,021</t>
  </si>
  <si>
    <t>3,513,662</t>
  </si>
  <si>
    <t>3,685,741</t>
  </si>
  <si>
    <t>5,206,188</t>
  </si>
  <si>
    <t>Common Stock</t>
  </si>
  <si>
    <t>3,062,432</t>
  </si>
  <si>
    <t>3,615,378</t>
  </si>
  <si>
    <t>4,266,234</t>
  </si>
  <si>
    <t>5,818,867</t>
  </si>
  <si>
    <t>5,886,709</t>
  </si>
  <si>
    <t>5,909,664</t>
  </si>
  <si>
    <t>5,886,977</t>
  </si>
  <si>
    <t>6,328,115</t>
  </si>
  <si>
    <t>7,482,534</t>
  </si>
  <si>
    <t>7,725,189</t>
  </si>
  <si>
    <t>Additional Paid In Capital</t>
  </si>
  <si>
    <t>91,718</t>
  </si>
  <si>
    <t>124,325</t>
  </si>
  <si>
    <t>171,958</t>
  </si>
  <si>
    <t>188,883</t>
  </si>
  <si>
    <t>221,477</t>
  </si>
  <si>
    <t>253,055</t>
  </si>
  <si>
    <t>287,410</t>
  </si>
  <si>
    <t>307,152</t>
  </si>
  <si>
    <t>284,289</t>
  </si>
  <si>
    <t>288,334</t>
  </si>
  <si>
    <t>Retained Earnings</t>
  </si>
  <si>
    <t>195,994</t>
  </si>
  <si>
    <t>684,866</t>
  </si>
  <si>
    <t>764,953</t>
  </si>
  <si>
    <t>732,982</t>
  </si>
  <si>
    <t>1,079,755</t>
  </si>
  <si>
    <t>1,380,593</t>
  </si>
  <si>
    <t>1,610,631</t>
  </si>
  <si>
    <t>2,173,828</t>
  </si>
  <si>
    <t>3,839,529</t>
  </si>
  <si>
    <t>5,673,330</t>
  </si>
  <si>
    <t>Treasury Stock</t>
  </si>
  <si>
    <t>Other Common Equity Adj</t>
  </si>
  <si>
    <t>Common Equity</t>
  </si>
  <si>
    <t>3,350,144</t>
  </si>
  <si>
    <t>4,424,569</t>
  </si>
  <si>
    <t>5,203,145</t>
  </si>
  <si>
    <t>6,740,732</t>
  </si>
  <si>
    <t>7,187,941</t>
  </si>
  <si>
    <t>7,543,312</t>
  </si>
  <si>
    <t>7,785,018</t>
  </si>
  <si>
    <t>8,809,095</t>
  </si>
  <si>
    <t>11,606,352</t>
  </si>
  <si>
    <t>13,686,853</t>
  </si>
  <si>
    <t>Total Preferred Equity</t>
  </si>
  <si>
    <t>Minority Interest, Total</t>
  </si>
  <si>
    <t>17,877</t>
  </si>
  <si>
    <t>30,006</t>
  </si>
  <si>
    <t>28,431</t>
  </si>
  <si>
    <t>27,549</t>
  </si>
  <si>
    <t>27,816</t>
  </si>
  <si>
    <t>28,068</t>
  </si>
  <si>
    <t>181,571</t>
  </si>
  <si>
    <t>467,443</t>
  </si>
  <si>
    <t>Other Equity</t>
  </si>
  <si>
    <t>Total Equity</t>
  </si>
  <si>
    <t>3,368,021</t>
  </si>
  <si>
    <t>4,454,575</t>
  </si>
  <si>
    <t>5,231,576</t>
  </si>
  <si>
    <t>6,768,281</t>
  </si>
  <si>
    <t>7,215,757</t>
  </si>
  <si>
    <t>7,571,380</t>
  </si>
  <si>
    <t>7,966,589</t>
  </si>
  <si>
    <t>9,276,538</t>
  </si>
  <si>
    <t>Total Liabilities And Equity</t>
  </si>
  <si>
    <t>Cash And Short Term Investments</t>
  </si>
  <si>
    <t>Total Debt</t>
  </si>
  <si>
    <t>1,629,888</t>
  </si>
  <si>
    <t>1,954,434</t>
  </si>
  <si>
    <t>880,743</t>
  </si>
  <si>
    <t>629,264</t>
  </si>
  <si>
    <t>Income Statement</t>
  </si>
  <si>
    <t>Revenue</t>
  </si>
  <si>
    <t>707,979</t>
  </si>
  <si>
    <t>1,277,486</t>
  </si>
  <si>
    <t>1,056,267</t>
  </si>
  <si>
    <t>1,101,591</t>
  </si>
  <si>
    <t>1,616,288</t>
  </si>
  <si>
    <t>1,688,034</t>
  </si>
  <si>
    <t>1,836,150</t>
  </si>
  <si>
    <t>2,224,463</t>
  </si>
  <si>
    <t>4,765,475</t>
  </si>
  <si>
    <t>7,098,402</t>
  </si>
  <si>
    <t>Revenue Growth (YoY)</t>
  </si>
  <si>
    <t>70.0%</t>
  </si>
  <si>
    <t>80.4%</t>
  </si>
  <si>
    <t>-17.3%</t>
  </si>
  <si>
    <t>4.3%</t>
  </si>
  <si>
    <t>46.7%</t>
  </si>
  <si>
    <t>4.4%</t>
  </si>
  <si>
    <t>8.8%</t>
  </si>
  <si>
    <t>21.1%</t>
  </si>
  <si>
    <t>114.2%</t>
  </si>
  <si>
    <t>49.0%</t>
  </si>
  <si>
    <t>Cost of Revenues</t>
  </si>
  <si>
    <t>-175,305</t>
  </si>
  <si>
    <t>-279,450</t>
  </si>
  <si>
    <t>-361,101</t>
  </si>
  <si>
    <t>-388,820</t>
  </si>
  <si>
    <t>-555,015</t>
  </si>
  <si>
    <t>-686,255</t>
  </si>
  <si>
    <t>-791,489</t>
  </si>
  <si>
    <t>-914,190</t>
  </si>
  <si>
    <t>-1,339,431</t>
  </si>
  <si>
    <t>-1,727,808</t>
  </si>
  <si>
    <t>Gross Profit</t>
  </si>
  <si>
    <t>532,674</t>
  </si>
  <si>
    <t>998,036</t>
  </si>
  <si>
    <t>695,166</t>
  </si>
  <si>
    <t>712,771</t>
  </si>
  <si>
    <t>1,061,273</t>
  </si>
  <si>
    <t>1,001,779</t>
  </si>
  <si>
    <t>1,044,661</t>
  </si>
  <si>
    <t>1,310,273</t>
  </si>
  <si>
    <t>3,426,044</t>
  </si>
  <si>
    <t>5,370,594</t>
  </si>
  <si>
    <t>Gross Profit Margin</t>
  </si>
  <si>
    <t>75.2%</t>
  </si>
  <si>
    <t>78.1%</t>
  </si>
  <si>
    <t>65.8%</t>
  </si>
  <si>
    <t>64.7%</t>
  </si>
  <si>
    <t>65.7%</t>
  </si>
  <si>
    <t>59.3%</t>
  </si>
  <si>
    <t>56.9%</t>
  </si>
  <si>
    <t>58.9%</t>
  </si>
  <si>
    <t>71.9%</t>
  </si>
  <si>
    <t>75.7%</t>
  </si>
  <si>
    <t>R&amp;D Expenses</t>
  </si>
  <si>
    <t>Selling and Marketing Expense</t>
  </si>
  <si>
    <t>General &amp; Admin Expenses</t>
  </si>
  <si>
    <t>-20,242</t>
  </si>
  <si>
    <t>-24,908</t>
  </si>
  <si>
    <t>-25,306</t>
  </si>
  <si>
    <t>-30,204</t>
  </si>
  <si>
    <t>-40,610</t>
  </si>
  <si>
    <t>-47,340</t>
  </si>
  <si>
    <t>-51,996</t>
  </si>
  <si>
    <t>-63,893</t>
  </si>
  <si>
    <t>-87,248</t>
  </si>
  <si>
    <t>-100,874</t>
  </si>
  <si>
    <t>Other Inc / (Exp)</t>
  </si>
  <si>
    <t>-281,527</t>
  </si>
  <si>
    <t>-259,552</t>
  </si>
  <si>
    <t>-462,107</t>
  </si>
  <si>
    <t>-683,378</t>
  </si>
  <si>
    <t>-493,988</t>
  </si>
  <si>
    <t>-330,617</t>
  </si>
  <si>
    <t>-626,841</t>
  </si>
  <si>
    <t>-546,661</t>
  </si>
  <si>
    <t>-801,816</t>
  </si>
  <si>
    <t>632,149</t>
  </si>
  <si>
    <t>Operating Expenses</t>
  </si>
  <si>
    <t>-301,769</t>
  </si>
  <si>
    <t>-284,460</t>
  </si>
  <si>
    <t>-487,413</t>
  </si>
  <si>
    <t>-713,582</t>
  </si>
  <si>
    <t>-534,598</t>
  </si>
  <si>
    <t>-377,957</t>
  </si>
  <si>
    <t>-678,837</t>
  </si>
  <si>
    <t>-610,554</t>
  </si>
  <si>
    <t>-889,064</t>
  </si>
  <si>
    <t>531,275</t>
  </si>
  <si>
    <t>Operating Income</t>
  </si>
  <si>
    <t>230,905</t>
  </si>
  <si>
    <t>713,576</t>
  </si>
  <si>
    <t>207,753</t>
  </si>
  <si>
    <t>526,675</t>
  </si>
  <si>
    <t>623,822</t>
  </si>
  <si>
    <t>365,824</t>
  </si>
  <si>
    <t>699,719</t>
  </si>
  <si>
    <t>2,536,980</t>
  </si>
  <si>
    <t>5,901,869</t>
  </si>
  <si>
    <t>Net Interest Expenses</t>
  </si>
  <si>
    <t>-12,530</t>
  </si>
  <si>
    <t>-28,423</t>
  </si>
  <si>
    <t>-45,803</t>
  </si>
  <si>
    <t>-35,210</t>
  </si>
  <si>
    <t>-27,842</t>
  </si>
  <si>
    <t>-56,754</t>
  </si>
  <si>
    <t>-66,936</t>
  </si>
  <si>
    <t>-80,235</t>
  </si>
  <si>
    <t>-13,555</t>
  </si>
  <si>
    <t>4,423</t>
  </si>
  <si>
    <t>EBT, Incl. Unusual Items</t>
  </si>
  <si>
    <t>218,375</t>
  </si>
  <si>
    <t>685,153</t>
  </si>
  <si>
    <t>161,950</t>
  </si>
  <si>
    <t>-36,021</t>
  </si>
  <si>
    <t>498,833</t>
  </si>
  <si>
    <t>567,068</t>
  </si>
  <si>
    <t>298,888</t>
  </si>
  <si>
    <t>619,484</t>
  </si>
  <si>
    <t>2,523,425</t>
  </si>
  <si>
    <t>5,906,292</t>
  </si>
  <si>
    <t>Earnings of Discontinued Ops.</t>
  </si>
  <si>
    <t>Income Tax Expense</t>
  </si>
  <si>
    <t>-68,682</t>
  </si>
  <si>
    <t>-184,152</t>
  </si>
  <si>
    <t>-83,438</t>
  </si>
  <si>
    <t>3,168</t>
  </si>
  <si>
    <t>-151,793</t>
  </si>
  <si>
    <t>-165,398</t>
  </si>
  <si>
    <t>21,140</t>
  </si>
  <si>
    <t>-494,017</t>
  </si>
  <si>
    <t>-1,419,243</t>
  </si>
  <si>
    <t>Net Income to Company</t>
  </si>
  <si>
    <t>149,693</t>
  </si>
  <si>
    <t>501,001</t>
  </si>
  <si>
    <t>78,512</t>
  </si>
  <si>
    <t>-32,853</t>
  </si>
  <si>
    <t>347,040</t>
  </si>
  <si>
    <t>401,670</t>
  </si>
  <si>
    <t>320,028</t>
  </si>
  <si>
    <t>618,553</t>
  </si>
  <si>
    <t>2,029,408</t>
  </si>
  <si>
    <t>4,487,049</t>
  </si>
  <si>
    <t>Minority Interest in Earnings</t>
  </si>
  <si>
    <t>-1,579</t>
  </si>
  <si>
    <t>-12,129</t>
  </si>
  <si>
    <t>1,575</t>
  </si>
  <si>
    <t>-3,417</t>
  </si>
  <si>
    <t>Net Income to Stockholders</t>
  </si>
  <si>
    <t>148,114</t>
  </si>
  <si>
    <t>488,872</t>
  </si>
  <si>
    <t>80,087</t>
  </si>
  <si>
    <t>-31,971</t>
  </si>
  <si>
    <t>346,773</t>
  </si>
  <si>
    <t>401,418</t>
  </si>
  <si>
    <t>319,740</t>
  </si>
  <si>
    <t>618,311</t>
  </si>
  <si>
    <t>2,025,991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</si>
  <si>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</si>
  <si>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</si>
  <si>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</si>
  <si>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</si>
  <si>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</si>
  <si>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183,710.423</t>
  </si>
  <si>
    <t>199,010.771</t>
  </si>
  <si>
    <t>213,819.92</t>
  </si>
  <si>
    <t>233,934.112</t>
  </si>
  <si>
    <t>269,593.202</t>
  </si>
  <si>
    <t>271,702.91</t>
  </si>
  <si>
    <t>271,789.486</t>
  </si>
  <si>
    <t>272,006.517</t>
  </si>
  <si>
    <t>311,966.446</t>
  </si>
  <si>
    <t>335,597.666</t>
  </si>
  <si>
    <t>Weighted Average Diluted Shares Out.</t>
  </si>
  <si>
    <t>188,244.3</t>
  </si>
  <si>
    <t>202,776.972</t>
  </si>
  <si>
    <t>214,772.602</t>
  </si>
  <si>
    <t>269,595.109</t>
  </si>
  <si>
    <t>271,878.824</t>
  </si>
  <si>
    <t>272,079.59</t>
  </si>
  <si>
    <t>316,788.967</t>
  </si>
  <si>
    <t>342,533.099</t>
  </si>
  <si>
    <t>EBITDA</t>
  </si>
  <si>
    <t>513,292</t>
  </si>
  <si>
    <t>965,183</t>
  </si>
  <si>
    <t>868,183</t>
  </si>
  <si>
    <t>642,859</t>
  </si>
  <si>
    <t>1,284,751</t>
  </si>
  <si>
    <t>1,377,142</t>
  </si>
  <si>
    <t>1,202,369</t>
  </si>
  <si>
    <t>1,202,587</t>
  </si>
  <si>
    <t>2,826,028</t>
  </si>
  <si>
    <t>5,030,707</t>
  </si>
  <si>
    <t>EBIT</t>
  </si>
  <si>
    <t>155,015</t>
  </si>
  <si>
    <t>446,841</t>
  </si>
  <si>
    <t>174,469</t>
  </si>
  <si>
    <t>-26,930</t>
  </si>
  <si>
    <t>505,159</t>
  </si>
  <si>
    <t>572,863</t>
  </si>
  <si>
    <t>348,041</t>
  </si>
  <si>
    <t>312,012</t>
  </si>
  <si>
    <t>1,734,736</t>
  </si>
  <si>
    <t>3,828,460</t>
  </si>
  <si>
    <t>Revenue (Reported)</t>
  </si>
  <si>
    <t>727,836</t>
  </si>
  <si>
    <t>1,295,067</t>
  </si>
  <si>
    <t>1,279,452</t>
  </si>
  <si>
    <t>1,092,752</t>
  </si>
  <si>
    <t>1,919,987</t>
  </si>
  <si>
    <t>2,104,319</t>
  </si>
  <si>
    <t>2,076,577</t>
  </si>
  <si>
    <t>2,160,445</t>
  </si>
  <si>
    <t>4,287,878</t>
  </si>
  <si>
    <t>8,831,391</t>
  </si>
  <si>
    <t>Operating Income (Reported)</t>
  </si>
  <si>
    <t>233,733</t>
  </si>
  <si>
    <t>714,183</t>
  </si>
  <si>
    <t>206,575</t>
  </si>
  <si>
    <t>12,637</t>
  </si>
  <si>
    <t>551,561</t>
  </si>
  <si>
    <t>624,157</t>
  </si>
  <si>
    <t>362,730</t>
  </si>
  <si>
    <t>675,296</t>
  </si>
  <si>
    <t>2,590,281</t>
  </si>
  <si>
    <t>5,957,819</t>
  </si>
  <si>
    <t>Operating Income (Adjusted)</t>
  </si>
  <si>
    <t>Cash Flow Statement</t>
  </si>
  <si>
    <t>Depreciation &amp; Amortization (CF)</t>
  </si>
  <si>
    <t>358,277</t>
  </si>
  <si>
    <t>518,342</t>
  </si>
  <si>
    <t>693,714</t>
  </si>
  <si>
    <t>669,789</t>
  </si>
  <si>
    <t>779,592</t>
  </si>
  <si>
    <t>804,279</t>
  </si>
  <si>
    <t>859,246</t>
  </si>
  <si>
    <t>893,793</t>
  </si>
  <si>
    <t>1,095,211</t>
  </si>
  <si>
    <t>1,205,669</t>
  </si>
  <si>
    <t>Amortization of Deferred Charges (CF)</t>
  </si>
  <si>
    <t>Stock-Based Comp</t>
  </si>
  <si>
    <t>19,307</t>
  </si>
  <si>
    <t>28,766</t>
  </si>
  <si>
    <t>30,842</t>
  </si>
  <si>
    <t>22,821</t>
  </si>
  <si>
    <t>19,131</t>
  </si>
  <si>
    <t>18,229</t>
  </si>
  <si>
    <t>13,822</t>
  </si>
  <si>
    <t>10,175</t>
  </si>
  <si>
    <t>16,448</t>
  </si>
  <si>
    <t>28,731</t>
  </si>
  <si>
    <t>Change In Accounts Receivable</t>
  </si>
  <si>
    <t>Change In Inventories</t>
  </si>
  <si>
    <t>Change in Other Net Operating Assets</t>
  </si>
  <si>
    <t>-47,522</t>
  </si>
  <si>
    <t>-13,621</t>
  </si>
  <si>
    <t>-14,465</t>
  </si>
  <si>
    <t>-34,900</t>
  </si>
  <si>
    <t>-22,858</t>
  </si>
  <si>
    <t>-33,971</t>
  </si>
  <si>
    <t>-30,611</t>
  </si>
  <si>
    <t>-60,551</t>
  </si>
  <si>
    <t>-82,009</t>
  </si>
  <si>
    <t>-203,152</t>
  </si>
  <si>
    <t>Other Operating Activities</t>
  </si>
  <si>
    <t>1,063</t>
  </si>
  <si>
    <t>-106,978</t>
  </si>
  <si>
    <t>45,577</t>
  </si>
  <si>
    <t>71,162</t>
  </si>
  <si>
    <t>60,262</t>
  </si>
  <si>
    <t>79,536</t>
  </si>
  <si>
    <t>12,732</t>
  </si>
  <si>
    <t>-336,592</t>
  </si>
  <si>
    <t>-208,524</t>
  </si>
  <si>
    <t>-825,566</t>
  </si>
  <si>
    <t>Cash from Operations</t>
  </si>
  <si>
    <t>479,239</t>
  </si>
  <si>
    <t>915,381</t>
  </si>
  <si>
    <t>835,755</t>
  </si>
  <si>
    <t>696,901</t>
  </si>
  <si>
    <t>1,182,900</t>
  </si>
  <si>
    <t>1,269,491</t>
  </si>
  <si>
    <t>1,174,929</t>
  </si>
  <si>
    <t>1,125,136</t>
  </si>
  <si>
    <t>2,847,117</t>
  </si>
  <si>
    <t>4,692,731</t>
  </si>
  <si>
    <t>Capital Expenditures</t>
  </si>
  <si>
    <t>-1,393,485</t>
  </si>
  <si>
    <t>-2,064,205</t>
  </si>
  <si>
    <t>-1,543,137</t>
  </si>
  <si>
    <t>-1,981,289</t>
  </si>
  <si>
    <t>-1,411,211</t>
  </si>
  <si>
    <t>-1,286,613</t>
  </si>
  <si>
    <t>-1,295,364</t>
  </si>
  <si>
    <t>-1,083,860</t>
  </si>
  <si>
    <t>-1,982,927</t>
  </si>
  <si>
    <t>-1,950,836</t>
  </si>
  <si>
    <t>Cash Acquisitions</t>
  </si>
  <si>
    <t>-100,822</t>
  </si>
  <si>
    <t>-67,770</t>
  </si>
  <si>
    <t>Other Investing Activities</t>
  </si>
  <si>
    <t>228,303</t>
  </si>
  <si>
    <t>746,276</t>
  </si>
  <si>
    <t>-188,145</t>
  </si>
  <si>
    <t>-16,332</t>
  </si>
  <si>
    <t>45,036</t>
  </si>
  <si>
    <t>147,573</t>
  </si>
  <si>
    <t>-66,652</t>
  </si>
  <si>
    <t>22,411</t>
  </si>
  <si>
    <t>602,816</t>
  </si>
  <si>
    <t>47,477</t>
  </si>
  <si>
    <t>Cash from Investing</t>
  </si>
  <si>
    <t>-1,165,182</t>
  </si>
  <si>
    <t>-1,317,929</t>
  </si>
  <si>
    <t>-1,731,282</t>
  </si>
  <si>
    <t>-1,997,621</t>
  </si>
  <si>
    <t>-1,366,175</t>
  </si>
  <si>
    <t>-1,139,040</t>
  </si>
  <si>
    <t>-1,362,016</t>
  </si>
  <si>
    <t>-1,162,271</t>
  </si>
  <si>
    <t>-1,380,111</t>
  </si>
  <si>
    <t>-1,971,129</t>
  </si>
  <si>
    <t>Dividends Paid (Ex Special Dividends)</t>
  </si>
  <si>
    <t>-100,580</t>
  </si>
  <si>
    <t>-124,995</t>
  </si>
  <si>
    <t>-135,638</t>
  </si>
  <si>
    <t>-457,663</t>
  </si>
  <si>
    <t>-302,648</t>
  </si>
  <si>
    <t>Special Dividend Paid</t>
  </si>
  <si>
    <t>-2,350,600</t>
  </si>
  <si>
    <t>Long-Term Debt Issued</t>
  </si>
  <si>
    <t>229,746</t>
  </si>
  <si>
    <t>298,901</t>
  </si>
  <si>
    <t>361,494</t>
  </si>
  <si>
    <t>139,982</t>
  </si>
  <si>
    <t>128,171</t>
  </si>
  <si>
    <t>142,910</t>
  </si>
  <si>
    <t>35,944</t>
  </si>
  <si>
    <t>448,035</t>
  </si>
  <si>
    <t>Long-Term Debt Repaid</t>
  </si>
  <si>
    <t>-58,658</t>
  </si>
  <si>
    <t>-5,095</t>
  </si>
  <si>
    <t>-3,398</t>
  </si>
  <si>
    <t>-1,851,605</t>
  </si>
  <si>
    <t>-257,903</t>
  </si>
  <si>
    <t>Repurchase of Common Stock</t>
  </si>
  <si>
    <t>-27,883</t>
  </si>
  <si>
    <t>-2,153</t>
  </si>
  <si>
    <t>-6,545</t>
  </si>
  <si>
    <t>Other Financing Activities</t>
  </si>
  <si>
    <t>456,197</t>
  </si>
  <si>
    <t>366,699</t>
  </si>
  <si>
    <t>270,981</t>
  </si>
  <si>
    <t>1,160,738</t>
  </si>
  <si>
    <t>55,104</t>
  </si>
  <si>
    <t>28,787</t>
  </si>
  <si>
    <t>202,150</t>
  </si>
  <si>
    <t>362,548</t>
  </si>
  <si>
    <t>180,604</t>
  </si>
  <si>
    <t>189,242</t>
  </si>
  <si>
    <t>Cash from Financing</t>
  </si>
  <si>
    <t>685,943</t>
  </si>
  <si>
    <t>665,600</t>
  </si>
  <si>
    <t>632,475</t>
  </si>
  <si>
    <t>1,300,720</t>
  </si>
  <si>
    <t>183,275</t>
  </si>
  <si>
    <t>-130,451</t>
  </si>
  <si>
    <t>187,087</t>
  </si>
  <si>
    <t>257,303</t>
  </si>
  <si>
    <t>-1,687,174</t>
  </si>
  <si>
    <t>-2,721,602</t>
  </si>
  <si>
    <t>Beginning Cash (CF)</t>
  </si>
  <si>
    <t>Foreign Exchange Rate Adjustments</t>
  </si>
  <si>
    <t>Additions / Reductions</t>
  </si>
  <si>
    <t>Ending Cash (CF)</t>
  </si>
  <si>
    <t>Levered Free Cash Flow</t>
  </si>
  <si>
    <t>-914,246</t>
  </si>
  <si>
    <t>-1,148,824</t>
  </si>
  <si>
    <t>-707,382</t>
  </si>
  <si>
    <t>-1,284,388</t>
  </si>
  <si>
    <t>-228,311</t>
  </si>
  <si>
    <t>-17,122</t>
  </si>
  <si>
    <t>-120,435</t>
  </si>
  <si>
    <t>41,276</t>
  </si>
  <si>
    <t>864,190</t>
  </si>
  <si>
    <t>2,741,895</t>
  </si>
  <si>
    <t>Cash Interest Paid</t>
  </si>
  <si>
    <t>8,900</t>
  </si>
  <si>
    <t>20,500</t>
  </si>
  <si>
    <t>30,200</t>
  </si>
  <si>
    <t>35,300</t>
  </si>
  <si>
    <t>39,500</t>
  </si>
  <si>
    <t>46,100</t>
  </si>
  <si>
    <t>55,700</t>
  </si>
  <si>
    <t>38,100</t>
  </si>
  <si>
    <t>32,700</t>
  </si>
  <si>
    <t>28,000</t>
  </si>
  <si>
    <t>Valuation Ratios</t>
  </si>
  <si>
    <t>Price Close (Split Adjusted)</t>
  </si>
  <si>
    <t>Market Cap</t>
  </si>
  <si>
    <t>8,473,854.408</t>
  </si>
  <si>
    <t>7,857,187.934</t>
  </si>
  <si>
    <t>4,946,179.981</t>
  </si>
  <si>
    <t>9,628,126.716</t>
  </si>
  <si>
    <t>6,175,292.289</t>
  </si>
  <si>
    <t>4,619,284.349</t>
  </si>
  <si>
    <t>4,127,468.559</t>
  </si>
  <si>
    <t>5,088,598.051</t>
  </si>
  <si>
    <t>13,481,912.445</t>
  </si>
  <si>
    <t>23,124,046.173</t>
  </si>
  <si>
    <t>Total Enterprise Value (TEV)</t>
  </si>
  <si>
    <t>8,976,098.408</t>
  </si>
  <si>
    <t>8,640,767.934</t>
  </si>
  <si>
    <t>6,119,833.981</t>
  </si>
  <si>
    <t>10,896,251.716</t>
  </si>
  <si>
    <t>7,624,662.289</t>
  </si>
  <si>
    <t>5,994,686.349</t>
  </si>
  <si>
    <t>5,929,815.559</t>
  </si>
  <si>
    <t>6,995,892.051</t>
  </si>
  <si>
    <t>14,691,991.445</t>
  </si>
  <si>
    <t>23,494,347.173</t>
  </si>
  <si>
    <t>Enterprise Value (EV)</t>
  </si>
  <si>
    <t>13,946,253.445</t>
  </si>
  <si>
    <t>20,590,676.259</t>
  </si>
  <si>
    <t>EV/EBITDA</t>
  </si>
  <si>
    <t>19.8x</t>
  </si>
  <si>
    <t>10.1x</t>
  </si>
  <si>
    <t>6.8x</t>
  </si>
  <si>
    <t>16.7x</t>
  </si>
  <si>
    <t>6.5x</t>
  </si>
  <si>
    <t>4.9x</t>
  </si>
  <si>
    <t>4.2x</t>
  </si>
  <si>
    <t>6.3x</t>
  </si>
  <si>
    <t>7.2x</t>
  </si>
  <si>
    <t>4.1x</t>
  </si>
  <si>
    <t>EV / EBIT</t>
  </si>
  <si>
    <t>71.4x</t>
  </si>
  <si>
    <t>22.3x</t>
  </si>
  <si>
    <t>26.6x</t>
  </si>
  <si>
    <t>-364.1x</t>
  </si>
  <si>
    <t>17.7x</t>
  </si>
  <si>
    <t>14.4x</t>
  </si>
  <si>
    <t>10.9x</t>
  </si>
  <si>
    <t>31.8x</t>
  </si>
  <si>
    <t>15.4x</t>
  </si>
  <si>
    <t>5.4x</t>
  </si>
  <si>
    <t>EV / LTM EBITDA - CAPEX</t>
  </si>
  <si>
    <t>-12.2x</t>
  </si>
  <si>
    <t>-8.2x</t>
  </si>
  <si>
    <t>-6.3x</t>
  </si>
  <si>
    <t>-28.8x</t>
  </si>
  <si>
    <t>-6.5x</t>
  </si>
  <si>
    <t>-195.1x</t>
  </si>
  <si>
    <t>140.4x</t>
  </si>
  <si>
    <t>-190.8x</t>
  </si>
  <si>
    <t>116.8x</t>
  </si>
  <si>
    <t>6.7x</t>
  </si>
  <si>
    <t>EV / Free Cash Flow</t>
  </si>
  <si>
    <t>-13.8x</t>
  </si>
  <si>
    <t>-10.3x</t>
  </si>
  <si>
    <t>-5.1x</t>
  </si>
  <si>
    <t>-21.4x</t>
  </si>
  <si>
    <t>-7.2x</t>
  </si>
  <si>
    <t>-129.6x</t>
  </si>
  <si>
    <t>-18.5x</t>
  </si>
  <si>
    <t>-172.3x</t>
  </si>
  <si>
    <t>25.9x</t>
  </si>
  <si>
    <t>17.4x</t>
  </si>
  <si>
    <t>EV / Invested Capital</t>
  </si>
  <si>
    <t>2.5x</t>
  </si>
  <si>
    <t>1.8x</t>
  </si>
  <si>
    <t>1.0x</t>
  </si>
  <si>
    <t>1.6x</t>
  </si>
  <si>
    <t>0.9x</t>
  </si>
  <si>
    <t>0.7x</t>
  </si>
  <si>
    <t>0.6x</t>
  </si>
  <si>
    <t>1.2x</t>
  </si>
  <si>
    <t>1.5x</t>
  </si>
  <si>
    <t>EV / Revenue</t>
  </si>
  <si>
    <t>5.7x</t>
  </si>
  <si>
    <t>3.5x</t>
  </si>
  <si>
    <t>3.6x</t>
  </si>
  <si>
    <t>3.3x</t>
  </si>
  <si>
    <t>2.9x</t>
  </si>
  <si>
    <t>P/E Ratio</t>
  </si>
  <si>
    <t>78.7x</t>
  </si>
  <si>
    <t>28.0x</t>
  </si>
  <si>
    <t>15.9x</t>
  </si>
  <si>
    <t>-169.0x</t>
  </si>
  <si>
    <t>19.4x</t>
  </si>
  <si>
    <t>15.5x</t>
  </si>
  <si>
    <t>9.2x</t>
  </si>
  <si>
    <t>100.8x</t>
  </si>
  <si>
    <t>8.1x</t>
  </si>
  <si>
    <t>4.6x</t>
  </si>
  <si>
    <t>Price/Book</t>
  </si>
  <si>
    <t>2.7x</t>
  </si>
  <si>
    <t>1.9x</t>
  </si>
  <si>
    <t>1.7x</t>
  </si>
  <si>
    <t>0.5x</t>
  </si>
  <si>
    <t>1.3x</t>
  </si>
  <si>
    <t>Price / Operating Cash Flow</t>
  </si>
  <si>
    <t>18.6x</t>
  </si>
  <si>
    <t>9.3x</t>
  </si>
  <si>
    <t>6.1x</t>
  </si>
  <si>
    <t>13.1x</t>
  </si>
  <si>
    <t>3.7x</t>
  </si>
  <si>
    <t>3.4x</t>
  </si>
  <si>
    <t>4.7x</t>
  </si>
  <si>
    <t>6.4x</t>
  </si>
  <si>
    <t>4.4x</t>
  </si>
  <si>
    <t>Price / LTM Sales</t>
  </si>
  <si>
    <t>13.6x</t>
  </si>
  <si>
    <t>9.6x</t>
  </si>
  <si>
    <t>3.9x</t>
  </si>
  <si>
    <t>2.4x</t>
  </si>
  <si>
    <t>Altman Z-Score</t>
  </si>
  <si>
    <t>Piotroski Score</t>
  </si>
  <si>
    <t>Dividend Per Share</t>
  </si>
  <si>
    <t>Dividend Yield</t>
  </si>
  <si>
    <t>0.0%</t>
  </si>
  <si>
    <t>3.0%</t>
  </si>
  <si>
    <t>4.0%</t>
  </si>
  <si>
    <t>3.9%</t>
  </si>
  <si>
    <t>4.2%</t>
  </si>
  <si>
    <t>12.1%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</si>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</sst>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5" fillId="3" borderId="0" xfId="0" applyFont="1" applyFill="1" applyAlignment="1">
      <alignment horizontal="left"/>
    </xf>
    <xf numFmtId="0" fontId="6" fillId="0" borderId="0" xfId="0" applyFont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6" fillId="5" borderId="0" xfId="0" applyFont="1" applyFill="1"/>
    <xf numFmtId="0" fontId="6" fillId="0" borderId="0" xfId="0" applyFont="1"/>
    <xf numFmtId="0" fontId="10" fillId="5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wrapText="1"/>
    </xf>
    <xf numFmtId="0" fontId="7" fillId="7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/>
    <xf numFmtId="0" fontId="6" fillId="6" borderId="1" xfId="0" applyFont="1" applyFill="1" applyBorder="1"/>
    <xf numFmtId="0" fontId="6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4" fontId="8" fillId="5" borderId="1" xfId="0" applyNumberFormat="1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4" fontId="8" fillId="8" borderId="1" xfId="0" applyNumberFormat="1" applyFont="1" applyFill="1" applyBorder="1" applyAlignment="1">
      <alignment horizontal="center" vertical="center"/>
    </xf>
    <xf numFmtId="164" fontId="8" fillId="8" borderId="1" xfId="0" applyNumberFormat="1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6" fillId="8" borderId="0" xfId="0" applyFont="1" applyFill="1"/>
    <xf numFmtId="0" fontId="11" fillId="5" borderId="0" xfId="0" applyFont="1" applyFill="1" applyAlignment="1">
      <alignment horizontal="center" vertical="center"/>
    </xf>
    <xf numFmtId="165" fontId="5" fillId="3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82875688-58EA-F121-36A3-A091CB728C1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activeCell="J13" sqref="J13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8">
        <f>(E12+K12)/2</f>
        <v>241610</v>
      </c>
      <c r="E12" s="3" t="s">
        <v>27</v>
      </c>
      <c r="F12" s="8">
        <f>D12</f>
        <v>241610</v>
      </c>
      <c r="G12" s="8">
        <f>F12</f>
        <v>241610</v>
      </c>
      <c r="H12" s="8">
        <f>F12</f>
        <v>241610</v>
      </c>
      <c r="I12" s="8">
        <f>F12</f>
        <v>241610</v>
      </c>
      <c r="J12" s="8">
        <f>F12</f>
        <v>241610</v>
      </c>
      <c r="K12" s="3" t="s">
        <v>28</v>
      </c>
      <c r="L12" s="8">
        <f>I12</f>
        <v>241610</v>
      </c>
      <c r="M12" s="8">
        <f>I12</f>
        <v>241610</v>
      </c>
    </row>
    <row r="13" spans="3:13" ht="12.75" x14ac:dyDescent="0.2">
      <c r="C13" s="3" t="s">
        <v>29</v>
      </c>
      <c r="D13" s="3" t="s">
        <v>26</v>
      </c>
      <c r="E13" s="3" t="s">
        <v>26</v>
      </c>
      <c r="F13" s="3" t="s">
        <v>26</v>
      </c>
      <c r="G13" s="3" t="s">
        <v>26</v>
      </c>
      <c r="H13" s="3" t="s">
        <v>26</v>
      </c>
      <c r="I13" s="3" t="s">
        <v>26</v>
      </c>
      <c r="J13" s="3" t="s">
        <v>26</v>
      </c>
      <c r="K13" s="3" t="s">
        <v>26</v>
      </c>
      <c r="L13" s="3" t="s">
        <v>26</v>
      </c>
      <c r="M13" s="3" t="s">
        <v>26</v>
      </c>
    </row>
    <row r="14" spans="3:13" ht="12.75" x14ac:dyDescent="0.2">
      <c r="C14" s="3" t="s">
        <v>30</v>
      </c>
      <c r="D14" s="3" t="s">
        <v>31</v>
      </c>
      <c r="E14" s="3" t="s">
        <v>32</v>
      </c>
      <c r="F14" s="3" t="s">
        <v>33</v>
      </c>
      <c r="G14" s="3" t="s">
        <v>34</v>
      </c>
      <c r="H14" s="3" t="s">
        <v>35</v>
      </c>
      <c r="I14" s="3" t="s">
        <v>36</v>
      </c>
      <c r="J14" s="3" t="s">
        <v>37</v>
      </c>
      <c r="K14" s="3" t="s">
        <v>38</v>
      </c>
      <c r="L14" s="3" t="s">
        <v>39</v>
      </c>
      <c r="M14" s="3" t="s">
        <v>40</v>
      </c>
    </row>
    <row r="15" spans="3:13" ht="12.75" x14ac:dyDescent="0.2">
      <c r="C15" s="3" t="s">
        <v>41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</row>
    <row r="16" spans="3:13" ht="12.75" x14ac:dyDescent="0.2">
      <c r="C16" s="3" t="s">
        <v>42</v>
      </c>
      <c r="D16" s="3" t="s">
        <v>43</v>
      </c>
      <c r="E16" s="3" t="s">
        <v>44</v>
      </c>
      <c r="F16" s="3" t="s">
        <v>45</v>
      </c>
      <c r="G16" s="3" t="s">
        <v>46</v>
      </c>
      <c r="H16" s="3" t="s">
        <v>47</v>
      </c>
      <c r="I16" s="3" t="s">
        <v>48</v>
      </c>
      <c r="J16" s="3" t="s">
        <v>49</v>
      </c>
      <c r="K16" s="3" t="s">
        <v>50</v>
      </c>
      <c r="L16" s="3" t="s">
        <v>51</v>
      </c>
      <c r="M16" s="3" t="s">
        <v>52</v>
      </c>
    </row>
    <row r="17" spans="3:13" ht="12.75" x14ac:dyDescent="0.2">
      <c r="C17" s="3" t="s">
        <v>53</v>
      </c>
      <c r="D17" s="3">
        <v>166</v>
      </c>
      <c r="E17" s="3" t="s">
        <v>54</v>
      </c>
      <c r="F17" s="3" t="s">
        <v>55</v>
      </c>
      <c r="G17" s="3">
        <v>895</v>
      </c>
      <c r="H17" s="3" t="s">
        <v>56</v>
      </c>
      <c r="I17" s="3" t="s">
        <v>57</v>
      </c>
      <c r="J17" s="3" t="s">
        <v>58</v>
      </c>
      <c r="K17" s="3" t="s">
        <v>59</v>
      </c>
      <c r="L17" s="3" t="s">
        <v>60</v>
      </c>
      <c r="M17" s="3" t="s">
        <v>61</v>
      </c>
    </row>
    <row r="18" spans="3:13" ht="12.75" x14ac:dyDescent="0.2">
      <c r="C18" s="3" t="s">
        <v>62</v>
      </c>
      <c r="D18" s="3" t="s">
        <v>63</v>
      </c>
      <c r="E18" s="3" t="s">
        <v>64</v>
      </c>
      <c r="F18" s="3" t="s">
        <v>65</v>
      </c>
      <c r="G18" s="3" t="s">
        <v>66</v>
      </c>
      <c r="H18" s="3" t="s">
        <v>67</v>
      </c>
      <c r="I18" s="3" t="s">
        <v>68</v>
      </c>
      <c r="J18" s="3" t="s">
        <v>69</v>
      </c>
      <c r="K18" s="3" t="s">
        <v>70</v>
      </c>
      <c r="L18" s="3" t="s">
        <v>71</v>
      </c>
      <c r="M18" s="3" t="s">
        <v>72</v>
      </c>
    </row>
    <row r="19" spans="3:13" ht="12.75" x14ac:dyDescent="0.2"/>
    <row r="20" spans="3:13" ht="12.75" x14ac:dyDescent="0.2">
      <c r="C20" s="3" t="s">
        <v>73</v>
      </c>
      <c r="D20" s="3" t="s">
        <v>74</v>
      </c>
      <c r="E20" s="3" t="s">
        <v>75</v>
      </c>
      <c r="F20" s="3" t="s">
        <v>76</v>
      </c>
      <c r="G20" s="3" t="s">
        <v>77</v>
      </c>
      <c r="H20" s="3" t="s">
        <v>78</v>
      </c>
      <c r="I20" s="3" t="s">
        <v>79</v>
      </c>
      <c r="J20" s="3" t="s">
        <v>80</v>
      </c>
      <c r="K20" s="3" t="s">
        <v>81</v>
      </c>
      <c r="L20" s="3" t="s">
        <v>82</v>
      </c>
      <c r="M20" s="3" t="s">
        <v>83</v>
      </c>
    </row>
    <row r="21" spans="3:13" ht="12.75" x14ac:dyDescent="0.2">
      <c r="C21" s="3" t="s">
        <v>84</v>
      </c>
      <c r="D21" s="3" t="s">
        <v>26</v>
      </c>
      <c r="E21" s="3" t="s">
        <v>26</v>
      </c>
      <c r="F21" s="3" t="s">
        <v>26</v>
      </c>
      <c r="G21" s="3" t="s">
        <v>26</v>
      </c>
      <c r="H21" s="3" t="s">
        <v>26</v>
      </c>
      <c r="I21" s="3" t="s">
        <v>26</v>
      </c>
      <c r="J21" s="3" t="s">
        <v>26</v>
      </c>
      <c r="K21" s="3" t="s">
        <v>26</v>
      </c>
      <c r="L21" s="3" t="s">
        <v>26</v>
      </c>
      <c r="M21" s="3" t="s">
        <v>26</v>
      </c>
    </row>
    <row r="22" spans="3:13" ht="12.75" x14ac:dyDescent="0.2">
      <c r="C22" s="3" t="s">
        <v>85</v>
      </c>
      <c r="D22" s="3" t="s">
        <v>26</v>
      </c>
      <c r="E22" s="3" t="s">
        <v>26</v>
      </c>
      <c r="F22" s="3" t="s">
        <v>26</v>
      </c>
      <c r="G22" s="3" t="s">
        <v>26</v>
      </c>
      <c r="H22" s="3" t="s">
        <v>26</v>
      </c>
      <c r="I22" s="3" t="s">
        <v>26</v>
      </c>
      <c r="J22" s="3" t="s">
        <v>26</v>
      </c>
      <c r="K22" s="3" t="s">
        <v>26</v>
      </c>
      <c r="L22" s="3" t="s">
        <v>26</v>
      </c>
      <c r="M22" s="3" t="s">
        <v>26</v>
      </c>
    </row>
    <row r="23" spans="3:13" ht="12.75" x14ac:dyDescent="0.2">
      <c r="C23" s="3" t="s">
        <v>86</v>
      </c>
      <c r="D23" s="3" t="s">
        <v>26</v>
      </c>
      <c r="E23" s="3" t="s">
        <v>26</v>
      </c>
      <c r="F23" s="3" t="s">
        <v>26</v>
      </c>
      <c r="G23" s="3" t="s">
        <v>87</v>
      </c>
      <c r="H23" s="3" t="s">
        <v>88</v>
      </c>
      <c r="I23" s="3" t="s">
        <v>89</v>
      </c>
      <c r="J23" s="3" t="s">
        <v>90</v>
      </c>
      <c r="K23" s="3" t="s">
        <v>26</v>
      </c>
      <c r="L23" s="3" t="s">
        <v>91</v>
      </c>
      <c r="M23" s="3" t="s">
        <v>92</v>
      </c>
    </row>
    <row r="24" spans="3:13" ht="12.75" x14ac:dyDescent="0.2">
      <c r="C24" s="3" t="s">
        <v>93</v>
      </c>
      <c r="D24" s="3" t="s">
        <v>26</v>
      </c>
      <c r="E24" s="3" t="s">
        <v>26</v>
      </c>
      <c r="F24" s="3" t="s">
        <v>26</v>
      </c>
      <c r="G24" s="3" t="s">
        <v>26</v>
      </c>
      <c r="H24" s="3" t="s">
        <v>26</v>
      </c>
      <c r="I24" s="3" t="s">
        <v>26</v>
      </c>
      <c r="J24" s="3" t="s">
        <v>26</v>
      </c>
      <c r="K24" s="3" t="s">
        <v>26</v>
      </c>
      <c r="L24" s="3" t="s">
        <v>26</v>
      </c>
      <c r="M24" s="3" t="s">
        <v>26</v>
      </c>
    </row>
    <row r="25" spans="3:13" ht="12.75" x14ac:dyDescent="0.2">
      <c r="C25" s="3" t="s">
        <v>94</v>
      </c>
      <c r="D25" s="3" t="s">
        <v>26</v>
      </c>
      <c r="E25" s="3" t="s">
        <v>26</v>
      </c>
      <c r="F25" s="3" t="s">
        <v>26</v>
      </c>
      <c r="G25" s="3" t="s">
        <v>26</v>
      </c>
      <c r="H25" s="3" t="s">
        <v>26</v>
      </c>
      <c r="I25" s="3" t="s">
        <v>26</v>
      </c>
      <c r="J25" s="3" t="s">
        <v>26</v>
      </c>
      <c r="K25" s="3" t="s">
        <v>26</v>
      </c>
      <c r="L25" s="3" t="s">
        <v>26</v>
      </c>
      <c r="M25" s="3" t="s">
        <v>26</v>
      </c>
    </row>
    <row r="26" spans="3:13" ht="12.75" x14ac:dyDescent="0.2">
      <c r="C26" s="3" t="s">
        <v>95</v>
      </c>
      <c r="D26" s="3" t="s">
        <v>96</v>
      </c>
      <c r="E26" s="3" t="s">
        <v>97</v>
      </c>
      <c r="F26" s="3" t="s">
        <v>98</v>
      </c>
      <c r="G26" s="3" t="s">
        <v>99</v>
      </c>
      <c r="H26" s="3" t="s">
        <v>100</v>
      </c>
      <c r="I26" s="3" t="s">
        <v>101</v>
      </c>
      <c r="J26" s="3" t="s">
        <v>102</v>
      </c>
      <c r="K26" s="3" t="s">
        <v>103</v>
      </c>
      <c r="L26" s="3" t="s">
        <v>104</v>
      </c>
      <c r="M26" s="3" t="s">
        <v>105</v>
      </c>
    </row>
    <row r="27" spans="3:13" ht="12.75" x14ac:dyDescent="0.2">
      <c r="C27" s="3" t="s">
        <v>106</v>
      </c>
      <c r="D27" s="3" t="s">
        <v>107</v>
      </c>
      <c r="E27" s="3" t="s">
        <v>108</v>
      </c>
      <c r="F27" s="3" t="s">
        <v>109</v>
      </c>
      <c r="G27" s="3" t="s">
        <v>110</v>
      </c>
      <c r="H27" s="3" t="s">
        <v>111</v>
      </c>
      <c r="I27" s="3" t="s">
        <v>112</v>
      </c>
      <c r="J27" s="3" t="s">
        <v>113</v>
      </c>
      <c r="K27" s="3" t="s">
        <v>114</v>
      </c>
      <c r="L27" s="3" t="s">
        <v>115</v>
      </c>
      <c r="M27" s="3" t="s">
        <v>116</v>
      </c>
    </row>
    <row r="28" spans="3:13" ht="12.75" x14ac:dyDescent="0.2"/>
    <row r="29" spans="3:13" ht="12.75" x14ac:dyDescent="0.2">
      <c r="C29" s="3" t="s">
        <v>117</v>
      </c>
      <c r="D29" s="3" t="s">
        <v>118</v>
      </c>
      <c r="E29" s="3" t="s">
        <v>119</v>
      </c>
      <c r="F29" s="3" t="s">
        <v>120</v>
      </c>
      <c r="G29" s="3" t="s">
        <v>121</v>
      </c>
      <c r="H29" s="3" t="s">
        <v>122</v>
      </c>
      <c r="I29" s="3" t="s">
        <v>123</v>
      </c>
      <c r="J29" s="3" t="s">
        <v>124</v>
      </c>
      <c r="K29" s="3" t="s">
        <v>125</v>
      </c>
      <c r="L29" s="3" t="s">
        <v>126</v>
      </c>
      <c r="M29" s="3" t="s">
        <v>127</v>
      </c>
    </row>
    <row r="30" spans="3:13" ht="12.75" x14ac:dyDescent="0.2">
      <c r="C30" s="3" t="s">
        <v>128</v>
      </c>
      <c r="D30" s="3" t="s">
        <v>26</v>
      </c>
      <c r="E30" s="3" t="s">
        <v>26</v>
      </c>
      <c r="F30" s="3" t="s">
        <v>26</v>
      </c>
      <c r="G30" s="3" t="s">
        <v>26</v>
      </c>
      <c r="H30" s="3" t="s">
        <v>26</v>
      </c>
      <c r="I30" s="3" t="s">
        <v>26</v>
      </c>
      <c r="J30" s="3" t="s">
        <v>26</v>
      </c>
      <c r="K30" s="3" t="s">
        <v>26</v>
      </c>
      <c r="L30" s="3" t="s">
        <v>26</v>
      </c>
      <c r="M30" s="3" t="s">
        <v>26</v>
      </c>
    </row>
    <row r="31" spans="3:13" ht="12.75" x14ac:dyDescent="0.2">
      <c r="C31" s="3" t="s">
        <v>129</v>
      </c>
      <c r="D31" s="3" t="s">
        <v>26</v>
      </c>
      <c r="E31" s="3" t="s">
        <v>26</v>
      </c>
      <c r="F31" s="3" t="s">
        <v>26</v>
      </c>
      <c r="G31" s="3" t="s">
        <v>26</v>
      </c>
      <c r="H31" s="3" t="s">
        <v>26</v>
      </c>
      <c r="I31" s="3" t="s">
        <v>26</v>
      </c>
      <c r="J31" s="3" t="s">
        <v>26</v>
      </c>
      <c r="K31" s="3" t="s">
        <v>26</v>
      </c>
      <c r="L31" s="3" t="s">
        <v>26</v>
      </c>
      <c r="M31" s="3" t="s">
        <v>26</v>
      </c>
    </row>
    <row r="32" spans="3:13" ht="12.75" x14ac:dyDescent="0.2">
      <c r="C32" s="3" t="s">
        <v>130</v>
      </c>
      <c r="D32" s="3" t="s">
        <v>26</v>
      </c>
      <c r="E32" s="3" t="s">
        <v>26</v>
      </c>
      <c r="F32" s="3" t="s">
        <v>26</v>
      </c>
      <c r="G32" s="3" t="s">
        <v>26</v>
      </c>
      <c r="H32" s="3" t="s">
        <v>26</v>
      </c>
      <c r="I32" s="3" t="s">
        <v>26</v>
      </c>
      <c r="J32" s="3" t="s">
        <v>26</v>
      </c>
      <c r="K32" s="3" t="s">
        <v>26</v>
      </c>
      <c r="L32" s="3" t="s">
        <v>26</v>
      </c>
      <c r="M32" s="3" t="s">
        <v>26</v>
      </c>
    </row>
    <row r="33" spans="3:13" ht="12.75" x14ac:dyDescent="0.2">
      <c r="C33" s="3" t="s">
        <v>131</v>
      </c>
      <c r="D33" s="3" t="s">
        <v>26</v>
      </c>
      <c r="E33" s="3" t="s">
        <v>26</v>
      </c>
      <c r="F33" s="3" t="s">
        <v>26</v>
      </c>
      <c r="G33" s="3" t="s">
        <v>26</v>
      </c>
      <c r="H33" s="3" t="s">
        <v>26</v>
      </c>
      <c r="I33" s="3" t="s">
        <v>26</v>
      </c>
      <c r="J33" s="3" t="s">
        <v>132</v>
      </c>
      <c r="K33" s="3" t="s">
        <v>133</v>
      </c>
      <c r="L33" s="3" t="s">
        <v>134</v>
      </c>
      <c r="M33" s="3" t="s">
        <v>135</v>
      </c>
    </row>
    <row r="34" spans="3:13" ht="12.75" x14ac:dyDescent="0.2">
      <c r="C34" s="3" t="s">
        <v>136</v>
      </c>
      <c r="D34" s="3" t="s">
        <v>137</v>
      </c>
      <c r="E34" s="3" t="s">
        <v>138</v>
      </c>
      <c r="F34" s="3" t="s">
        <v>139</v>
      </c>
      <c r="G34" s="3" t="s">
        <v>140</v>
      </c>
      <c r="H34" s="3" t="s">
        <v>141</v>
      </c>
      <c r="I34" s="3" t="s">
        <v>142</v>
      </c>
      <c r="J34" s="3" t="s">
        <v>143</v>
      </c>
      <c r="K34" s="3" t="s">
        <v>144</v>
      </c>
      <c r="L34" s="3" t="s">
        <v>145</v>
      </c>
      <c r="M34" s="3" t="s">
        <v>146</v>
      </c>
    </row>
    <row r="35" spans="3:13" ht="12.75" x14ac:dyDescent="0.2">
      <c r="C35" s="3" t="s">
        <v>147</v>
      </c>
      <c r="D35" s="3" t="s">
        <v>148</v>
      </c>
      <c r="E35" s="3" t="s">
        <v>149</v>
      </c>
      <c r="F35" s="3" t="s">
        <v>150</v>
      </c>
      <c r="G35" s="3" t="s">
        <v>151</v>
      </c>
      <c r="H35" s="3" t="s">
        <v>152</v>
      </c>
      <c r="I35" s="3" t="s">
        <v>153</v>
      </c>
      <c r="J35" s="3" t="s">
        <v>154</v>
      </c>
      <c r="K35" s="3" t="s">
        <v>155</v>
      </c>
      <c r="L35" s="3" t="s">
        <v>156</v>
      </c>
      <c r="M35" s="3" t="s">
        <v>157</v>
      </c>
    </row>
    <row r="36" spans="3:13" ht="12.75" x14ac:dyDescent="0.2"/>
    <row r="37" spans="3:13" ht="12.75" x14ac:dyDescent="0.2">
      <c r="C37" s="3" t="s">
        <v>158</v>
      </c>
      <c r="D37" s="3" t="s">
        <v>159</v>
      </c>
      <c r="E37" s="3" t="s">
        <v>160</v>
      </c>
      <c r="F37" s="3" t="s">
        <v>161</v>
      </c>
      <c r="G37" s="3" t="s">
        <v>162</v>
      </c>
      <c r="H37" s="3" t="s">
        <v>163</v>
      </c>
      <c r="I37" s="3" t="s">
        <v>164</v>
      </c>
      <c r="J37" s="3" t="s">
        <v>165</v>
      </c>
      <c r="K37" s="3" t="s">
        <v>166</v>
      </c>
      <c r="L37" s="3" t="s">
        <v>167</v>
      </c>
      <c r="M37" s="3" t="s">
        <v>168</v>
      </c>
    </row>
    <row r="38" spans="3:13" ht="12.75" x14ac:dyDescent="0.2">
      <c r="C38" s="3" t="s">
        <v>169</v>
      </c>
      <c r="D38" s="3" t="s">
        <v>26</v>
      </c>
      <c r="E38" s="3" t="s">
        <v>26</v>
      </c>
      <c r="F38" s="3" t="s">
        <v>26</v>
      </c>
      <c r="G38" s="3" t="s">
        <v>26</v>
      </c>
      <c r="H38" s="3" t="s">
        <v>26</v>
      </c>
      <c r="I38" s="3" t="s">
        <v>26</v>
      </c>
      <c r="J38" s="3" t="s">
        <v>170</v>
      </c>
      <c r="K38" s="3" t="s">
        <v>171</v>
      </c>
      <c r="L38" s="3" t="s">
        <v>172</v>
      </c>
      <c r="M38" s="3" t="s">
        <v>173</v>
      </c>
    </row>
    <row r="39" spans="3:13" ht="12.75" x14ac:dyDescent="0.2">
      <c r="C39" s="3" t="s">
        <v>174</v>
      </c>
      <c r="D39" s="3" t="s">
        <v>175</v>
      </c>
      <c r="E39" s="3" t="s">
        <v>176</v>
      </c>
      <c r="F39" s="3" t="s">
        <v>177</v>
      </c>
      <c r="G39" s="3" t="s">
        <v>178</v>
      </c>
      <c r="H39" s="3" t="s">
        <v>179</v>
      </c>
      <c r="I39" s="3" t="s">
        <v>180</v>
      </c>
      <c r="J39" s="3" t="s">
        <v>181</v>
      </c>
      <c r="K39" s="3" t="s">
        <v>182</v>
      </c>
      <c r="L39" s="3" t="s">
        <v>183</v>
      </c>
      <c r="M39" s="3" t="s">
        <v>184</v>
      </c>
    </row>
    <row r="40" spans="3:13" ht="12.75" x14ac:dyDescent="0.2">
      <c r="C40" s="3" t="s">
        <v>185</v>
      </c>
      <c r="D40" s="3" t="s">
        <v>186</v>
      </c>
      <c r="E40" s="3" t="s">
        <v>187</v>
      </c>
      <c r="F40" s="3" t="s">
        <v>188</v>
      </c>
      <c r="G40" s="3" t="s">
        <v>189</v>
      </c>
      <c r="H40" s="3" t="s">
        <v>190</v>
      </c>
      <c r="I40" s="3" t="s">
        <v>191</v>
      </c>
      <c r="J40" s="3" t="s">
        <v>192</v>
      </c>
      <c r="K40" s="3" t="s">
        <v>193</v>
      </c>
      <c r="L40" s="3" t="s">
        <v>194</v>
      </c>
      <c r="M40" s="3" t="s">
        <v>195</v>
      </c>
    </row>
    <row r="41" spans="3:13" ht="12.75" x14ac:dyDescent="0.2"/>
    <row r="42" spans="3:13" ht="12.75" x14ac:dyDescent="0.2">
      <c r="C42" s="3" t="s">
        <v>196</v>
      </c>
      <c r="D42" s="3" t="s">
        <v>197</v>
      </c>
      <c r="E42" s="3" t="s">
        <v>198</v>
      </c>
      <c r="F42" s="3" t="s">
        <v>199</v>
      </c>
      <c r="G42" s="3" t="s">
        <v>200</v>
      </c>
      <c r="H42" s="3" t="s">
        <v>201</v>
      </c>
      <c r="I42" s="3" t="s">
        <v>202</v>
      </c>
      <c r="J42" s="3" t="s">
        <v>203</v>
      </c>
      <c r="K42" s="3" t="s">
        <v>204</v>
      </c>
      <c r="L42" s="3" t="s">
        <v>205</v>
      </c>
      <c r="M42" s="3" t="s">
        <v>206</v>
      </c>
    </row>
    <row r="43" spans="3:13" ht="12.75" x14ac:dyDescent="0.2">
      <c r="C43" s="3" t="s">
        <v>207</v>
      </c>
      <c r="D43" s="3" t="s">
        <v>208</v>
      </c>
      <c r="E43" s="3" t="s">
        <v>209</v>
      </c>
      <c r="F43" s="3" t="s">
        <v>210</v>
      </c>
      <c r="G43" s="3" t="s">
        <v>211</v>
      </c>
      <c r="H43" s="3" t="s">
        <v>212</v>
      </c>
      <c r="I43" s="3" t="s">
        <v>213</v>
      </c>
      <c r="J43" s="3" t="s">
        <v>214</v>
      </c>
      <c r="K43" s="3" t="s">
        <v>215</v>
      </c>
      <c r="L43" s="3" t="s">
        <v>216</v>
      </c>
      <c r="M43" s="3" t="s">
        <v>217</v>
      </c>
    </row>
    <row r="44" spans="3:13" ht="12.75" x14ac:dyDescent="0.2">
      <c r="C44" s="3" t="s">
        <v>218</v>
      </c>
      <c r="D44" s="3" t="s">
        <v>219</v>
      </c>
      <c r="E44" s="3" t="s">
        <v>220</v>
      </c>
      <c r="F44" s="3" t="s">
        <v>221</v>
      </c>
      <c r="G44" s="3" t="s">
        <v>222</v>
      </c>
      <c r="H44" s="3" t="s">
        <v>223</v>
      </c>
      <c r="I44" s="3" t="s">
        <v>224</v>
      </c>
      <c r="J44" s="3" t="s">
        <v>225</v>
      </c>
      <c r="K44" s="3" t="s">
        <v>226</v>
      </c>
      <c r="L44" s="3" t="s">
        <v>227</v>
      </c>
      <c r="M44" s="3" t="s">
        <v>228</v>
      </c>
    </row>
    <row r="45" spans="3:13" ht="12.75" x14ac:dyDescent="0.2">
      <c r="C45" s="3" t="s">
        <v>229</v>
      </c>
      <c r="D45" s="3" t="s">
        <v>26</v>
      </c>
      <c r="E45" s="3" t="s">
        <v>26</v>
      </c>
      <c r="F45" s="3" t="s">
        <v>26</v>
      </c>
      <c r="G45" s="3" t="s">
        <v>26</v>
      </c>
      <c r="H45" s="3" t="s">
        <v>26</v>
      </c>
      <c r="I45" s="3" t="s">
        <v>26</v>
      </c>
      <c r="J45" s="3" t="s">
        <v>26</v>
      </c>
      <c r="K45" s="3" t="s">
        <v>26</v>
      </c>
      <c r="L45" s="3" t="s">
        <v>26</v>
      </c>
      <c r="M45" s="3" t="s">
        <v>26</v>
      </c>
    </row>
    <row r="46" spans="3:13" ht="12.75" x14ac:dyDescent="0.2">
      <c r="C46" s="3" t="s">
        <v>230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</row>
    <row r="47" spans="3:13" ht="12.75" x14ac:dyDescent="0.2">
      <c r="C47" s="3" t="s">
        <v>231</v>
      </c>
      <c r="D47" s="3" t="s">
        <v>232</v>
      </c>
      <c r="E47" s="3" t="s">
        <v>233</v>
      </c>
      <c r="F47" s="3" t="s">
        <v>234</v>
      </c>
      <c r="G47" s="3" t="s">
        <v>235</v>
      </c>
      <c r="H47" s="3" t="s">
        <v>236</v>
      </c>
      <c r="I47" s="3" t="s">
        <v>237</v>
      </c>
      <c r="J47" s="3" t="s">
        <v>238</v>
      </c>
      <c r="K47" s="3" t="s">
        <v>239</v>
      </c>
      <c r="L47" s="3" t="s">
        <v>240</v>
      </c>
      <c r="M47" s="3" t="s">
        <v>241</v>
      </c>
    </row>
    <row r="48" spans="3:13" ht="12.75" x14ac:dyDescent="0.2">
      <c r="C48" s="3" t="s">
        <v>242</v>
      </c>
      <c r="D48" s="3" t="s">
        <v>26</v>
      </c>
      <c r="E48" s="3" t="s">
        <v>26</v>
      </c>
      <c r="F48" s="3" t="s">
        <v>26</v>
      </c>
      <c r="G48" s="3" t="s">
        <v>26</v>
      </c>
      <c r="H48" s="3" t="s">
        <v>26</v>
      </c>
      <c r="I48" s="3" t="s">
        <v>26</v>
      </c>
      <c r="J48" s="3" t="s">
        <v>26</v>
      </c>
      <c r="K48" s="3" t="s">
        <v>26</v>
      </c>
      <c r="L48" s="3" t="s">
        <v>26</v>
      </c>
      <c r="M48" s="3" t="s">
        <v>26</v>
      </c>
    </row>
    <row r="49" spans="3:13" ht="12.75" x14ac:dyDescent="0.2">
      <c r="C49" s="3" t="s">
        <v>243</v>
      </c>
      <c r="D49" s="3" t="s">
        <v>244</v>
      </c>
      <c r="E49" s="3" t="s">
        <v>245</v>
      </c>
      <c r="F49" s="3" t="s">
        <v>246</v>
      </c>
      <c r="G49" s="3" t="s">
        <v>247</v>
      </c>
      <c r="H49" s="3" t="s">
        <v>248</v>
      </c>
      <c r="I49" s="3" t="s">
        <v>249</v>
      </c>
      <c r="J49" s="3" t="s">
        <v>250</v>
      </c>
      <c r="K49" s="3" t="s">
        <v>251</v>
      </c>
      <c r="L49" s="3" t="s">
        <v>26</v>
      </c>
      <c r="M49" s="3" t="s">
        <v>26</v>
      </c>
    </row>
    <row r="50" spans="3:13" ht="12.75" x14ac:dyDescent="0.2">
      <c r="C50" s="3" t="s">
        <v>252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253</v>
      </c>
      <c r="D51" s="3" t="s">
        <v>254</v>
      </c>
      <c r="E51" s="3" t="s">
        <v>255</v>
      </c>
      <c r="F51" s="3" t="s">
        <v>256</v>
      </c>
      <c r="G51" s="3" t="s">
        <v>257</v>
      </c>
      <c r="H51" s="3" t="s">
        <v>258</v>
      </c>
      <c r="I51" s="3" t="s">
        <v>259</v>
      </c>
      <c r="J51" s="3" t="s">
        <v>260</v>
      </c>
      <c r="K51" s="3" t="s">
        <v>261</v>
      </c>
      <c r="L51" s="3" t="s">
        <v>240</v>
      </c>
      <c r="M51" s="3" t="s">
        <v>241</v>
      </c>
    </row>
    <row r="52" spans="3:13" ht="12.75" x14ac:dyDescent="0.2"/>
    <row r="53" spans="3:13" ht="12.75" x14ac:dyDescent="0.2">
      <c r="C53" s="3" t="s">
        <v>262</v>
      </c>
      <c r="D53" s="3" t="s">
        <v>107</v>
      </c>
      <c r="E53" s="3" t="s">
        <v>108</v>
      </c>
      <c r="F53" s="3" t="s">
        <v>109</v>
      </c>
      <c r="G53" s="3" t="s">
        <v>110</v>
      </c>
      <c r="H53" s="3" t="s">
        <v>111</v>
      </c>
      <c r="I53" s="3" t="s">
        <v>112</v>
      </c>
      <c r="J53" s="3" t="s">
        <v>113</v>
      </c>
      <c r="K53" s="3" t="s">
        <v>114</v>
      </c>
      <c r="L53" s="3" t="s">
        <v>115</v>
      </c>
      <c r="M53" s="3" t="s">
        <v>116</v>
      </c>
    </row>
    <row r="54" spans="3:13" ht="12.75" x14ac:dyDescent="0.2"/>
    <row r="55" spans="3:13" ht="12.75" x14ac:dyDescent="0.2">
      <c r="C55" s="3" t="s">
        <v>263</v>
      </c>
      <c r="D55" s="3" t="s">
        <v>26</v>
      </c>
      <c r="E55" s="3" t="s">
        <v>27</v>
      </c>
      <c r="F55" s="3" t="s">
        <v>26</v>
      </c>
      <c r="G55" s="3">
        <v>895</v>
      </c>
      <c r="H55" s="3" t="s">
        <v>56</v>
      </c>
      <c r="I55" s="3" t="s">
        <v>57</v>
      </c>
      <c r="J55" s="3" t="s">
        <v>58</v>
      </c>
      <c r="K55" s="3" t="s">
        <v>28</v>
      </c>
      <c r="L55" s="3" t="s">
        <v>26</v>
      </c>
      <c r="M55" s="3" t="s">
        <v>26</v>
      </c>
    </row>
    <row r="56" spans="3:13" ht="12.75" x14ac:dyDescent="0.2">
      <c r="C56" s="3" t="s">
        <v>264</v>
      </c>
      <c r="D56" s="3" t="s">
        <v>159</v>
      </c>
      <c r="E56" s="3" t="s">
        <v>160</v>
      </c>
      <c r="F56" s="3" t="s">
        <v>161</v>
      </c>
      <c r="G56" s="3" t="s">
        <v>162</v>
      </c>
      <c r="H56" s="3" t="s">
        <v>163</v>
      </c>
      <c r="I56" s="3" t="s">
        <v>164</v>
      </c>
      <c r="J56" s="3" t="s">
        <v>265</v>
      </c>
      <c r="K56" s="3" t="s">
        <v>266</v>
      </c>
      <c r="L56" s="3" t="s">
        <v>267</v>
      </c>
      <c r="M56" s="3" t="s">
        <v>268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5BD3E-8EF9-4F29-AEC5-5666C60D4B3A}">
  <dimension ref="C1:M48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269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270</v>
      </c>
      <c r="D12" s="3" t="s">
        <v>271</v>
      </c>
      <c r="E12" s="3" t="s">
        <v>272</v>
      </c>
      <c r="F12" s="3" t="s">
        <v>273</v>
      </c>
      <c r="G12" s="3" t="s">
        <v>274</v>
      </c>
      <c r="H12" s="3" t="s">
        <v>275</v>
      </c>
      <c r="I12" s="3" t="s">
        <v>276</v>
      </c>
      <c r="J12" s="3" t="s">
        <v>277</v>
      </c>
      <c r="K12" s="3" t="s">
        <v>278</v>
      </c>
      <c r="L12" s="3" t="s">
        <v>279</v>
      </c>
      <c r="M12" s="3" t="s">
        <v>280</v>
      </c>
    </row>
    <row r="13" spans="3:13" x14ac:dyDescent="0.2">
      <c r="C13" s="3" t="s">
        <v>281</v>
      </c>
      <c r="D13" s="3" t="s">
        <v>282</v>
      </c>
      <c r="E13" s="3" t="s">
        <v>283</v>
      </c>
      <c r="F13" s="3" t="s">
        <v>284</v>
      </c>
      <c r="G13" s="3" t="s">
        <v>285</v>
      </c>
      <c r="H13" s="3" t="s">
        <v>286</v>
      </c>
      <c r="I13" s="3" t="s">
        <v>287</v>
      </c>
      <c r="J13" s="3" t="s">
        <v>288</v>
      </c>
      <c r="K13" s="3" t="s">
        <v>289</v>
      </c>
      <c r="L13" s="3" t="s">
        <v>290</v>
      </c>
      <c r="M13" s="3" t="s">
        <v>291</v>
      </c>
    </row>
    <row r="15" spans="3:13" x14ac:dyDescent="0.2">
      <c r="C15" s="3" t="s">
        <v>292</v>
      </c>
      <c r="D15" s="3" t="s">
        <v>293</v>
      </c>
      <c r="E15" s="3" t="s">
        <v>294</v>
      </c>
      <c r="F15" s="3" t="s">
        <v>295</v>
      </c>
      <c r="G15" s="3" t="s">
        <v>296</v>
      </c>
      <c r="H15" s="3" t="s">
        <v>297</v>
      </c>
      <c r="I15" s="3" t="s">
        <v>298</v>
      </c>
      <c r="J15" s="3" t="s">
        <v>299</v>
      </c>
      <c r="K15" s="3" t="s">
        <v>300</v>
      </c>
      <c r="L15" s="3" t="s">
        <v>301</v>
      </c>
      <c r="M15" s="3" t="s">
        <v>302</v>
      </c>
    </row>
    <row r="16" spans="3:13" x14ac:dyDescent="0.2">
      <c r="C16" s="3" t="s">
        <v>303</v>
      </c>
      <c r="D16" s="3" t="s">
        <v>304</v>
      </c>
      <c r="E16" s="3" t="s">
        <v>305</v>
      </c>
      <c r="F16" s="3" t="s">
        <v>306</v>
      </c>
      <c r="G16" s="3" t="s">
        <v>307</v>
      </c>
      <c r="H16" s="3" t="s">
        <v>308</v>
      </c>
      <c r="I16" s="3" t="s">
        <v>309</v>
      </c>
      <c r="J16" s="3" t="s">
        <v>310</v>
      </c>
      <c r="K16" s="3" t="s">
        <v>311</v>
      </c>
      <c r="L16" s="3" t="s">
        <v>312</v>
      </c>
      <c r="M16" s="3" t="s">
        <v>313</v>
      </c>
    </row>
    <row r="17" spans="3:13" x14ac:dyDescent="0.2">
      <c r="C17" s="3" t="s">
        <v>314</v>
      </c>
      <c r="D17" s="3" t="s">
        <v>315</v>
      </c>
      <c r="E17" s="3" t="s">
        <v>316</v>
      </c>
      <c r="F17" s="3" t="s">
        <v>317</v>
      </c>
      <c r="G17" s="3" t="s">
        <v>318</v>
      </c>
      <c r="H17" s="3" t="s">
        <v>319</v>
      </c>
      <c r="I17" s="3" t="s">
        <v>320</v>
      </c>
      <c r="J17" s="3" t="s">
        <v>321</v>
      </c>
      <c r="K17" s="3" t="s">
        <v>322</v>
      </c>
      <c r="L17" s="3" t="s">
        <v>323</v>
      </c>
      <c r="M17" s="3" t="s">
        <v>324</v>
      </c>
    </row>
    <row r="19" spans="3:13" x14ac:dyDescent="0.2">
      <c r="C19" s="3" t="s">
        <v>325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326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3:13" x14ac:dyDescent="0.2">
      <c r="C21" s="3" t="s">
        <v>327</v>
      </c>
      <c r="D21" s="3" t="s">
        <v>328</v>
      </c>
      <c r="E21" s="3" t="s">
        <v>329</v>
      </c>
      <c r="F21" s="3" t="s">
        <v>330</v>
      </c>
      <c r="G21" s="3" t="s">
        <v>331</v>
      </c>
      <c r="H21" s="3" t="s">
        <v>332</v>
      </c>
      <c r="I21" s="3" t="s">
        <v>333</v>
      </c>
      <c r="J21" s="3" t="s">
        <v>334</v>
      </c>
      <c r="K21" s="3" t="s">
        <v>335</v>
      </c>
      <c r="L21" s="3" t="s">
        <v>336</v>
      </c>
      <c r="M21" s="3" t="s">
        <v>337</v>
      </c>
    </row>
    <row r="22" spans="3:13" x14ac:dyDescent="0.2">
      <c r="C22" s="3" t="s">
        <v>338</v>
      </c>
      <c r="D22" s="3" t="s">
        <v>339</v>
      </c>
      <c r="E22" s="3" t="s">
        <v>340</v>
      </c>
      <c r="F22" s="3" t="s">
        <v>341</v>
      </c>
      <c r="G22" s="3" t="s">
        <v>342</v>
      </c>
      <c r="H22" s="3" t="s">
        <v>343</v>
      </c>
      <c r="I22" s="3" t="s">
        <v>344</v>
      </c>
      <c r="J22" s="3" t="s">
        <v>345</v>
      </c>
      <c r="K22" s="3" t="s">
        <v>346</v>
      </c>
      <c r="L22" s="3" t="s">
        <v>347</v>
      </c>
      <c r="M22" s="3" t="s">
        <v>348</v>
      </c>
    </row>
    <row r="23" spans="3:13" x14ac:dyDescent="0.2">
      <c r="C23" s="3" t="s">
        <v>349</v>
      </c>
      <c r="D23" s="3" t="s">
        <v>350</v>
      </c>
      <c r="E23" s="3" t="s">
        <v>351</v>
      </c>
      <c r="F23" s="3" t="s">
        <v>352</v>
      </c>
      <c r="G23" s="3" t="s">
        <v>353</v>
      </c>
      <c r="H23" s="3" t="s">
        <v>354</v>
      </c>
      <c r="I23" s="3" t="s">
        <v>355</v>
      </c>
      <c r="J23" s="3" t="s">
        <v>356</v>
      </c>
      <c r="K23" s="3" t="s">
        <v>357</v>
      </c>
      <c r="L23" s="3" t="s">
        <v>358</v>
      </c>
      <c r="M23" s="3" t="s">
        <v>359</v>
      </c>
    </row>
    <row r="24" spans="3:13" x14ac:dyDescent="0.2">
      <c r="C24" s="3" t="s">
        <v>360</v>
      </c>
      <c r="D24" s="3" t="s">
        <v>361</v>
      </c>
      <c r="E24" s="3" t="s">
        <v>362</v>
      </c>
      <c r="F24" s="3" t="s">
        <v>363</v>
      </c>
      <c r="G24" s="3">
        <v>-811</v>
      </c>
      <c r="H24" s="3" t="s">
        <v>364</v>
      </c>
      <c r="I24" s="3" t="s">
        <v>365</v>
      </c>
      <c r="J24" s="3" t="s">
        <v>366</v>
      </c>
      <c r="K24" s="3" t="s">
        <v>367</v>
      </c>
      <c r="L24" s="3" t="s">
        <v>368</v>
      </c>
      <c r="M24" s="3" t="s">
        <v>369</v>
      </c>
    </row>
    <row r="26" spans="3:13" x14ac:dyDescent="0.2">
      <c r="C26" s="3" t="s">
        <v>370</v>
      </c>
      <c r="D26" s="3" t="s">
        <v>371</v>
      </c>
      <c r="E26" s="3" t="s">
        <v>372</v>
      </c>
      <c r="F26" s="3" t="s">
        <v>373</v>
      </c>
      <c r="G26" s="3" t="s">
        <v>374</v>
      </c>
      <c r="H26" s="3" t="s">
        <v>375</v>
      </c>
      <c r="I26" s="3" t="s">
        <v>376</v>
      </c>
      <c r="J26" s="3" t="s">
        <v>377</v>
      </c>
      <c r="K26" s="3" t="s">
        <v>378</v>
      </c>
      <c r="L26" s="3" t="s">
        <v>379</v>
      </c>
      <c r="M26" s="3" t="s">
        <v>380</v>
      </c>
    </row>
    <row r="27" spans="3:13" x14ac:dyDescent="0.2">
      <c r="C27" s="3" t="s">
        <v>381</v>
      </c>
      <c r="D27" s="3" t="s">
        <v>382</v>
      </c>
      <c r="E27" s="3" t="s">
        <v>383</v>
      </c>
      <c r="F27" s="3" t="s">
        <v>384</v>
      </c>
      <c r="G27" s="3" t="s">
        <v>385</v>
      </c>
      <c r="H27" s="3" t="s">
        <v>386</v>
      </c>
      <c r="I27" s="3" t="s">
        <v>387</v>
      </c>
      <c r="J27" s="3" t="s">
        <v>388</v>
      </c>
      <c r="K27" s="3" t="s">
        <v>389</v>
      </c>
      <c r="L27" s="3" t="s">
        <v>390</v>
      </c>
      <c r="M27" s="3" t="s">
        <v>391</v>
      </c>
    </row>
    <row r="28" spans="3:13" x14ac:dyDescent="0.2">
      <c r="C28" s="3" t="s">
        <v>392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393</v>
      </c>
      <c r="D29" s="3" t="s">
        <v>394</v>
      </c>
      <c r="E29" s="3" t="s">
        <v>395</v>
      </c>
      <c r="F29" s="3" t="s">
        <v>396</v>
      </c>
      <c r="G29" s="3" t="s">
        <v>397</v>
      </c>
      <c r="H29" s="3" t="s">
        <v>398</v>
      </c>
      <c r="I29" s="3" t="s">
        <v>399</v>
      </c>
      <c r="J29" s="3" t="s">
        <v>400</v>
      </c>
      <c r="K29" s="3">
        <v>-931</v>
      </c>
      <c r="L29" s="3" t="s">
        <v>401</v>
      </c>
      <c r="M29" s="3" t="s">
        <v>402</v>
      </c>
    </row>
    <row r="30" spans="3:13" x14ac:dyDescent="0.2">
      <c r="C30" s="3" t="s">
        <v>403</v>
      </c>
      <c r="D30" s="3" t="s">
        <v>404</v>
      </c>
      <c r="E30" s="3" t="s">
        <v>405</v>
      </c>
      <c r="F30" s="3" t="s">
        <v>406</v>
      </c>
      <c r="G30" s="3" t="s">
        <v>407</v>
      </c>
      <c r="H30" s="3" t="s">
        <v>408</v>
      </c>
      <c r="I30" s="3" t="s">
        <v>409</v>
      </c>
      <c r="J30" s="3" t="s">
        <v>410</v>
      </c>
      <c r="K30" s="3" t="s">
        <v>411</v>
      </c>
      <c r="L30" s="3" t="s">
        <v>412</v>
      </c>
      <c r="M30" s="3" t="s">
        <v>413</v>
      </c>
    </row>
    <row r="32" spans="3:13" x14ac:dyDescent="0.2">
      <c r="C32" s="3" t="s">
        <v>414</v>
      </c>
      <c r="D32" s="3" t="s">
        <v>415</v>
      </c>
      <c r="E32" s="3" t="s">
        <v>416</v>
      </c>
      <c r="F32" s="3" t="s">
        <v>417</v>
      </c>
      <c r="G32" s="3">
        <v>882</v>
      </c>
      <c r="H32" s="3">
        <v>-267</v>
      </c>
      <c r="I32" s="3">
        <v>-252</v>
      </c>
      <c r="J32" s="3">
        <v>-288</v>
      </c>
      <c r="K32" s="3">
        <v>-242</v>
      </c>
      <c r="L32" s="3" t="s">
        <v>418</v>
      </c>
      <c r="M32" s="3" t="s">
        <v>3</v>
      </c>
    </row>
    <row r="33" spans="3:13" x14ac:dyDescent="0.2">
      <c r="C33" s="3" t="s">
        <v>419</v>
      </c>
      <c r="D33" s="3" t="s">
        <v>420</v>
      </c>
      <c r="E33" s="3" t="s">
        <v>421</v>
      </c>
      <c r="F33" s="3" t="s">
        <v>422</v>
      </c>
      <c r="G33" s="3" t="s">
        <v>423</v>
      </c>
      <c r="H33" s="3" t="s">
        <v>424</v>
      </c>
      <c r="I33" s="3" t="s">
        <v>425</v>
      </c>
      <c r="J33" s="3" t="s">
        <v>426</v>
      </c>
      <c r="K33" s="3" t="s">
        <v>427</v>
      </c>
      <c r="L33" s="3" t="s">
        <v>428</v>
      </c>
      <c r="M33" s="3" t="s">
        <v>413</v>
      </c>
    </row>
    <row r="35" spans="3:13" x14ac:dyDescent="0.2">
      <c r="C35" s="3" t="s">
        <v>429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430</v>
      </c>
      <c r="D36" s="3" t="s">
        <v>420</v>
      </c>
      <c r="E36" s="3" t="s">
        <v>421</v>
      </c>
      <c r="F36" s="3" t="s">
        <v>422</v>
      </c>
      <c r="G36" s="3" t="s">
        <v>423</v>
      </c>
      <c r="H36" s="3" t="s">
        <v>424</v>
      </c>
      <c r="I36" s="3" t="s">
        <v>425</v>
      </c>
      <c r="J36" s="3" t="s">
        <v>426</v>
      </c>
      <c r="K36" s="3" t="s">
        <v>427</v>
      </c>
      <c r="L36" s="3" t="s">
        <v>428</v>
      </c>
      <c r="M36" s="3" t="s">
        <v>413</v>
      </c>
    </row>
    <row r="38" spans="3:13" x14ac:dyDescent="0.2">
      <c r="C38" s="3" t="s">
        <v>431</v>
      </c>
      <c r="D38" s="3">
        <v>0.81</v>
      </c>
      <c r="E38" s="3">
        <v>2.46</v>
      </c>
      <c r="F38" s="3">
        <v>0.37</v>
      </c>
      <c r="G38" s="3">
        <v>-0.14000000000000001</v>
      </c>
      <c r="H38" s="3">
        <v>1.29</v>
      </c>
      <c r="I38" s="3">
        <v>1.48</v>
      </c>
      <c r="J38" s="3">
        <v>1.18</v>
      </c>
      <c r="K38" s="3">
        <v>2.27</v>
      </c>
      <c r="L38" s="3">
        <v>6.49</v>
      </c>
      <c r="M38" s="3">
        <v>13.37</v>
      </c>
    </row>
    <row r="39" spans="3:13" x14ac:dyDescent="0.2">
      <c r="C39" s="3" t="s">
        <v>432</v>
      </c>
      <c r="D39" s="3">
        <v>0.79</v>
      </c>
      <c r="E39" s="3">
        <v>2.41</v>
      </c>
      <c r="F39" s="3">
        <v>0.37</v>
      </c>
      <c r="G39" s="3">
        <v>-0.14000000000000001</v>
      </c>
      <c r="H39" s="3">
        <v>1.29</v>
      </c>
      <c r="I39" s="3">
        <v>1.48</v>
      </c>
      <c r="J39" s="3">
        <v>1.18</v>
      </c>
      <c r="K39" s="3">
        <v>2.27</v>
      </c>
      <c r="L39" s="3">
        <v>6.4</v>
      </c>
      <c r="M39" s="3">
        <v>13.1</v>
      </c>
    </row>
    <row r="40" spans="3:13" x14ac:dyDescent="0.2">
      <c r="C40" s="3" t="s">
        <v>433</v>
      </c>
      <c r="D40" s="3" t="s">
        <v>434</v>
      </c>
      <c r="E40" s="3" t="s">
        <v>435</v>
      </c>
      <c r="F40" s="3" t="s">
        <v>436</v>
      </c>
      <c r="G40" s="3" t="s">
        <v>437</v>
      </c>
      <c r="H40" s="3" t="s">
        <v>438</v>
      </c>
      <c r="I40" s="3" t="s">
        <v>439</v>
      </c>
      <c r="J40" s="3" t="s">
        <v>440</v>
      </c>
      <c r="K40" s="3" t="s">
        <v>441</v>
      </c>
      <c r="L40" s="3" t="s">
        <v>442</v>
      </c>
      <c r="M40" s="3" t="s">
        <v>443</v>
      </c>
    </row>
    <row r="41" spans="3:13" x14ac:dyDescent="0.2">
      <c r="C41" s="3" t="s">
        <v>444</v>
      </c>
      <c r="D41" s="3" t="s">
        <v>445</v>
      </c>
      <c r="E41" s="3" t="s">
        <v>446</v>
      </c>
      <c r="F41" s="3" t="s">
        <v>447</v>
      </c>
      <c r="G41" s="3" t="s">
        <v>437</v>
      </c>
      <c r="H41" s="3" t="s">
        <v>448</v>
      </c>
      <c r="I41" s="3" t="s">
        <v>439</v>
      </c>
      <c r="J41" s="3" t="s">
        <v>449</v>
      </c>
      <c r="K41" s="3" t="s">
        <v>450</v>
      </c>
      <c r="L41" s="3" t="s">
        <v>451</v>
      </c>
      <c r="M41" s="3" t="s">
        <v>452</v>
      </c>
    </row>
    <row r="43" spans="3:13" x14ac:dyDescent="0.2">
      <c r="C43" s="3" t="s">
        <v>453</v>
      </c>
      <c r="D43" s="3" t="s">
        <v>454</v>
      </c>
      <c r="E43" s="3" t="s">
        <v>455</v>
      </c>
      <c r="F43" s="3" t="s">
        <v>456</v>
      </c>
      <c r="G43" s="3" t="s">
        <v>457</v>
      </c>
      <c r="H43" s="3" t="s">
        <v>458</v>
      </c>
      <c r="I43" s="3" t="s">
        <v>459</v>
      </c>
      <c r="J43" s="3" t="s">
        <v>460</v>
      </c>
      <c r="K43" s="3" t="s">
        <v>461</v>
      </c>
      <c r="L43" s="3" t="s">
        <v>462</v>
      </c>
      <c r="M43" s="3" t="s">
        <v>463</v>
      </c>
    </row>
    <row r="44" spans="3:13" x14ac:dyDescent="0.2">
      <c r="C44" s="3" t="s">
        <v>464</v>
      </c>
      <c r="D44" s="3" t="s">
        <v>465</v>
      </c>
      <c r="E44" s="3" t="s">
        <v>466</v>
      </c>
      <c r="F44" s="3" t="s">
        <v>467</v>
      </c>
      <c r="G44" s="3" t="s">
        <v>468</v>
      </c>
      <c r="H44" s="3" t="s">
        <v>469</v>
      </c>
      <c r="I44" s="3" t="s">
        <v>470</v>
      </c>
      <c r="J44" s="3" t="s">
        <v>471</v>
      </c>
      <c r="K44" s="3" t="s">
        <v>472</v>
      </c>
      <c r="L44" s="3" t="s">
        <v>473</v>
      </c>
      <c r="M44" s="3" t="s">
        <v>474</v>
      </c>
    </row>
    <row r="46" spans="3:13" x14ac:dyDescent="0.2">
      <c r="C46" s="3" t="s">
        <v>475</v>
      </c>
      <c r="D46" s="3" t="s">
        <v>476</v>
      </c>
      <c r="E46" s="3" t="s">
        <v>477</v>
      </c>
      <c r="F46" s="3" t="s">
        <v>478</v>
      </c>
      <c r="G46" s="3" t="s">
        <v>479</v>
      </c>
      <c r="H46" s="3" t="s">
        <v>480</v>
      </c>
      <c r="I46" s="3" t="s">
        <v>481</v>
      </c>
      <c r="J46" s="3" t="s">
        <v>482</v>
      </c>
      <c r="K46" s="3" t="s">
        <v>483</v>
      </c>
      <c r="L46" s="3" t="s">
        <v>484</v>
      </c>
      <c r="M46" s="3" t="s">
        <v>485</v>
      </c>
    </row>
    <row r="47" spans="3:13" x14ac:dyDescent="0.2">
      <c r="C47" s="3" t="s">
        <v>486</v>
      </c>
      <c r="D47" s="3" t="s">
        <v>487</v>
      </c>
      <c r="E47" s="3" t="s">
        <v>488</v>
      </c>
      <c r="F47" s="3" t="s">
        <v>489</v>
      </c>
      <c r="G47" s="3" t="s">
        <v>490</v>
      </c>
      <c r="H47" s="3" t="s">
        <v>491</v>
      </c>
      <c r="I47" s="3" t="s">
        <v>492</v>
      </c>
      <c r="J47" s="3" t="s">
        <v>493</v>
      </c>
      <c r="K47" s="3" t="s">
        <v>494</v>
      </c>
      <c r="L47" s="3" t="s">
        <v>495</v>
      </c>
      <c r="M47" s="3" t="s">
        <v>496</v>
      </c>
    </row>
    <row r="48" spans="3:13" x14ac:dyDescent="0.2">
      <c r="C48" s="3" t="s">
        <v>497</v>
      </c>
      <c r="D48" s="3" t="s">
        <v>465</v>
      </c>
      <c r="E48" s="3" t="s">
        <v>466</v>
      </c>
      <c r="F48" s="3" t="s">
        <v>467</v>
      </c>
      <c r="G48" s="3" t="s">
        <v>468</v>
      </c>
      <c r="H48" s="3" t="s">
        <v>469</v>
      </c>
      <c r="I48" s="3" t="s">
        <v>470</v>
      </c>
      <c r="J48" s="3" t="s">
        <v>471</v>
      </c>
      <c r="K48" s="3" t="s">
        <v>472</v>
      </c>
      <c r="L48" s="3" t="s">
        <v>473</v>
      </c>
      <c r="M48" s="3" t="s">
        <v>474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11B99-51AC-43CF-9183-E565CA10AD7A}">
  <dimension ref="C1:M41"/>
  <sheetViews>
    <sheetView topLeftCell="A8" workbookViewId="0">
      <selection activeCell="H30" sqref="D30:H30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498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419</v>
      </c>
      <c r="D12" s="3" t="s">
        <v>420</v>
      </c>
      <c r="E12" s="3" t="s">
        <v>421</v>
      </c>
      <c r="F12" s="3" t="s">
        <v>422</v>
      </c>
      <c r="G12" s="3" t="s">
        <v>423</v>
      </c>
      <c r="H12" s="3" t="s">
        <v>424</v>
      </c>
      <c r="I12" s="3" t="s">
        <v>425</v>
      </c>
      <c r="J12" s="3" t="s">
        <v>426</v>
      </c>
      <c r="K12" s="3" t="s">
        <v>427</v>
      </c>
      <c r="L12" s="3" t="s">
        <v>428</v>
      </c>
      <c r="M12" s="3" t="s">
        <v>413</v>
      </c>
    </row>
    <row r="13" spans="3:13" x14ac:dyDescent="0.2">
      <c r="C13" s="3" t="s">
        <v>499</v>
      </c>
      <c r="D13" s="3" t="s">
        <v>500</v>
      </c>
      <c r="E13" s="3" t="s">
        <v>501</v>
      </c>
      <c r="F13" s="3" t="s">
        <v>502</v>
      </c>
      <c r="G13" s="3" t="s">
        <v>503</v>
      </c>
      <c r="H13" s="3" t="s">
        <v>504</v>
      </c>
      <c r="I13" s="3" t="s">
        <v>505</v>
      </c>
      <c r="J13" s="3" t="s">
        <v>506</v>
      </c>
      <c r="K13" s="3" t="s">
        <v>507</v>
      </c>
      <c r="L13" s="3" t="s">
        <v>508</v>
      </c>
      <c r="M13" s="3" t="s">
        <v>509</v>
      </c>
    </row>
    <row r="14" spans="3:13" x14ac:dyDescent="0.2">
      <c r="C14" s="3" t="s">
        <v>510</v>
      </c>
      <c r="D14" s="3" t="s">
        <v>3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</row>
    <row r="15" spans="3:13" x14ac:dyDescent="0.2">
      <c r="C15" s="3" t="s">
        <v>511</v>
      </c>
      <c r="D15" s="3" t="s">
        <v>512</v>
      </c>
      <c r="E15" s="3" t="s">
        <v>513</v>
      </c>
      <c r="F15" s="3" t="s">
        <v>514</v>
      </c>
      <c r="G15" s="3" t="s">
        <v>515</v>
      </c>
      <c r="H15" s="3" t="s">
        <v>516</v>
      </c>
      <c r="I15" s="3" t="s">
        <v>517</v>
      </c>
      <c r="J15" s="3" t="s">
        <v>518</v>
      </c>
      <c r="K15" s="3" t="s">
        <v>519</v>
      </c>
      <c r="L15" s="3" t="s">
        <v>520</v>
      </c>
      <c r="M15" s="3" t="s">
        <v>521</v>
      </c>
    </row>
    <row r="16" spans="3:13" x14ac:dyDescent="0.2">
      <c r="C16" s="3" t="s">
        <v>522</v>
      </c>
      <c r="D16" s="3" t="s">
        <v>3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</row>
    <row r="17" spans="3:13" x14ac:dyDescent="0.2">
      <c r="C17" s="3" t="s">
        <v>523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</row>
    <row r="18" spans="3:13" x14ac:dyDescent="0.2">
      <c r="C18" s="3" t="s">
        <v>524</v>
      </c>
      <c r="D18" s="3" t="s">
        <v>525</v>
      </c>
      <c r="E18" s="3" t="s">
        <v>526</v>
      </c>
      <c r="F18" s="3" t="s">
        <v>527</v>
      </c>
      <c r="G18" s="3" t="s">
        <v>528</v>
      </c>
      <c r="H18" s="3" t="s">
        <v>529</v>
      </c>
      <c r="I18" s="3" t="s">
        <v>530</v>
      </c>
      <c r="J18" s="3" t="s">
        <v>531</v>
      </c>
      <c r="K18" s="3" t="s">
        <v>532</v>
      </c>
      <c r="L18" s="3" t="s">
        <v>533</v>
      </c>
      <c r="M18" s="3" t="s">
        <v>534</v>
      </c>
    </row>
    <row r="19" spans="3:13" x14ac:dyDescent="0.2">
      <c r="C19" s="3" t="s">
        <v>535</v>
      </c>
      <c r="D19" s="3" t="s">
        <v>536</v>
      </c>
      <c r="E19" s="3" t="s">
        <v>537</v>
      </c>
      <c r="F19" s="3" t="s">
        <v>538</v>
      </c>
      <c r="G19" s="3" t="s">
        <v>539</v>
      </c>
      <c r="H19" s="3" t="s">
        <v>540</v>
      </c>
      <c r="I19" s="3" t="s">
        <v>541</v>
      </c>
      <c r="J19" s="3" t="s">
        <v>542</v>
      </c>
      <c r="K19" s="3" t="s">
        <v>543</v>
      </c>
      <c r="L19" s="3" t="s">
        <v>544</v>
      </c>
      <c r="M19" s="3" t="s">
        <v>545</v>
      </c>
    </row>
    <row r="20" spans="3:13" x14ac:dyDescent="0.2">
      <c r="C20" s="3" t="s">
        <v>546</v>
      </c>
      <c r="D20" s="3" t="s">
        <v>547</v>
      </c>
      <c r="E20" s="3" t="s">
        <v>548</v>
      </c>
      <c r="F20" s="3" t="s">
        <v>549</v>
      </c>
      <c r="G20" s="3" t="s">
        <v>550</v>
      </c>
      <c r="H20" s="3" t="s">
        <v>551</v>
      </c>
      <c r="I20" s="3" t="s">
        <v>552</v>
      </c>
      <c r="J20" s="3" t="s">
        <v>553</v>
      </c>
      <c r="K20" s="3" t="s">
        <v>554</v>
      </c>
      <c r="L20" s="3" t="s">
        <v>555</v>
      </c>
      <c r="M20" s="3" t="s">
        <v>556</v>
      </c>
    </row>
    <row r="22" spans="3:13" x14ac:dyDescent="0.2">
      <c r="C22" s="3" t="s">
        <v>557</v>
      </c>
      <c r="D22" s="3" t="s">
        <v>558</v>
      </c>
      <c r="E22" s="3" t="s">
        <v>559</v>
      </c>
      <c r="F22" s="3" t="s">
        <v>560</v>
      </c>
      <c r="G22" s="3" t="s">
        <v>561</v>
      </c>
      <c r="H22" s="3" t="s">
        <v>562</v>
      </c>
      <c r="I22" s="3" t="s">
        <v>563</v>
      </c>
      <c r="J22" s="3" t="s">
        <v>564</v>
      </c>
      <c r="K22" s="3" t="s">
        <v>565</v>
      </c>
      <c r="L22" s="3" t="s">
        <v>566</v>
      </c>
      <c r="M22" s="3" t="s">
        <v>567</v>
      </c>
    </row>
    <row r="23" spans="3:13" x14ac:dyDescent="0.2">
      <c r="C23" s="3" t="s">
        <v>568</v>
      </c>
      <c r="D23" s="3" t="s">
        <v>3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3</v>
      </c>
      <c r="J23" s="3" t="s">
        <v>3</v>
      </c>
      <c r="K23" s="3" t="s">
        <v>569</v>
      </c>
      <c r="L23" s="3" t="s">
        <v>3</v>
      </c>
      <c r="M23" s="3" t="s">
        <v>570</v>
      </c>
    </row>
    <row r="24" spans="3:13" x14ac:dyDescent="0.2">
      <c r="C24" s="3" t="s">
        <v>571</v>
      </c>
      <c r="D24" s="3" t="s">
        <v>572</v>
      </c>
      <c r="E24" s="3" t="s">
        <v>573</v>
      </c>
      <c r="F24" s="3" t="s">
        <v>574</v>
      </c>
      <c r="G24" s="3" t="s">
        <v>575</v>
      </c>
      <c r="H24" s="3" t="s">
        <v>576</v>
      </c>
      <c r="I24" s="3" t="s">
        <v>577</v>
      </c>
      <c r="J24" s="3" t="s">
        <v>578</v>
      </c>
      <c r="K24" s="3" t="s">
        <v>579</v>
      </c>
      <c r="L24" s="3" t="s">
        <v>580</v>
      </c>
      <c r="M24" s="3" t="s">
        <v>581</v>
      </c>
    </row>
    <row r="25" spans="3:13" x14ac:dyDescent="0.2">
      <c r="C25" s="3" t="s">
        <v>582</v>
      </c>
      <c r="D25" s="3" t="s">
        <v>583</v>
      </c>
      <c r="E25" s="3" t="s">
        <v>584</v>
      </c>
      <c r="F25" s="3" t="s">
        <v>585</v>
      </c>
      <c r="G25" s="3" t="s">
        <v>586</v>
      </c>
      <c r="H25" s="3" t="s">
        <v>587</v>
      </c>
      <c r="I25" s="3" t="s">
        <v>588</v>
      </c>
      <c r="J25" s="3" t="s">
        <v>589</v>
      </c>
      <c r="K25" s="3" t="s">
        <v>590</v>
      </c>
      <c r="L25" s="3" t="s">
        <v>591</v>
      </c>
      <c r="M25" s="3" t="s">
        <v>592</v>
      </c>
    </row>
    <row r="27" spans="3:13" x14ac:dyDescent="0.2">
      <c r="C27" s="3" t="s">
        <v>593</v>
      </c>
      <c r="D27" s="3" t="s">
        <v>3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594</v>
      </c>
      <c r="J27" s="3" t="s">
        <v>595</v>
      </c>
      <c r="K27" s="3" t="s">
        <v>596</v>
      </c>
      <c r="L27" s="3" t="s">
        <v>597</v>
      </c>
      <c r="M27" s="3" t="s">
        <v>598</v>
      </c>
    </row>
    <row r="28" spans="3:13" x14ac:dyDescent="0.2">
      <c r="C28" s="3" t="s">
        <v>599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600</v>
      </c>
    </row>
    <row r="29" spans="3:13" x14ac:dyDescent="0.2">
      <c r="C29" s="3" t="s">
        <v>601</v>
      </c>
      <c r="D29" s="3" t="s">
        <v>602</v>
      </c>
      <c r="E29" s="3" t="s">
        <v>603</v>
      </c>
      <c r="F29" s="3" t="s">
        <v>604</v>
      </c>
      <c r="G29" s="3" t="s">
        <v>605</v>
      </c>
      <c r="H29" s="3" t="s">
        <v>606</v>
      </c>
      <c r="I29" s="3" t="s">
        <v>3</v>
      </c>
      <c r="J29" s="3" t="s">
        <v>607</v>
      </c>
      <c r="K29" s="3" t="s">
        <v>608</v>
      </c>
      <c r="L29" s="3" t="s">
        <v>609</v>
      </c>
      <c r="M29" s="3">
        <v>307</v>
      </c>
    </row>
    <row r="30" spans="3:13" x14ac:dyDescent="0.2">
      <c r="C30" s="3" t="s">
        <v>610</v>
      </c>
      <c r="D30" s="40">
        <f>H30</f>
        <v>-22383.666666666668</v>
      </c>
      <c r="E30" s="40">
        <f>H30</f>
        <v>-22383.666666666668</v>
      </c>
      <c r="F30" s="40">
        <f>H30</f>
        <v>-22383.666666666668</v>
      </c>
      <c r="G30" s="40">
        <f>H30</f>
        <v>-22383.666666666668</v>
      </c>
      <c r="H30" s="40">
        <f>(I30+J30+K30)/3</f>
        <v>-22383.666666666668</v>
      </c>
      <c r="I30" s="3" t="s">
        <v>611</v>
      </c>
      <c r="J30" s="3" t="s">
        <v>612</v>
      </c>
      <c r="K30" s="3" t="s">
        <v>613</v>
      </c>
      <c r="L30" s="3" t="s">
        <v>614</v>
      </c>
      <c r="M30" s="3" t="s">
        <v>615</v>
      </c>
    </row>
    <row r="31" spans="3:13" x14ac:dyDescent="0.2">
      <c r="C31" s="3" t="s">
        <v>616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617</v>
      </c>
      <c r="K31" s="3" t="s">
        <v>618</v>
      </c>
      <c r="L31" s="3" t="s">
        <v>619</v>
      </c>
      <c r="M31" s="3" t="s">
        <v>3</v>
      </c>
    </row>
    <row r="32" spans="3:13" x14ac:dyDescent="0.2">
      <c r="C32" s="3" t="s">
        <v>620</v>
      </c>
      <c r="D32" s="3" t="s">
        <v>621</v>
      </c>
      <c r="E32" s="3" t="s">
        <v>622</v>
      </c>
      <c r="F32" s="3" t="s">
        <v>623</v>
      </c>
      <c r="G32" s="3" t="s">
        <v>624</v>
      </c>
      <c r="H32" s="3" t="s">
        <v>625</v>
      </c>
      <c r="I32" s="3" t="s">
        <v>626</v>
      </c>
      <c r="J32" s="3" t="s">
        <v>627</v>
      </c>
      <c r="K32" s="3" t="s">
        <v>628</v>
      </c>
      <c r="L32" s="3" t="s">
        <v>629</v>
      </c>
      <c r="M32" s="3" t="s">
        <v>630</v>
      </c>
    </row>
    <row r="33" spans="3:13" x14ac:dyDescent="0.2">
      <c r="C33" s="3" t="s">
        <v>631</v>
      </c>
      <c r="D33" s="3" t="s">
        <v>632</v>
      </c>
      <c r="E33" s="3" t="s">
        <v>633</v>
      </c>
      <c r="F33" s="3" t="s">
        <v>634</v>
      </c>
      <c r="G33" s="3" t="s">
        <v>635</v>
      </c>
      <c r="H33" s="3" t="s">
        <v>636</v>
      </c>
      <c r="I33" s="3" t="s">
        <v>637</v>
      </c>
      <c r="J33" s="3" t="s">
        <v>638</v>
      </c>
      <c r="K33" s="3" t="s">
        <v>639</v>
      </c>
      <c r="L33" s="3" t="s">
        <v>640</v>
      </c>
      <c r="M33" s="3" t="s">
        <v>641</v>
      </c>
    </row>
    <row r="35" spans="3:13" x14ac:dyDescent="0.2">
      <c r="C35" s="3" t="s">
        <v>642</v>
      </c>
      <c r="D35" s="3" t="s">
        <v>3</v>
      </c>
      <c r="E35" s="3" t="s">
        <v>3</v>
      </c>
      <c r="F35" s="3" t="s">
        <v>27</v>
      </c>
      <c r="G35" s="3" t="s">
        <v>3</v>
      </c>
      <c r="H35" s="3" t="s">
        <v>3</v>
      </c>
      <c r="I35" s="3" t="s">
        <v>3</v>
      </c>
      <c r="J35" s="3" t="s">
        <v>3</v>
      </c>
      <c r="K35" s="3" t="s">
        <v>3</v>
      </c>
      <c r="L35" s="3" t="s">
        <v>28</v>
      </c>
      <c r="M35" s="3" t="s">
        <v>3</v>
      </c>
    </row>
    <row r="36" spans="3:13" x14ac:dyDescent="0.2">
      <c r="C36" s="3" t="s">
        <v>643</v>
      </c>
      <c r="D36" s="3" t="s">
        <v>3</v>
      </c>
      <c r="E36" s="3" t="s">
        <v>3</v>
      </c>
      <c r="F36" s="3" t="s">
        <v>3</v>
      </c>
      <c r="G36" s="3" t="s">
        <v>3</v>
      </c>
      <c r="H36" s="3" t="s">
        <v>3</v>
      </c>
      <c r="I36" s="3" t="s">
        <v>3</v>
      </c>
      <c r="J36" s="3" t="s">
        <v>3</v>
      </c>
      <c r="K36" s="3" t="s">
        <v>3</v>
      </c>
      <c r="L36" s="3" t="s">
        <v>3</v>
      </c>
      <c r="M36" s="3" t="s">
        <v>3</v>
      </c>
    </row>
    <row r="37" spans="3:13" x14ac:dyDescent="0.2">
      <c r="C37" s="3" t="s">
        <v>644</v>
      </c>
      <c r="D37" s="3" t="s">
        <v>3</v>
      </c>
      <c r="E37" s="3" t="s">
        <v>3</v>
      </c>
      <c r="F37" s="3" t="s">
        <v>3</v>
      </c>
      <c r="G37" s="3" t="s">
        <v>3</v>
      </c>
      <c r="H37" s="3" t="s">
        <v>3</v>
      </c>
      <c r="I37" s="3" t="s">
        <v>3</v>
      </c>
      <c r="J37" s="3" t="s">
        <v>3</v>
      </c>
      <c r="K37" s="3" t="s">
        <v>3</v>
      </c>
      <c r="L37" s="3" t="s">
        <v>3</v>
      </c>
      <c r="M37" s="3" t="s">
        <v>3</v>
      </c>
    </row>
    <row r="38" spans="3:13" x14ac:dyDescent="0.2">
      <c r="C38" s="3" t="s">
        <v>645</v>
      </c>
      <c r="D38" s="3" t="s">
        <v>3</v>
      </c>
      <c r="E38" s="3" t="s">
        <v>27</v>
      </c>
      <c r="F38" s="3" t="s">
        <v>3</v>
      </c>
      <c r="G38" s="3" t="s">
        <v>3</v>
      </c>
      <c r="H38" s="3" t="s">
        <v>3</v>
      </c>
      <c r="I38" s="3" t="s">
        <v>3</v>
      </c>
      <c r="J38" s="3" t="s">
        <v>3</v>
      </c>
      <c r="K38" s="3" t="s">
        <v>28</v>
      </c>
      <c r="L38" s="3" t="s">
        <v>3</v>
      </c>
      <c r="M38" s="3" t="s">
        <v>3</v>
      </c>
    </row>
    <row r="40" spans="3:13" x14ac:dyDescent="0.2">
      <c r="C40" s="3" t="s">
        <v>646</v>
      </c>
      <c r="D40" s="3" t="s">
        <v>647</v>
      </c>
      <c r="E40" s="3" t="s">
        <v>648</v>
      </c>
      <c r="F40" s="3" t="s">
        <v>649</v>
      </c>
      <c r="G40" s="3" t="s">
        <v>650</v>
      </c>
      <c r="H40" s="3" t="s">
        <v>651</v>
      </c>
      <c r="I40" s="3" t="s">
        <v>652</v>
      </c>
      <c r="J40" s="3" t="s">
        <v>653</v>
      </c>
      <c r="K40" s="3" t="s">
        <v>654</v>
      </c>
      <c r="L40" s="3" t="s">
        <v>655</v>
      </c>
      <c r="M40" s="3" t="s">
        <v>656</v>
      </c>
    </row>
    <row r="41" spans="3:13" x14ac:dyDescent="0.2">
      <c r="C41" s="3" t="s">
        <v>657</v>
      </c>
      <c r="D41" s="3" t="s">
        <v>658</v>
      </c>
      <c r="E41" s="3" t="s">
        <v>659</v>
      </c>
      <c r="F41" s="3" t="s">
        <v>660</v>
      </c>
      <c r="G41" s="3" t="s">
        <v>661</v>
      </c>
      <c r="H41" s="3" t="s">
        <v>662</v>
      </c>
      <c r="I41" s="3" t="s">
        <v>663</v>
      </c>
      <c r="J41" s="3" t="s">
        <v>664</v>
      </c>
      <c r="K41" s="3" t="s">
        <v>665</v>
      </c>
      <c r="L41" s="3" t="s">
        <v>666</v>
      </c>
      <c r="M41" s="3" t="s">
        <v>667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444E2-EF4B-4275-8BCC-2B4D7907D0A5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668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669</v>
      </c>
      <c r="D12" s="3">
        <v>44.7</v>
      </c>
      <c r="E12" s="3">
        <v>38.700000000000003</v>
      </c>
      <c r="F12" s="3">
        <v>22.35</v>
      </c>
      <c r="G12" s="3">
        <v>35.909999999999997</v>
      </c>
      <c r="H12" s="3">
        <v>22.78</v>
      </c>
      <c r="I12" s="3">
        <v>16.98</v>
      </c>
      <c r="J12" s="3">
        <v>15.22</v>
      </c>
      <c r="K12" s="3">
        <v>17.16</v>
      </c>
      <c r="L12" s="3">
        <v>40.840000000000003</v>
      </c>
      <c r="M12" s="3">
        <v>68.319999999999993</v>
      </c>
    </row>
    <row r="13" spans="3:13" ht="12.75" x14ac:dyDescent="0.2">
      <c r="C13" s="3" t="s">
        <v>670</v>
      </c>
      <c r="D13" s="3" t="s">
        <v>671</v>
      </c>
      <c r="E13" s="3" t="s">
        <v>672</v>
      </c>
      <c r="F13" s="3" t="s">
        <v>673</v>
      </c>
      <c r="G13" s="3" t="s">
        <v>674</v>
      </c>
      <c r="H13" s="3" t="s">
        <v>675</v>
      </c>
      <c r="I13" s="3" t="s">
        <v>676</v>
      </c>
      <c r="J13" s="3" t="s">
        <v>677</v>
      </c>
      <c r="K13" s="3" t="s">
        <v>678</v>
      </c>
      <c r="L13" s="3" t="s">
        <v>679</v>
      </c>
      <c r="M13" s="3" t="s">
        <v>680</v>
      </c>
    </row>
    <row r="14" spans="3:13" ht="12.75" x14ac:dyDescent="0.2"/>
    <row r="15" spans="3:13" ht="12.75" x14ac:dyDescent="0.2">
      <c r="C15" s="3" t="s">
        <v>681</v>
      </c>
      <c r="D15" s="3" t="s">
        <v>682</v>
      </c>
      <c r="E15" s="3" t="s">
        <v>683</v>
      </c>
      <c r="F15" s="3" t="s">
        <v>684</v>
      </c>
      <c r="G15" s="3" t="s">
        <v>685</v>
      </c>
      <c r="H15" s="3" t="s">
        <v>686</v>
      </c>
      <c r="I15" s="3" t="s">
        <v>687</v>
      </c>
      <c r="J15" s="3" t="s">
        <v>688</v>
      </c>
      <c r="K15" s="3" t="s">
        <v>689</v>
      </c>
      <c r="L15" s="3" t="s">
        <v>690</v>
      </c>
      <c r="M15" s="3" t="s">
        <v>691</v>
      </c>
    </row>
    <row r="16" spans="3:13" ht="12.75" x14ac:dyDescent="0.2">
      <c r="C16" s="3" t="s">
        <v>692</v>
      </c>
      <c r="D16" s="3" t="s">
        <v>682</v>
      </c>
      <c r="E16" s="3" t="s">
        <v>683</v>
      </c>
      <c r="F16" s="3" t="s">
        <v>684</v>
      </c>
      <c r="G16" s="3" t="s">
        <v>685</v>
      </c>
      <c r="H16" s="3" t="s">
        <v>686</v>
      </c>
      <c r="I16" s="3" t="s">
        <v>687</v>
      </c>
      <c r="J16" s="3" t="s">
        <v>688</v>
      </c>
      <c r="K16" s="3" t="s">
        <v>689</v>
      </c>
      <c r="L16" s="3" t="s">
        <v>693</v>
      </c>
      <c r="M16" s="3" t="s">
        <v>694</v>
      </c>
    </row>
    <row r="17" spans="3:13" ht="12.75" x14ac:dyDescent="0.2">
      <c r="C17" s="3" t="s">
        <v>695</v>
      </c>
      <c r="D17" s="3" t="s">
        <v>696</v>
      </c>
      <c r="E17" s="3" t="s">
        <v>697</v>
      </c>
      <c r="F17" s="3" t="s">
        <v>698</v>
      </c>
      <c r="G17" s="3" t="s">
        <v>699</v>
      </c>
      <c r="H17" s="3" t="s">
        <v>700</v>
      </c>
      <c r="I17" s="3" t="s">
        <v>701</v>
      </c>
      <c r="J17" s="3" t="s">
        <v>702</v>
      </c>
      <c r="K17" s="3" t="s">
        <v>703</v>
      </c>
      <c r="L17" s="3" t="s">
        <v>704</v>
      </c>
      <c r="M17" s="3" t="s">
        <v>705</v>
      </c>
    </row>
    <row r="18" spans="3:13" ht="12.75" x14ac:dyDescent="0.2">
      <c r="C18" s="3" t="s">
        <v>706</v>
      </c>
      <c r="D18" s="3" t="s">
        <v>707</v>
      </c>
      <c r="E18" s="3" t="s">
        <v>708</v>
      </c>
      <c r="F18" s="3" t="s">
        <v>709</v>
      </c>
      <c r="G18" s="3" t="s">
        <v>710</v>
      </c>
      <c r="H18" s="3" t="s">
        <v>711</v>
      </c>
      <c r="I18" s="3" t="s">
        <v>712</v>
      </c>
      <c r="J18" s="3" t="s">
        <v>713</v>
      </c>
      <c r="K18" s="3" t="s">
        <v>714</v>
      </c>
      <c r="L18" s="3" t="s">
        <v>715</v>
      </c>
      <c r="M18" s="3" t="s">
        <v>716</v>
      </c>
    </row>
    <row r="19" spans="3:13" ht="12.75" x14ac:dyDescent="0.2">
      <c r="C19" s="3" t="s">
        <v>717</v>
      </c>
      <c r="D19" s="3" t="s">
        <v>718</v>
      </c>
      <c r="E19" s="3" t="s">
        <v>719</v>
      </c>
      <c r="F19" s="3" t="s">
        <v>720</v>
      </c>
      <c r="G19" s="3" t="s">
        <v>721</v>
      </c>
      <c r="H19" s="3" t="s">
        <v>722</v>
      </c>
      <c r="I19" s="3" t="s">
        <v>723</v>
      </c>
      <c r="J19" s="3" t="s">
        <v>724</v>
      </c>
      <c r="K19" s="3" t="s">
        <v>725</v>
      </c>
      <c r="L19" s="3" t="s">
        <v>726</v>
      </c>
      <c r="M19" s="3" t="s">
        <v>727</v>
      </c>
    </row>
    <row r="20" spans="3:13" ht="12.75" x14ac:dyDescent="0.2">
      <c r="C20" s="3" t="s">
        <v>728</v>
      </c>
      <c r="D20" s="3" t="s">
        <v>729</v>
      </c>
      <c r="E20" s="3" t="s">
        <v>730</v>
      </c>
      <c r="F20" s="3" t="s">
        <v>731</v>
      </c>
      <c r="G20" s="3" t="s">
        <v>732</v>
      </c>
      <c r="H20" s="3" t="s">
        <v>733</v>
      </c>
      <c r="I20" s="3" t="s">
        <v>734</v>
      </c>
      <c r="J20" s="3" t="s">
        <v>735</v>
      </c>
      <c r="K20" s="3" t="s">
        <v>736</v>
      </c>
      <c r="L20" s="3" t="s">
        <v>737</v>
      </c>
      <c r="M20" s="3" t="s">
        <v>738</v>
      </c>
    </row>
    <row r="21" spans="3:13" ht="12.75" x14ac:dyDescent="0.2">
      <c r="C21" s="3" t="s">
        <v>739</v>
      </c>
      <c r="D21" s="3" t="s">
        <v>740</v>
      </c>
      <c r="E21" s="3" t="s">
        <v>741</v>
      </c>
      <c r="F21" s="3" t="s">
        <v>742</v>
      </c>
      <c r="G21" s="3" t="s">
        <v>743</v>
      </c>
      <c r="H21" s="3" t="s">
        <v>744</v>
      </c>
      <c r="I21" s="3" t="s">
        <v>745</v>
      </c>
      <c r="J21" s="3" t="s">
        <v>746</v>
      </c>
      <c r="K21" s="3" t="s">
        <v>745</v>
      </c>
      <c r="L21" s="3" t="s">
        <v>747</v>
      </c>
      <c r="M21" s="3" t="s">
        <v>748</v>
      </c>
    </row>
    <row r="22" spans="3:13" ht="12.75" x14ac:dyDescent="0.2">
      <c r="C22" s="3" t="s">
        <v>749</v>
      </c>
      <c r="D22" s="3" t="s">
        <v>712</v>
      </c>
      <c r="E22" s="3" t="s">
        <v>704</v>
      </c>
      <c r="F22" s="3" t="s">
        <v>750</v>
      </c>
      <c r="G22" s="3" t="s">
        <v>713</v>
      </c>
      <c r="H22" s="3" t="s">
        <v>701</v>
      </c>
      <c r="I22" s="3" t="s">
        <v>751</v>
      </c>
      <c r="J22" s="3" t="s">
        <v>752</v>
      </c>
      <c r="K22" s="3" t="s">
        <v>753</v>
      </c>
      <c r="L22" s="3" t="s">
        <v>752</v>
      </c>
      <c r="M22" s="3" t="s">
        <v>754</v>
      </c>
    </row>
    <row r="23" spans="3:13" ht="12.75" x14ac:dyDescent="0.2"/>
    <row r="24" spans="3:13" ht="12.75" x14ac:dyDescent="0.2">
      <c r="C24" s="3" t="s">
        <v>755</v>
      </c>
      <c r="D24" s="3" t="s">
        <v>756</v>
      </c>
      <c r="E24" s="3" t="s">
        <v>757</v>
      </c>
      <c r="F24" s="3" t="s">
        <v>758</v>
      </c>
      <c r="G24" s="3" t="s">
        <v>759</v>
      </c>
      <c r="H24" s="3" t="s">
        <v>760</v>
      </c>
      <c r="I24" s="3" t="s">
        <v>761</v>
      </c>
      <c r="J24" s="3" t="s">
        <v>762</v>
      </c>
      <c r="K24" s="3" t="s">
        <v>763</v>
      </c>
      <c r="L24" s="3" t="s">
        <v>764</v>
      </c>
      <c r="M24" s="3" t="s">
        <v>765</v>
      </c>
    </row>
    <row r="25" spans="3:13" ht="12.75" x14ac:dyDescent="0.2">
      <c r="C25" s="3" t="s">
        <v>766</v>
      </c>
      <c r="D25" s="3" t="s">
        <v>767</v>
      </c>
      <c r="E25" s="3" t="s">
        <v>768</v>
      </c>
      <c r="F25" s="3" t="s">
        <v>742</v>
      </c>
      <c r="G25" s="3" t="s">
        <v>769</v>
      </c>
      <c r="H25" s="3" t="s">
        <v>744</v>
      </c>
      <c r="I25" s="3" t="s">
        <v>746</v>
      </c>
      <c r="J25" s="3" t="s">
        <v>770</v>
      </c>
      <c r="K25" s="3" t="s">
        <v>745</v>
      </c>
      <c r="L25" s="3" t="s">
        <v>771</v>
      </c>
      <c r="M25" s="3" t="s">
        <v>748</v>
      </c>
    </row>
    <row r="26" spans="3:13" ht="12.75" x14ac:dyDescent="0.2">
      <c r="C26" s="3" t="s">
        <v>772</v>
      </c>
      <c r="D26" s="3" t="s">
        <v>773</v>
      </c>
      <c r="E26" s="3" t="s">
        <v>774</v>
      </c>
      <c r="F26" s="3" t="s">
        <v>775</v>
      </c>
      <c r="G26" s="3" t="s">
        <v>776</v>
      </c>
      <c r="H26" s="3" t="s">
        <v>750</v>
      </c>
      <c r="I26" s="3" t="s">
        <v>777</v>
      </c>
      <c r="J26" s="3" t="s">
        <v>778</v>
      </c>
      <c r="K26" s="3" t="s">
        <v>779</v>
      </c>
      <c r="L26" s="3" t="s">
        <v>780</v>
      </c>
      <c r="M26" s="3" t="s">
        <v>781</v>
      </c>
    </row>
    <row r="27" spans="3:13" ht="12.75" x14ac:dyDescent="0.2">
      <c r="C27" s="3" t="s">
        <v>782</v>
      </c>
      <c r="D27" s="3" t="s">
        <v>783</v>
      </c>
      <c r="E27" s="3" t="s">
        <v>700</v>
      </c>
      <c r="F27" s="3" t="s">
        <v>765</v>
      </c>
      <c r="G27" s="3" t="s">
        <v>784</v>
      </c>
      <c r="H27" s="3" t="s">
        <v>785</v>
      </c>
      <c r="I27" s="3" t="s">
        <v>767</v>
      </c>
      <c r="J27" s="3" t="s">
        <v>740</v>
      </c>
      <c r="K27" s="3" t="s">
        <v>786</v>
      </c>
      <c r="L27" s="3" t="s">
        <v>751</v>
      </c>
      <c r="M27" s="3" t="s">
        <v>754</v>
      </c>
    </row>
    <row r="28" spans="3:13" ht="12.75" x14ac:dyDescent="0.2"/>
    <row r="29" spans="3:13" ht="12.75" x14ac:dyDescent="0.2">
      <c r="C29" s="3" t="s">
        <v>787</v>
      </c>
      <c r="D29" s="3">
        <v>5.9</v>
      </c>
      <c r="E29" s="3">
        <v>6</v>
      </c>
      <c r="F29" s="3">
        <v>5.8</v>
      </c>
      <c r="G29" s="3">
        <v>6.1</v>
      </c>
      <c r="H29" s="3">
        <v>6.3</v>
      </c>
      <c r="I29" s="3">
        <v>6.4</v>
      </c>
      <c r="J29" s="3">
        <v>6.4</v>
      </c>
      <c r="K29" s="3">
        <v>6.8</v>
      </c>
      <c r="L29" s="3">
        <v>8</v>
      </c>
      <c r="M29" s="3">
        <v>8.6</v>
      </c>
    </row>
    <row r="30" spans="3:13" ht="12.75" x14ac:dyDescent="0.2">
      <c r="C30" s="3" t="s">
        <v>788</v>
      </c>
      <c r="D30" s="3">
        <v>6</v>
      </c>
      <c r="E30" s="3">
        <v>7</v>
      </c>
      <c r="F30" s="3">
        <v>3</v>
      </c>
      <c r="G30" s="3">
        <v>4</v>
      </c>
      <c r="H30" s="3">
        <v>7</v>
      </c>
      <c r="I30" s="3">
        <v>6</v>
      </c>
      <c r="J30" s="3">
        <v>6</v>
      </c>
      <c r="K30" s="3">
        <v>7</v>
      </c>
      <c r="L30" s="3">
        <v>7</v>
      </c>
      <c r="M30" s="3">
        <v>8</v>
      </c>
    </row>
    <row r="31" spans="3:13" ht="12.75" x14ac:dyDescent="0.2">
      <c r="C31" s="3" t="s">
        <v>789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>
        <v>0.4</v>
      </c>
      <c r="J31" s="3">
        <v>0.48</v>
      </c>
      <c r="K31" s="3">
        <v>0.56000000000000005</v>
      </c>
      <c r="L31" s="3">
        <v>1.47</v>
      </c>
      <c r="M31" s="3">
        <v>8</v>
      </c>
    </row>
    <row r="32" spans="3:13" ht="12.75" x14ac:dyDescent="0.2">
      <c r="C32" s="3" t="s">
        <v>790</v>
      </c>
      <c r="D32" s="3" t="s">
        <v>791</v>
      </c>
      <c r="E32" s="3" t="s">
        <v>791</v>
      </c>
      <c r="F32" s="3" t="s">
        <v>791</v>
      </c>
      <c r="G32" s="3" t="s">
        <v>791</v>
      </c>
      <c r="H32" s="3" t="s">
        <v>791</v>
      </c>
      <c r="I32" s="3" t="s">
        <v>792</v>
      </c>
      <c r="J32" s="3" t="s">
        <v>793</v>
      </c>
      <c r="K32" s="3" t="s">
        <v>794</v>
      </c>
      <c r="L32" s="3" t="s">
        <v>795</v>
      </c>
      <c r="M32" s="3" t="s">
        <v>796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778AB-978E-4196-8E5F-8B89F2AE1964}">
  <dimension ref="A3:BJ22"/>
  <sheetViews>
    <sheetView showGridLines="0" tabSelected="1" workbookViewId="0">
      <selection activeCell="D27" sqref="D27"/>
    </sheetView>
  </sheetViews>
  <sheetFormatPr defaultRowHeight="15.75" x14ac:dyDescent="0.2"/>
  <cols>
    <col min="1" max="1" width="21.42578125" style="9" customWidth="1"/>
    <col min="2" max="2" width="32.7109375" style="9" customWidth="1"/>
    <col min="3" max="3" width="32.7109375" style="29" customWidth="1"/>
    <col min="4" max="6" width="32.7109375" style="11" customWidth="1"/>
    <col min="7" max="7" width="10" style="11" customWidth="1"/>
    <col min="8" max="12" width="31.28515625" style="11" customWidth="1"/>
    <col min="13" max="13" width="8.5703125" style="11" customWidth="1"/>
    <col min="14" max="17" width="19.28515625" style="13" customWidth="1"/>
    <col min="18" max="20" width="19.5703125" style="13" customWidth="1"/>
    <col min="21" max="21" width="9.140625" style="13"/>
    <col min="22" max="25" width="21.28515625" style="13" customWidth="1"/>
    <col min="26" max="26" width="9.140625" style="13"/>
    <col min="27" max="35" width="16.140625" style="13" customWidth="1"/>
    <col min="36" max="36" width="2.85546875" style="13" customWidth="1"/>
    <col min="37" max="38" width="16.140625" style="13" customWidth="1"/>
    <col min="39" max="41" width="9.140625" style="13"/>
    <col min="42" max="16384" width="9.140625" style="14"/>
  </cols>
  <sheetData>
    <row r="3" spans="1:62" ht="18" x14ac:dyDescent="0.2">
      <c r="B3" s="10" t="s">
        <v>797</v>
      </c>
      <c r="C3" s="10"/>
      <c r="D3" s="10"/>
      <c r="E3" s="10"/>
      <c r="F3" s="10"/>
      <c r="H3" s="10" t="s">
        <v>798</v>
      </c>
      <c r="I3" s="10"/>
      <c r="J3" s="10"/>
      <c r="K3" s="10"/>
      <c r="L3" s="10"/>
      <c r="N3" s="12" t="s">
        <v>799</v>
      </c>
      <c r="O3" s="12"/>
      <c r="P3" s="12"/>
      <c r="Q3" s="12"/>
      <c r="R3" s="12"/>
      <c r="S3" s="12"/>
      <c r="T3" s="12"/>
      <c r="V3" s="10" t="s">
        <v>800</v>
      </c>
      <c r="W3" s="10"/>
      <c r="X3" s="10"/>
      <c r="Y3" s="10"/>
      <c r="AA3" s="10" t="s">
        <v>801</v>
      </c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spans="1:62" ht="47.25" x14ac:dyDescent="0.2">
      <c r="B4" s="15" t="s">
        <v>802</v>
      </c>
      <c r="C4" s="16" t="s">
        <v>803</v>
      </c>
      <c r="D4" s="15" t="s">
        <v>804</v>
      </c>
      <c r="E4" s="16" t="s">
        <v>805</v>
      </c>
      <c r="F4" s="15" t="s">
        <v>806</v>
      </c>
      <c r="H4" s="17" t="s">
        <v>807</v>
      </c>
      <c r="I4" s="18" t="s">
        <v>808</v>
      </c>
      <c r="J4" s="17" t="s">
        <v>809</v>
      </c>
      <c r="K4" s="18" t="s">
        <v>810</v>
      </c>
      <c r="L4" s="17" t="s">
        <v>811</v>
      </c>
      <c r="N4" s="19" t="s">
        <v>812</v>
      </c>
      <c r="O4" s="20" t="s">
        <v>813</v>
      </c>
      <c r="P4" s="19" t="s">
        <v>814</v>
      </c>
      <c r="Q4" s="20" t="s">
        <v>815</v>
      </c>
      <c r="R4" s="19" t="s">
        <v>816</v>
      </c>
      <c r="S4" s="20" t="s">
        <v>817</v>
      </c>
      <c r="T4" s="19" t="s">
        <v>818</v>
      </c>
      <c r="V4" s="20" t="s">
        <v>819</v>
      </c>
      <c r="W4" s="19" t="s">
        <v>820</v>
      </c>
      <c r="X4" s="20" t="s">
        <v>821</v>
      </c>
      <c r="Y4" s="19" t="s">
        <v>822</v>
      </c>
      <c r="AA4" s="21" t="s">
        <v>453</v>
      </c>
      <c r="AB4" s="22" t="s">
        <v>695</v>
      </c>
      <c r="AC4" s="21" t="s">
        <v>706</v>
      </c>
      <c r="AD4" s="22" t="s">
        <v>728</v>
      </c>
      <c r="AE4" s="21" t="s">
        <v>739</v>
      </c>
      <c r="AF4" s="22" t="s">
        <v>749</v>
      </c>
      <c r="AG4" s="21" t="s">
        <v>755</v>
      </c>
      <c r="AH4" s="22" t="s">
        <v>766</v>
      </c>
      <c r="AI4" s="21" t="s">
        <v>789</v>
      </c>
      <c r="AJ4" s="23"/>
      <c r="AK4" s="22" t="s">
        <v>787</v>
      </c>
      <c r="AL4" s="21" t="s">
        <v>788</v>
      </c>
    </row>
    <row r="5" spans="1:62" ht="63" x14ac:dyDescent="0.2">
      <c r="A5" s="24" t="s">
        <v>823</v>
      </c>
      <c r="B5" s="19" t="s">
        <v>824</v>
      </c>
      <c r="C5" s="25" t="s">
        <v>825</v>
      </c>
      <c r="D5" s="26" t="s">
        <v>826</v>
      </c>
      <c r="E5" s="20" t="s">
        <v>827</v>
      </c>
      <c r="F5" s="19" t="s">
        <v>824</v>
      </c>
      <c r="H5" s="20" t="s">
        <v>828</v>
      </c>
      <c r="I5" s="19" t="s">
        <v>829</v>
      </c>
      <c r="J5" s="20" t="s">
        <v>830</v>
      </c>
      <c r="K5" s="19" t="s">
        <v>831</v>
      </c>
      <c r="L5" s="20" t="s">
        <v>832</v>
      </c>
      <c r="N5" s="19" t="s">
        <v>833</v>
      </c>
      <c r="O5" s="20" t="s">
        <v>834</v>
      </c>
      <c r="P5" s="19" t="s">
        <v>835</v>
      </c>
      <c r="Q5" s="20" t="s">
        <v>836</v>
      </c>
      <c r="R5" s="19" t="s">
        <v>837</v>
      </c>
      <c r="S5" s="20" t="s">
        <v>838</v>
      </c>
      <c r="T5" s="19" t="s">
        <v>839</v>
      </c>
      <c r="V5" s="20" t="s">
        <v>840</v>
      </c>
      <c r="W5" s="19" t="s">
        <v>841</v>
      </c>
      <c r="X5" s="20" t="s">
        <v>842</v>
      </c>
      <c r="Y5" s="19" t="s">
        <v>843</v>
      </c>
      <c r="AA5" s="27"/>
      <c r="AB5" s="28"/>
      <c r="AC5" s="27"/>
      <c r="AD5" s="28"/>
      <c r="AE5" s="27"/>
      <c r="AF5" s="28"/>
      <c r="AG5" s="27"/>
      <c r="AH5" s="28"/>
      <c r="AI5" s="27"/>
      <c r="AK5" s="28"/>
      <c r="AL5" s="27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</row>
    <row r="6" spans="1:62" x14ac:dyDescent="0.2">
      <c r="G6" s="30"/>
      <c r="H6" s="30"/>
      <c r="I6" s="30"/>
      <c r="J6" s="30"/>
      <c r="K6" s="30"/>
      <c r="L6" s="30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</row>
    <row r="7" spans="1:62" ht="18" x14ac:dyDescent="0.2">
      <c r="A7" s="31">
        <v>2013</v>
      </c>
      <c r="B7" s="32">
        <f>sheet!D18/sheet!D35</f>
        <v>0.36846197215006732</v>
      </c>
      <c r="C7" s="32">
        <f>(sheet!D18-sheet!D15)/sheet!D35</f>
        <v>0.36846197215006732</v>
      </c>
      <c r="D7" s="32">
        <f>sheet!D12/sheet!D35</f>
        <v>0.62200242509119841</v>
      </c>
      <c r="E7" s="32">
        <f>Sheet2!D20/sheet!D35</f>
        <v>1.2337561367421912</v>
      </c>
      <c r="F7" s="32">
        <f>sheet!D18/sheet!D35</f>
        <v>0.36846197215006732</v>
      </c>
      <c r="G7" s="30"/>
      <c r="H7" s="33">
        <f>Sheet1!D33/sheet!D51</f>
        <v>4.3976566654424065E-2</v>
      </c>
      <c r="I7" s="33">
        <f>Sheet1!D33/Sheet1!D12</f>
        <v>0.20920677025730988</v>
      </c>
      <c r="J7" s="33">
        <f>Sheet1!D12/sheet!D27</f>
        <v>0.15074701834632856</v>
      </c>
      <c r="K7" s="33">
        <f>Sheet1!D30/sheet!D27</f>
        <v>3.1873506724517199E-2</v>
      </c>
      <c r="L7" s="33">
        <f>Sheet1!D38</f>
        <v>0.81</v>
      </c>
      <c r="M7" s="30"/>
      <c r="N7" s="33">
        <f>sheet!D40/sheet!D27</f>
        <v>0.28286132289542509</v>
      </c>
      <c r="O7" s="33">
        <f>sheet!D51/sheet!D27</f>
        <v>0.71713867710457491</v>
      </c>
      <c r="P7" s="33">
        <f>sheet!D40/sheet!D51</f>
        <v>0.39443043852755078</v>
      </c>
      <c r="Q7" s="32">
        <f>Sheet1!D24/Sheet1!D26</f>
        <v>-18.428172386272944</v>
      </c>
      <c r="R7" s="32">
        <f>ABS(Sheet2!D20/(Sheet1!D26+Sheet2!D30))</f>
        <v>13.726401313716689</v>
      </c>
      <c r="S7" s="32">
        <f>sheet!D40/Sheet1!D43</f>
        <v>2.588098002696321</v>
      </c>
      <c r="T7" s="32">
        <f>Sheet2!D20/sheet!D40</f>
        <v>0.36075049870149423</v>
      </c>
      <c r="V7" s="32" t="e">
        <f>ABS(Sheet1!D15/sheet!D15)</f>
        <v>#DIV/0!</v>
      </c>
      <c r="W7" s="32">
        <f>Sheet1!D12/sheet!D14</f>
        <v>5.2041590402893245</v>
      </c>
      <c r="X7" s="32">
        <f>Sheet1!D12/sheet!D27</f>
        <v>0.15074701834632856</v>
      </c>
      <c r="Y7" s="32">
        <f>Sheet1!D12/(sheet!D18-sheet!D35)</f>
        <v>-2.8860113976373136</v>
      </c>
      <c r="AA7" s="18" t="str">
        <f>Sheet1!D43</f>
        <v>513,292</v>
      </c>
      <c r="AB7" s="18" t="str">
        <f>Sheet3!D17</f>
        <v>19.8x</v>
      </c>
      <c r="AC7" s="18" t="str">
        <f>Sheet3!D18</f>
        <v>71.4x</v>
      </c>
      <c r="AD7" s="18" t="str">
        <f>Sheet3!D20</f>
        <v>-13.8x</v>
      </c>
      <c r="AE7" s="18" t="str">
        <f>Sheet3!D21</f>
        <v>2.5x</v>
      </c>
      <c r="AF7" s="18" t="str">
        <f>Sheet3!D22</f>
        <v>14.4x</v>
      </c>
      <c r="AG7" s="18" t="str">
        <f>Sheet3!D24</f>
        <v>78.7x</v>
      </c>
      <c r="AH7" s="18" t="str">
        <f>Sheet3!D25</f>
        <v>2.7x</v>
      </c>
      <c r="AI7" s="18" t="str">
        <f>Sheet3!D31</f>
        <v/>
      </c>
      <c r="AK7" s="18">
        <f>Sheet3!D29</f>
        <v>5.9</v>
      </c>
      <c r="AL7" s="18">
        <f>Sheet3!D30</f>
        <v>6</v>
      </c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</row>
    <row r="8" spans="1:62" s="38" customFormat="1" ht="18" x14ac:dyDescent="0.2">
      <c r="A8" s="34">
        <v>2014</v>
      </c>
      <c r="B8" s="35">
        <f>sheet!E18/sheet!E35</f>
        <v>0.72990130549788101</v>
      </c>
      <c r="C8" s="35">
        <f>(sheet!E18-sheet!E15)/sheet!E35</f>
        <v>0.72990130549788101</v>
      </c>
      <c r="D8" s="35">
        <f>sheet!E12/sheet!E35</f>
        <v>0.37408913791632298</v>
      </c>
      <c r="E8" s="35">
        <f>Sheet2!E20/sheet!E35</f>
        <v>1.3017733723939817</v>
      </c>
      <c r="F8" s="35">
        <f>sheet!E18/sheet!E35</f>
        <v>0.72990130549788101</v>
      </c>
      <c r="G8" s="30"/>
      <c r="H8" s="36">
        <f>Sheet1!E33/sheet!E51</f>
        <v>0.10974604760274549</v>
      </c>
      <c r="I8" s="36">
        <f>Sheet1!E33/Sheet1!E12</f>
        <v>0.38268286306073024</v>
      </c>
      <c r="J8" s="36">
        <f>Sheet1!E12/sheet!E27</f>
        <v>0.19290660665934495</v>
      </c>
      <c r="K8" s="36">
        <f>Sheet1!E30/sheet!E27</f>
        <v>7.5653590601336126E-2</v>
      </c>
      <c r="L8" s="36">
        <f>Sheet1!E38</f>
        <v>2.46</v>
      </c>
      <c r="M8" s="30"/>
      <c r="N8" s="36">
        <f>sheet!E40/sheet!E27</f>
        <v>0.32733748365183535</v>
      </c>
      <c r="O8" s="36">
        <f>sheet!E51/sheet!E27</f>
        <v>0.67266251634816465</v>
      </c>
      <c r="P8" s="36">
        <f>sheet!E40/sheet!E51</f>
        <v>0.48662958868129957</v>
      </c>
      <c r="Q8" s="35">
        <f>Sheet1!E24/Sheet1!E26</f>
        <v>-25.105583506315309</v>
      </c>
      <c r="R8" s="35">
        <f>ABS(Sheet2!E20/(Sheet1!E26+Sheet2!E30))</f>
        <v>18.016946594935046</v>
      </c>
      <c r="S8" s="35">
        <f>sheet!E40/Sheet1!E43</f>
        <v>2.2459243480251931</v>
      </c>
      <c r="T8" s="35">
        <f>Sheet2!E20/sheet!E40</f>
        <v>0.42227668785013617</v>
      </c>
      <c r="U8" s="13"/>
      <c r="V8" s="35" t="e">
        <f>ABS(Sheet1!E15/sheet!E15)</f>
        <v>#DIV/0!</v>
      </c>
      <c r="W8" s="35">
        <f>Sheet1!E12/sheet!E14</f>
        <v>6.2864693029939174</v>
      </c>
      <c r="X8" s="35">
        <f>Sheet1!E12/sheet!E27</f>
        <v>0.19290660665934495</v>
      </c>
      <c r="Y8" s="35">
        <f>Sheet1!E12/(sheet!E18-sheet!E35)</f>
        <v>-6.7261593867149658</v>
      </c>
      <c r="Z8" s="13"/>
      <c r="AA8" s="37" t="str">
        <f>Sheet1!E43</f>
        <v>965,183</v>
      </c>
      <c r="AB8" s="37" t="str">
        <f>Sheet3!E17</f>
        <v>10.1x</v>
      </c>
      <c r="AC8" s="37" t="str">
        <f>Sheet3!E18</f>
        <v>22.3x</v>
      </c>
      <c r="AD8" s="37" t="str">
        <f>Sheet3!E20</f>
        <v>-10.3x</v>
      </c>
      <c r="AE8" s="37" t="str">
        <f>Sheet3!E21</f>
        <v>1.8x</v>
      </c>
      <c r="AF8" s="37" t="str">
        <f>Sheet3!E22</f>
        <v>7.2x</v>
      </c>
      <c r="AG8" s="37" t="str">
        <f>Sheet3!E24</f>
        <v>28.0x</v>
      </c>
      <c r="AH8" s="37" t="str">
        <f>Sheet3!E25</f>
        <v>1.9x</v>
      </c>
      <c r="AI8" s="37" t="str">
        <f>Sheet3!E31</f>
        <v/>
      </c>
      <c r="AK8" s="37">
        <f>Sheet3!E29</f>
        <v>6</v>
      </c>
      <c r="AL8" s="37">
        <f>Sheet3!E30</f>
        <v>7</v>
      </c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</row>
    <row r="9" spans="1:62" ht="18" x14ac:dyDescent="0.2">
      <c r="A9" s="31">
        <v>2015</v>
      </c>
      <c r="B9" s="32">
        <f>sheet!F18/sheet!F35</f>
        <v>0.48186134574342199</v>
      </c>
      <c r="C9" s="32">
        <f>(sheet!F18-sheet!F15)/sheet!F35</f>
        <v>0.48186134574342199</v>
      </c>
      <c r="D9" s="32">
        <f>sheet!F12/sheet!F35</f>
        <v>0.50603085906492884</v>
      </c>
      <c r="E9" s="32">
        <f>Sheet2!F20/sheet!F35</f>
        <v>1.7504152171590979</v>
      </c>
      <c r="F9" s="32">
        <f>sheet!F18/sheet!F35</f>
        <v>0.48186134574342199</v>
      </c>
      <c r="G9" s="30"/>
      <c r="H9" s="33">
        <f>Sheet1!F33/sheet!F51</f>
        <v>1.5308388906134595E-2</v>
      </c>
      <c r="I9" s="33">
        <f>Sheet1!F33/Sheet1!F12</f>
        <v>7.5820791523355358E-2</v>
      </c>
      <c r="J9" s="33">
        <f>Sheet1!F12/sheet!F27</f>
        <v>0.13824270145907341</v>
      </c>
      <c r="K9" s="33">
        <f>Sheet1!F30/sheet!F27</f>
        <v>1.0275537318646491E-2</v>
      </c>
      <c r="L9" s="33">
        <f>Sheet1!F38</f>
        <v>0.37</v>
      </c>
      <c r="M9" s="30"/>
      <c r="N9" s="33">
        <f>sheet!F40/sheet!F27</f>
        <v>0.31529887885501157</v>
      </c>
      <c r="O9" s="33">
        <f>sheet!F51/sheet!F27</f>
        <v>0.68470112114498849</v>
      </c>
      <c r="P9" s="33">
        <f>sheet!F40/sheet!F51</f>
        <v>0.46049125540754832</v>
      </c>
      <c r="Q9" s="32">
        <f>Sheet1!F24/Sheet1!F26</f>
        <v>-4.5357945986070778</v>
      </c>
      <c r="R9" s="32">
        <f>ABS(Sheet2!F20/(Sheet1!F26+Sheet2!F30))</f>
        <v>12.256868400469299</v>
      </c>
      <c r="S9" s="32">
        <f>sheet!F40/Sheet1!F43</f>
        <v>2.7748700446795205</v>
      </c>
      <c r="T9" s="32">
        <f>Sheet2!F20/sheet!F40</f>
        <v>0.34691658070769316</v>
      </c>
      <c r="V9" s="32" t="e">
        <f>ABS(Sheet1!F15/sheet!F15)</f>
        <v>#DIV/0!</v>
      </c>
      <c r="W9" s="32">
        <f>Sheet1!F12/sheet!F14</f>
        <v>6.014365918097754</v>
      </c>
      <c r="X9" s="32">
        <f>Sheet1!F12/sheet!F27</f>
        <v>0.13824270145907341</v>
      </c>
      <c r="Y9" s="32">
        <f>Sheet1!F12/(sheet!F18-sheet!F35)</f>
        <v>-4.2696258150053961</v>
      </c>
      <c r="AA9" s="18" t="str">
        <f>Sheet1!F43</f>
        <v>868,183</v>
      </c>
      <c r="AB9" s="18" t="str">
        <f>Sheet3!F17</f>
        <v>6.8x</v>
      </c>
      <c r="AC9" s="18" t="str">
        <f>Sheet3!F18</f>
        <v>26.6x</v>
      </c>
      <c r="AD9" s="18" t="str">
        <f>Sheet3!F20</f>
        <v>-5.1x</v>
      </c>
      <c r="AE9" s="18" t="str">
        <f>Sheet3!F21</f>
        <v>1.0x</v>
      </c>
      <c r="AF9" s="18" t="str">
        <f>Sheet3!F22</f>
        <v>5.7x</v>
      </c>
      <c r="AG9" s="18" t="str">
        <f>Sheet3!F24</f>
        <v>15.9x</v>
      </c>
      <c r="AH9" s="18" t="str">
        <f>Sheet3!F25</f>
        <v>1.0x</v>
      </c>
      <c r="AI9" s="18" t="str">
        <f>Sheet3!F31</f>
        <v/>
      </c>
      <c r="AK9" s="18">
        <f>Sheet3!F29</f>
        <v>5.8</v>
      </c>
      <c r="AL9" s="18">
        <f>Sheet3!F30</f>
        <v>3</v>
      </c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</row>
    <row r="10" spans="1:62" s="38" customFormat="1" ht="18" x14ac:dyDescent="0.2">
      <c r="A10" s="34">
        <v>2016</v>
      </c>
      <c r="B10" s="35">
        <f>sheet!G18/sheet!G35</f>
        <v>0.48737455301817251</v>
      </c>
      <c r="C10" s="35">
        <f>(sheet!G18-sheet!G15)/sheet!G35</f>
        <v>0.48737455301817251</v>
      </c>
      <c r="D10" s="35">
        <f>sheet!G12/sheet!G35</f>
        <v>0.55346715871892316</v>
      </c>
      <c r="E10" s="35">
        <f>Sheet2!G20/sheet!G35</f>
        <v>1.5964232290814795</v>
      </c>
      <c r="F10" s="35">
        <f>sheet!G18/sheet!G35</f>
        <v>0.48737455301817251</v>
      </c>
      <c r="G10" s="30"/>
      <c r="H10" s="36">
        <f>Sheet1!G33/sheet!G51</f>
        <v>-4.72365139686133E-3</v>
      </c>
      <c r="I10" s="36">
        <f>Sheet1!G33/Sheet1!G12</f>
        <v>-2.9022568267169938E-2</v>
      </c>
      <c r="J10" s="36">
        <f>Sheet1!G12/sheet!G27</f>
        <v>0.11772249985386089</v>
      </c>
      <c r="K10" s="36">
        <f>Sheet1!G30/sheet!G27</f>
        <v>-3.5108650013470446E-3</v>
      </c>
      <c r="L10" s="36">
        <f>Sheet1!G38</f>
        <v>-0.14000000000000001</v>
      </c>
      <c r="M10" s="30"/>
      <c r="N10" s="36">
        <f>sheet!G40/sheet!G27</f>
        <v>0.27670164422785815</v>
      </c>
      <c r="O10" s="36">
        <f>sheet!G51/sheet!G27</f>
        <v>0.72329835577214185</v>
      </c>
      <c r="P10" s="36">
        <f>sheet!G40/sheet!G51</f>
        <v>0.38255533421263094</v>
      </c>
      <c r="Q10" s="35">
        <f>Sheet1!G24/Sheet1!G26</f>
        <v>2.3033229196251066E-2</v>
      </c>
      <c r="R10" s="35">
        <f>ABS(Sheet2!G20/(Sheet1!G26+Sheet2!G30))</f>
        <v>12.100306167923556</v>
      </c>
      <c r="S10" s="35">
        <f>sheet!G40/Sheet1!G43</f>
        <v>4.0276981422053666</v>
      </c>
      <c r="T10" s="35">
        <f>Sheet2!G20/sheet!G40</f>
        <v>0.26915251645076049</v>
      </c>
      <c r="U10" s="13"/>
      <c r="V10" s="35" t="e">
        <f>ABS(Sheet1!G15/sheet!G15)</f>
        <v>#DIV/0!</v>
      </c>
      <c r="W10" s="35">
        <f>Sheet1!G12/sheet!G14</f>
        <v>5.4727107428162629</v>
      </c>
      <c r="X10" s="35">
        <f>Sheet1!G12/sheet!G27</f>
        <v>0.11772249985386089</v>
      </c>
      <c r="Y10" s="35">
        <f>Sheet1!G12/(sheet!G18-sheet!G35)</f>
        <v>-4.9226297138720447</v>
      </c>
      <c r="Z10" s="13"/>
      <c r="AA10" s="37" t="str">
        <f>Sheet1!G43</f>
        <v>642,859</v>
      </c>
      <c r="AB10" s="37" t="str">
        <f>Sheet3!G17</f>
        <v>16.7x</v>
      </c>
      <c r="AC10" s="37" t="str">
        <f>Sheet3!G18</f>
        <v>-364.1x</v>
      </c>
      <c r="AD10" s="37" t="str">
        <f>Sheet3!G20</f>
        <v>-21.4x</v>
      </c>
      <c r="AE10" s="37" t="str">
        <f>Sheet3!G21</f>
        <v>1.6x</v>
      </c>
      <c r="AF10" s="37" t="str">
        <f>Sheet3!G22</f>
        <v>10.9x</v>
      </c>
      <c r="AG10" s="37" t="str">
        <f>Sheet3!G24</f>
        <v>-169.0x</v>
      </c>
      <c r="AH10" s="37" t="str">
        <f>Sheet3!G25</f>
        <v>1.7x</v>
      </c>
      <c r="AI10" s="37" t="str">
        <f>Sheet3!G31</f>
        <v/>
      </c>
      <c r="AK10" s="37">
        <f>Sheet3!G29</f>
        <v>6.1</v>
      </c>
      <c r="AL10" s="37">
        <f>Sheet3!G30</f>
        <v>4</v>
      </c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</row>
    <row r="11" spans="1:62" ht="18" x14ac:dyDescent="0.2">
      <c r="A11" s="31">
        <v>2017</v>
      </c>
      <c r="B11" s="32">
        <f>sheet!H18/sheet!H35</f>
        <v>0.57741378811688371</v>
      </c>
      <c r="C11" s="32">
        <f>(sheet!H18-sheet!H15)/sheet!H35</f>
        <v>0.57741378811688371</v>
      </c>
      <c r="D11" s="32">
        <f>sheet!H12/sheet!H35</f>
        <v>0.46585749129927601</v>
      </c>
      <c r="E11" s="32">
        <f>Sheet2!H20/sheet!H35</f>
        <v>2.2807947786015212</v>
      </c>
      <c r="F11" s="32">
        <f>sheet!H18/sheet!H35</f>
        <v>0.57741378811688371</v>
      </c>
      <c r="G11" s="30"/>
      <c r="H11" s="33">
        <f>Sheet1!H33/sheet!H51</f>
        <v>4.8057743629670455E-2</v>
      </c>
      <c r="I11" s="33">
        <f>Sheet1!H33/Sheet1!H12</f>
        <v>0.21454901601694748</v>
      </c>
      <c r="J11" s="33">
        <f>Sheet1!H12/sheet!H27</f>
        <v>0.15874709572079948</v>
      </c>
      <c r="K11" s="33">
        <f>Sheet1!H30/sheet!H27</f>
        <v>3.4085257144114318E-2</v>
      </c>
      <c r="L11" s="33">
        <f>Sheet1!H38</f>
        <v>1.29</v>
      </c>
      <c r="M11" s="30"/>
      <c r="N11" s="33">
        <f>sheet!H40/sheet!H27</f>
        <v>0.29128938210453281</v>
      </c>
      <c r="O11" s="33">
        <f>sheet!H51/sheet!H27</f>
        <v>0.70871061789546719</v>
      </c>
      <c r="P11" s="33">
        <f>sheet!H40/sheet!H51</f>
        <v>0.41101314803145395</v>
      </c>
      <c r="Q11" s="32">
        <f>Sheet1!H24/Sheet1!H26</f>
        <v>-18.9165649019467</v>
      </c>
      <c r="R11" s="32">
        <f>ABS(Sheet2!H20/(Sheet1!H26+Sheet2!H30))</f>
        <v>23.551703312383442</v>
      </c>
      <c r="S11" s="32">
        <f>sheet!H40/Sheet1!H43</f>
        <v>2.3084403125586204</v>
      </c>
      <c r="T11" s="32">
        <f>Sheet2!H20/sheet!H40</f>
        <v>0.39885075415465321</v>
      </c>
      <c r="V11" s="32" t="e">
        <f>ABS(Sheet1!H15/sheet!H15)</f>
        <v>#DIV/0!</v>
      </c>
      <c r="W11" s="32">
        <f>Sheet1!H12/sheet!H14</f>
        <v>5.9672230406001603</v>
      </c>
      <c r="X11" s="32">
        <f>Sheet1!H12/sheet!H27</f>
        <v>0.15874709572079948</v>
      </c>
      <c r="Y11" s="32">
        <f>Sheet1!H12/(sheet!H18-sheet!H35)</f>
        <v>-7.3746532340487665</v>
      </c>
      <c r="AA11" s="18" t="str">
        <f>Sheet1!H43</f>
        <v>1,284,751</v>
      </c>
      <c r="AB11" s="18" t="str">
        <f>Sheet3!H17</f>
        <v>6.5x</v>
      </c>
      <c r="AC11" s="18" t="str">
        <f>Sheet3!H18</f>
        <v>17.7x</v>
      </c>
      <c r="AD11" s="18" t="str">
        <f>Sheet3!H20</f>
        <v>-7.2x</v>
      </c>
      <c r="AE11" s="18" t="str">
        <f>Sheet3!H21</f>
        <v>0.9x</v>
      </c>
      <c r="AF11" s="18" t="str">
        <f>Sheet3!H22</f>
        <v>4.9x</v>
      </c>
      <c r="AG11" s="18" t="str">
        <f>Sheet3!H24</f>
        <v>19.4x</v>
      </c>
      <c r="AH11" s="18" t="str">
        <f>Sheet3!H25</f>
        <v>0.9x</v>
      </c>
      <c r="AI11" s="18" t="str">
        <f>Sheet3!H31</f>
        <v/>
      </c>
      <c r="AK11" s="18">
        <f>Sheet3!H29</f>
        <v>6.3</v>
      </c>
      <c r="AL11" s="18">
        <f>Sheet3!H30</f>
        <v>7</v>
      </c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</row>
    <row r="12" spans="1:62" s="38" customFormat="1" ht="18" x14ac:dyDescent="0.2">
      <c r="A12" s="34">
        <v>2018</v>
      </c>
      <c r="B12" s="35">
        <f>sheet!I18/sheet!I35</f>
        <v>0.57884711834904334</v>
      </c>
      <c r="C12" s="35">
        <f>(sheet!I18-sheet!I15)/sheet!I35</f>
        <v>0.57884711834904334</v>
      </c>
      <c r="D12" s="35">
        <f>sheet!I12/sheet!I35</f>
        <v>0.44550530306382852</v>
      </c>
      <c r="E12" s="35">
        <f>Sheet2!I20/sheet!I35</f>
        <v>2.3408177339174818</v>
      </c>
      <c r="F12" s="35">
        <f>sheet!I18/sheet!I35</f>
        <v>0.57884711834904334</v>
      </c>
      <c r="G12" s="30"/>
      <c r="H12" s="36">
        <f>Sheet1!I33/sheet!I51</f>
        <v>5.3017811812377663E-2</v>
      </c>
      <c r="I12" s="36">
        <f>Sheet1!I33/Sheet1!I12</f>
        <v>0.23780208218554841</v>
      </c>
      <c r="J12" s="36">
        <f>Sheet1!I12/sheet!I27</f>
        <v>0.15728308997650772</v>
      </c>
      <c r="K12" s="36">
        <f>Sheet1!I30/sheet!I27</f>
        <v>3.7425726466921785E-2</v>
      </c>
      <c r="L12" s="36">
        <f>Sheet1!I38</f>
        <v>1.48</v>
      </c>
      <c r="M12" s="30"/>
      <c r="N12" s="36">
        <f>sheet!I40/sheet!I27</f>
        <v>0.29453432704179483</v>
      </c>
      <c r="O12" s="36">
        <f>sheet!I51/sheet!I27</f>
        <v>0.70546567295820517</v>
      </c>
      <c r="P12" s="36">
        <f>sheet!I40/sheet!I51</f>
        <v>0.41750341417284564</v>
      </c>
      <c r="Q12" s="35">
        <f>Sheet1!I24/Sheet1!I26</f>
        <v>-10.991683405574937</v>
      </c>
      <c r="R12" s="35">
        <f>ABS(Sheet2!I20/(Sheet1!I26+Sheet2!I30))</f>
        <v>10.999644750979101</v>
      </c>
      <c r="S12" s="35">
        <f>sheet!I40/Sheet1!I43</f>
        <v>2.2953892917360736</v>
      </c>
      <c r="T12" s="35">
        <f>Sheet2!I20/sheet!I40</f>
        <v>0.40160078353042333</v>
      </c>
      <c r="U12" s="13"/>
      <c r="V12" s="35" t="e">
        <f>ABS(Sheet1!I15/sheet!I15)</f>
        <v>#DIV/0!</v>
      </c>
      <c r="W12" s="35">
        <f>Sheet1!I12/sheet!I14</f>
        <v>6.4165991949002752</v>
      </c>
      <c r="X12" s="35">
        <f>Sheet1!I12/sheet!I27</f>
        <v>0.15728308997650772</v>
      </c>
      <c r="Y12" s="35">
        <f>Sheet1!I12/(sheet!I18-sheet!I35)</f>
        <v>-7.3905946944654843</v>
      </c>
      <c r="Z12" s="13"/>
      <c r="AA12" s="37" t="str">
        <f>Sheet1!I43</f>
        <v>1,377,142</v>
      </c>
      <c r="AB12" s="37" t="str">
        <f>Sheet3!I17</f>
        <v>4.9x</v>
      </c>
      <c r="AC12" s="37" t="str">
        <f>Sheet3!I18</f>
        <v>14.4x</v>
      </c>
      <c r="AD12" s="37" t="str">
        <f>Sheet3!I20</f>
        <v>-129.6x</v>
      </c>
      <c r="AE12" s="37" t="str">
        <f>Sheet3!I21</f>
        <v>0.7x</v>
      </c>
      <c r="AF12" s="37" t="str">
        <f>Sheet3!I22</f>
        <v>3.5x</v>
      </c>
      <c r="AG12" s="37" t="str">
        <f>Sheet3!I24</f>
        <v>15.5x</v>
      </c>
      <c r="AH12" s="37" t="str">
        <f>Sheet3!I25</f>
        <v>0.6x</v>
      </c>
      <c r="AI12" s="37">
        <f>Sheet3!I31</f>
        <v>0.4</v>
      </c>
      <c r="AK12" s="37">
        <f>Sheet3!I29</f>
        <v>6.4</v>
      </c>
      <c r="AL12" s="37">
        <f>Sheet3!I30</f>
        <v>6</v>
      </c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</row>
    <row r="13" spans="1:62" ht="18" x14ac:dyDescent="0.2">
      <c r="A13" s="31">
        <v>2019</v>
      </c>
      <c r="B13" s="32">
        <f>sheet!J18/sheet!J35</f>
        <v>0.65077839663988313</v>
      </c>
      <c r="C13" s="32">
        <f>(sheet!J18-sheet!J15)/sheet!J35</f>
        <v>0.65077839663988313</v>
      </c>
      <c r="D13" s="32">
        <f>sheet!J12/sheet!J35</f>
        <v>0.55152027027027029</v>
      </c>
      <c r="E13" s="32">
        <f>Sheet2!J20/sheet!J35</f>
        <v>2.681996439006574</v>
      </c>
      <c r="F13" s="32">
        <f>sheet!J18/sheet!J35</f>
        <v>0.65077839663988313</v>
      </c>
      <c r="G13" s="30"/>
      <c r="H13" s="33">
        <f>Sheet1!J33/sheet!J51</f>
        <v>4.0135119308903726E-2</v>
      </c>
      <c r="I13" s="33">
        <f>Sheet1!J33/Sheet1!J12</f>
        <v>0.17413609999183075</v>
      </c>
      <c r="J13" s="33">
        <f>Sheet1!J12/sheet!J27</f>
        <v>0.1642262810347557</v>
      </c>
      <c r="K13" s="33">
        <f>Sheet1!J30/sheet!J27</f>
        <v>2.8623482976331344E-2</v>
      </c>
      <c r="L13" s="33">
        <f>Sheet1!J38</f>
        <v>1.18</v>
      </c>
      <c r="M13" s="30"/>
      <c r="N13" s="33">
        <f>sheet!J40/sheet!J27</f>
        <v>0.28746383247425678</v>
      </c>
      <c r="O13" s="33">
        <f>sheet!J51/sheet!J27</f>
        <v>0.71253616752574322</v>
      </c>
      <c r="P13" s="33">
        <f>sheet!J40/sheet!J51</f>
        <v>0.40343753142028538</v>
      </c>
      <c r="Q13" s="32">
        <f>Sheet1!J24/Sheet1!J26</f>
        <v>-5.465280267718418</v>
      </c>
      <c r="R13" s="32">
        <f>ABS(Sheet2!J20/(Sheet1!J26+Sheet2!J30))</f>
        <v>16.311435354222489</v>
      </c>
      <c r="S13" s="32">
        <f>sheet!J40/Sheet1!J43</f>
        <v>2.6730737402577742</v>
      </c>
      <c r="T13" s="32">
        <f>Sheet2!J20/sheet!J40</f>
        <v>0.36556357285780022</v>
      </c>
      <c r="V13" s="32" t="e">
        <f>ABS(Sheet1!J15/sheet!J15)</f>
        <v>#DIV/0!</v>
      </c>
      <c r="W13" s="32">
        <f>Sheet1!J12/sheet!J14</f>
        <v>7.0658385379988689</v>
      </c>
      <c r="X13" s="32">
        <f>Sheet1!J12/sheet!J27</f>
        <v>0.1642262810347557</v>
      </c>
      <c r="Y13" s="32">
        <f>Sheet1!J12/(sheet!J18-sheet!J35)</f>
        <v>-12.002000169949081</v>
      </c>
      <c r="AA13" s="18" t="str">
        <f>Sheet1!J43</f>
        <v>1,202,369</v>
      </c>
      <c r="AB13" s="18" t="str">
        <f>Sheet3!J17</f>
        <v>4.2x</v>
      </c>
      <c r="AC13" s="18" t="str">
        <f>Sheet3!J18</f>
        <v>10.9x</v>
      </c>
      <c r="AD13" s="18" t="str">
        <f>Sheet3!J20</f>
        <v>-18.5x</v>
      </c>
      <c r="AE13" s="18" t="str">
        <f>Sheet3!J21</f>
        <v>0.6x</v>
      </c>
      <c r="AF13" s="18" t="str">
        <f>Sheet3!J22</f>
        <v>3.6x</v>
      </c>
      <c r="AG13" s="18" t="str">
        <f>Sheet3!J24</f>
        <v>9.2x</v>
      </c>
      <c r="AH13" s="18" t="str">
        <f>Sheet3!J25</f>
        <v>0.5x</v>
      </c>
      <c r="AI13" s="18">
        <f>Sheet3!J31</f>
        <v>0.48</v>
      </c>
      <c r="AK13" s="18">
        <f>Sheet3!J29</f>
        <v>6.4</v>
      </c>
      <c r="AL13" s="18">
        <f>Sheet3!J30</f>
        <v>6</v>
      </c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</row>
    <row r="14" spans="1:62" s="38" customFormat="1" ht="18" x14ac:dyDescent="0.2">
      <c r="A14" s="34">
        <v>2020</v>
      </c>
      <c r="B14" s="35">
        <f>sheet!K18/sheet!K35</f>
        <v>1.2158349252214962</v>
      </c>
      <c r="C14" s="35">
        <f>(sheet!K18-sheet!K15)/sheet!K35</f>
        <v>1.2158349252214962</v>
      </c>
      <c r="D14" s="35">
        <f>sheet!K12/sheet!K35</f>
        <v>0.42525722916815556</v>
      </c>
      <c r="E14" s="35">
        <f>Sheet2!K20/sheet!K35</f>
        <v>2.1732141718930174</v>
      </c>
      <c r="F14" s="35">
        <f>sheet!K18/sheet!K35</f>
        <v>1.2158349252214962</v>
      </c>
      <c r="G14" s="30"/>
      <c r="H14" s="36">
        <f>Sheet1!K33/sheet!K51</f>
        <v>6.6653206185324734E-2</v>
      </c>
      <c r="I14" s="36">
        <f>Sheet1!K33/Sheet1!K12</f>
        <v>0.27795966936739341</v>
      </c>
      <c r="J14" s="36">
        <f>Sheet1!K12/sheet!K27</f>
        <v>0.17391932886115932</v>
      </c>
      <c r="K14" s="36">
        <f>Sheet1!K30/sheet!K27</f>
        <v>4.8361479883035449E-2</v>
      </c>
      <c r="L14" s="36">
        <f>Sheet1!K38</f>
        <v>2.27</v>
      </c>
      <c r="M14" s="30"/>
      <c r="N14" s="36">
        <f>sheet!K40/sheet!K27</f>
        <v>0.27471517255398664</v>
      </c>
      <c r="O14" s="36">
        <f>sheet!K51/sheet!K27</f>
        <v>0.7252848274460133</v>
      </c>
      <c r="P14" s="36">
        <f>sheet!K40/sheet!K51</f>
        <v>0.37876867426188521</v>
      </c>
      <c r="Q14" s="35">
        <f>Sheet1!K24/Sheet1!K26</f>
        <v>-8.7208699445379203</v>
      </c>
      <c r="R14" s="35">
        <f>ABS(Sheet2!K20/(Sheet1!K26+Sheet2!K30))</f>
        <v>13.453254098262647</v>
      </c>
      <c r="S14" s="35">
        <f>sheet!K40/Sheet1!K43</f>
        <v>2.9217528544712357</v>
      </c>
      <c r="T14" s="35">
        <f>Sheet2!K20/sheet!K40</f>
        <v>0.32021748250116261</v>
      </c>
      <c r="U14" s="13"/>
      <c r="V14" s="35" t="e">
        <f>ABS(Sheet1!K15/sheet!K15)</f>
        <v>#DIV/0!</v>
      </c>
      <c r="W14" s="35">
        <f>Sheet1!K12/sheet!K14</f>
        <v>6.1172120778792216</v>
      </c>
      <c r="X14" s="35">
        <f>Sheet1!K12/sheet!K27</f>
        <v>0.17391932886115932</v>
      </c>
      <c r="Y14" s="35">
        <f>Sheet1!K12/(sheet!K18-sheet!K35)</f>
        <v>19.90677799255441</v>
      </c>
      <c r="Z14" s="13"/>
      <c r="AA14" s="37" t="str">
        <f>Sheet1!K43</f>
        <v>1,202,587</v>
      </c>
      <c r="AB14" s="37" t="str">
        <f>Sheet3!K17</f>
        <v>6.3x</v>
      </c>
      <c r="AC14" s="37" t="str">
        <f>Sheet3!K18</f>
        <v>31.8x</v>
      </c>
      <c r="AD14" s="37" t="str">
        <f>Sheet3!K20</f>
        <v>-172.3x</v>
      </c>
      <c r="AE14" s="37" t="str">
        <f>Sheet3!K21</f>
        <v>0.7x</v>
      </c>
      <c r="AF14" s="37" t="str">
        <f>Sheet3!K22</f>
        <v>3.3x</v>
      </c>
      <c r="AG14" s="37" t="str">
        <f>Sheet3!K24</f>
        <v>100.8x</v>
      </c>
      <c r="AH14" s="37" t="str">
        <f>Sheet3!K25</f>
        <v>0.7x</v>
      </c>
      <c r="AI14" s="37">
        <f>Sheet3!K31</f>
        <v>0.56000000000000005</v>
      </c>
      <c r="AK14" s="37">
        <f>Sheet3!K29</f>
        <v>6.8</v>
      </c>
      <c r="AL14" s="37">
        <f>Sheet3!K30</f>
        <v>7</v>
      </c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</row>
    <row r="15" spans="1:62" ht="18" x14ac:dyDescent="0.2">
      <c r="A15" s="31">
        <v>2021</v>
      </c>
      <c r="B15" s="32">
        <f>sheet!L18/sheet!L35</f>
        <v>0.65640581028725009</v>
      </c>
      <c r="C15" s="32">
        <f>(sheet!L18-sheet!L15)/sheet!L35</f>
        <v>0.65640581028725009</v>
      </c>
      <c r="D15" s="32">
        <f>sheet!L12/sheet!L35</f>
        <v>0.22993898684472242</v>
      </c>
      <c r="E15" s="32">
        <f>Sheet2!L20/sheet!L35</f>
        <v>2.7095865171490647</v>
      </c>
      <c r="F15" s="32">
        <f>sheet!L18/sheet!L35</f>
        <v>0.65640581028725009</v>
      </c>
      <c r="G15" s="30"/>
      <c r="H15" s="33">
        <f>Sheet1!L33/sheet!L51</f>
        <v>0.17455881055477207</v>
      </c>
      <c r="I15" s="33">
        <f>Sheet1!L33/Sheet1!L12</f>
        <v>0.4251393617635178</v>
      </c>
      <c r="J15" s="33">
        <f>Sheet1!L12/sheet!L27</f>
        <v>0.31163000381962103</v>
      </c>
      <c r="K15" s="33">
        <f>Sheet1!L30/sheet!L27</f>
        <v>0.13270962974133102</v>
      </c>
      <c r="L15" s="33">
        <f>Sheet1!L38</f>
        <v>6.49</v>
      </c>
      <c r="M15" s="30"/>
      <c r="N15" s="33">
        <f>sheet!L40/sheet!L27</f>
        <v>0.24102266445803069</v>
      </c>
      <c r="O15" s="33">
        <f>sheet!L51/sheet!L27</f>
        <v>0.75897733554196933</v>
      </c>
      <c r="P15" s="33">
        <f>sheet!L40/sheet!L51</f>
        <v>0.31756240031320782</v>
      </c>
      <c r="Q15" s="32">
        <f>Sheet1!L24/Sheet1!L26</f>
        <v>-187.16193286610107</v>
      </c>
      <c r="R15" s="32">
        <f>ABS(Sheet2!L20/(Sheet1!L26+Sheet2!L30))</f>
        <v>1.5264733320465804</v>
      </c>
      <c r="S15" s="32">
        <f>sheet!L40/Sheet1!L43</f>
        <v>1.3042124848019907</v>
      </c>
      <c r="T15" s="32">
        <f>Sheet2!L20/sheet!L40</f>
        <v>0.77246800575515207</v>
      </c>
      <c r="V15" s="32" t="e">
        <f>ABS(Sheet1!L15/sheet!L15)</f>
        <v>#DIV/0!</v>
      </c>
      <c r="W15" s="32">
        <f>Sheet1!L12/sheet!L14</f>
        <v>7.3062540820487971</v>
      </c>
      <c r="X15" s="32">
        <f>Sheet1!L12/sheet!L27</f>
        <v>0.31163000381962103</v>
      </c>
      <c r="Y15" s="32">
        <f>Sheet1!L12/(sheet!L18-sheet!L35)</f>
        <v>-13.199518604895937</v>
      </c>
      <c r="AA15" s="18" t="str">
        <f>Sheet1!L43</f>
        <v>2,826,028</v>
      </c>
      <c r="AB15" s="18" t="str">
        <f>Sheet3!L17</f>
        <v>7.2x</v>
      </c>
      <c r="AC15" s="18" t="str">
        <f>Sheet3!L18</f>
        <v>15.4x</v>
      </c>
      <c r="AD15" s="18" t="str">
        <f>Sheet3!L20</f>
        <v>25.9x</v>
      </c>
      <c r="AE15" s="18" t="str">
        <f>Sheet3!L21</f>
        <v>1.2x</v>
      </c>
      <c r="AF15" s="18" t="str">
        <f>Sheet3!L22</f>
        <v>3.6x</v>
      </c>
      <c r="AG15" s="18" t="str">
        <f>Sheet3!L24</f>
        <v>8.1x</v>
      </c>
      <c r="AH15" s="18" t="str">
        <f>Sheet3!L25</f>
        <v>1.3x</v>
      </c>
      <c r="AI15" s="18">
        <f>Sheet3!L31</f>
        <v>1.47</v>
      </c>
      <c r="AK15" s="18">
        <f>Sheet3!L29</f>
        <v>8</v>
      </c>
      <c r="AL15" s="18">
        <f>Sheet3!L30</f>
        <v>7</v>
      </c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</row>
    <row r="16" spans="1:62" s="38" customFormat="1" ht="18" x14ac:dyDescent="0.2">
      <c r="A16" s="34">
        <v>2022</v>
      </c>
      <c r="B16" s="35">
        <f>sheet!M18/sheet!M35</f>
        <v>1.5638370641567894</v>
      </c>
      <c r="C16" s="35">
        <f>(sheet!M18-sheet!M15)/sheet!M35</f>
        <v>1.5638370641567894</v>
      </c>
      <c r="D16" s="35">
        <f>sheet!M12/sheet!M35</f>
        <v>0.16829803121743539</v>
      </c>
      <c r="E16" s="35">
        <f>Sheet2!M20/sheet!M35</f>
        <v>3.2688108453003886</v>
      </c>
      <c r="F16" s="35">
        <f>sheet!M18/sheet!M35</f>
        <v>1.5638370641567894</v>
      </c>
      <c r="G16" s="30"/>
      <c r="H16" s="36">
        <f>Sheet1!M33/sheet!M51</f>
        <v>0.32783642814020142</v>
      </c>
      <c r="I16" s="36">
        <f>Sheet1!M33/Sheet1!M12</f>
        <v>0.63212100413586048</v>
      </c>
      <c r="J16" s="36">
        <f>Sheet1!M12/sheet!M27</f>
        <v>0.37571516411783579</v>
      </c>
      <c r="K16" s="36">
        <f>Sheet1!M30/sheet!M27</f>
        <v>0.23749744681123594</v>
      </c>
      <c r="L16" s="36">
        <f>Sheet1!M38</f>
        <v>13.37</v>
      </c>
      <c r="M16" s="30"/>
      <c r="N16" s="36">
        <f>sheet!M40/sheet!M27</f>
        <v>0.27556114444466617</v>
      </c>
      <c r="O16" s="36">
        <f>sheet!M51/sheet!M27</f>
        <v>0.72443885555533383</v>
      </c>
      <c r="P16" s="36">
        <f>sheet!M40/sheet!M51</f>
        <v>0.38037874740088173</v>
      </c>
      <c r="Q16" s="35">
        <f>Sheet1!M24/Sheet1!M26</f>
        <v>1334.3588062401086</v>
      </c>
      <c r="R16" s="35">
        <f>ABS(Sheet2!M20/(Sheet1!M26+Sheet2!M30))</f>
        <v>18.513219977907529</v>
      </c>
      <c r="S16" s="35">
        <f>sheet!M40/Sheet1!M43</f>
        <v>1.0348819758336154</v>
      </c>
      <c r="T16" s="35">
        <f>Sheet2!M20/sheet!M40</f>
        <v>0.90137563222841743</v>
      </c>
      <c r="U16" s="13"/>
      <c r="V16" s="35" t="e">
        <f>ABS(Sheet1!M15/sheet!M15)</f>
        <v>#DIV/0!</v>
      </c>
      <c r="W16" s="35">
        <f>Sheet1!M12/sheet!M14</f>
        <v>6.4892199847149037</v>
      </c>
      <c r="X16" s="35">
        <f>Sheet1!M12/sheet!M27</f>
        <v>0.37571516411783579</v>
      </c>
      <c r="Y16" s="35">
        <f>Sheet1!M12/(sheet!M18-sheet!M35)</f>
        <v>8.7694246332999359</v>
      </c>
      <c r="Z16" s="13"/>
      <c r="AA16" s="37" t="str">
        <f>Sheet1!M43</f>
        <v>5,030,707</v>
      </c>
      <c r="AB16" s="37" t="str">
        <f>Sheet3!M17</f>
        <v>4.1x</v>
      </c>
      <c r="AC16" s="37" t="str">
        <f>Sheet3!M18</f>
        <v>5.4x</v>
      </c>
      <c r="AD16" s="37" t="str">
        <f>Sheet3!M20</f>
        <v>17.4x</v>
      </c>
      <c r="AE16" s="37" t="str">
        <f>Sheet3!M21</f>
        <v>1.5x</v>
      </c>
      <c r="AF16" s="37" t="str">
        <f>Sheet3!M22</f>
        <v>2.9x</v>
      </c>
      <c r="AG16" s="37" t="str">
        <f>Sheet3!M24</f>
        <v>4.6x</v>
      </c>
      <c r="AH16" s="37" t="str">
        <f>Sheet3!M25</f>
        <v>1.5x</v>
      </c>
      <c r="AI16" s="37">
        <f>Sheet3!M31</f>
        <v>8</v>
      </c>
      <c r="AK16" s="37">
        <f>Sheet3!M29</f>
        <v>8.6</v>
      </c>
      <c r="AL16" s="37">
        <f>Sheet3!M30</f>
        <v>8</v>
      </c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</row>
    <row r="17" spans="2:62" x14ac:dyDescent="0.2">
      <c r="G17" s="30"/>
      <c r="K17" s="30"/>
      <c r="M17" s="30"/>
      <c r="R17" s="30"/>
      <c r="S17" s="30"/>
      <c r="AC17" s="39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</row>
    <row r="18" spans="2:62" x14ac:dyDescent="0.2"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</row>
    <row r="19" spans="2:62" x14ac:dyDescent="0.2">
      <c r="E19" s="30"/>
    </row>
    <row r="21" spans="2:62" x14ac:dyDescent="0.2">
      <c r="D21" s="30"/>
    </row>
    <row r="22" spans="2:62" x14ac:dyDescent="0.2">
      <c r="B22" s="29"/>
      <c r="J22" s="30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2023-05-02T21:30:53Z</dcterms:created>
  <dcterms:modified xsi:type="dcterms:W3CDTF">2023-05-06T19:21:38Z</dcterms:modified>
  <cp:category/>
  <dc:identifier/>
  <cp:version/>
</cp:coreProperties>
</file>