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14" documentId="8_{7762A40B-BD46-44D4-85BD-13083920A412}" xr6:coauthVersionLast="47" xr6:coauthVersionMax="47" xr10:uidLastSave="{76576271-5217-4C41-81C9-E2FB0940F1D0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D11" i="5" s="1"/>
  <c r="G12" i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<sst xmlns="http://schemas.openxmlformats.org/spreadsheetml/2006/main" count="1287" uniqueCount="877">
  <si>
    <t>Rogers Communications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</si>
  <si>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</si>
  <si>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</si>
  <si>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</si>
  <si>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</si>
  <si>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</si>
  <si>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</si>
  <si>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</si>
  <si>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</si>
  <si>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</si>
  <si>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</si>
  <si>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</si>
  <si>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</si>
  <si>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</si>
  <si>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</si>
  <si>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</si>
  <si>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</si>
  <si>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</si>
  <si>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</si>
  <si>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</si>
  <si>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2019-01-01</t>
  </si>
  <si>
    <t>2019-12-31</t>
  </si>
  <si>
    <t>2020-12-31</t>
  </si>
  <si>
    <t>2021-12-31</t>
  </si>
  <si>
    <t>2022-12-31</t>
  </si>
  <si>
    <t>Cash And Equivalents</t>
  </si>
  <si>
    <t>2,301,000</t>
  </si>
  <si>
    <t>176,000</t>
  </si>
  <si>
    <t>11,000</t>
  </si>
  <si>
    <t/>
  </si>
  <si>
    <t>405,000</t>
  </si>
  <si>
    <t>494,000</t>
  </si>
  <si>
    <t>2,484,000</t>
  </si>
  <si>
    <t>715,000</t>
  </si>
  <si>
    <t>463,000</t>
  </si>
  <si>
    <t>Short Term Investments</t>
  </si>
  <si>
    <t>Accounts Receivable, Net</t>
  </si>
  <si>
    <t>1,148,000</t>
  </si>
  <si>
    <t>1,209,000</t>
  </si>
  <si>
    <t>1,243,000</t>
  </si>
  <si>
    <t>1,396,000</t>
  </si>
  <si>
    <t>2,202,000</t>
  </si>
  <si>
    <t>2,526,000</t>
  </si>
  <si>
    <t>3,610,000</t>
  </si>
  <si>
    <t>3,389,000</t>
  </si>
  <si>
    <t>3,962,000</t>
  </si>
  <si>
    <t>4,295,000</t>
  </si>
  <si>
    <t>Inventory</t>
  </si>
  <si>
    <t>276,000</t>
  </si>
  <si>
    <t>251,000</t>
  </si>
  <si>
    <t>318,000</t>
  </si>
  <si>
    <t>315,000</t>
  </si>
  <si>
    <t>435,000</t>
  </si>
  <si>
    <t>466,000</t>
  </si>
  <si>
    <t>460,000</t>
  </si>
  <si>
    <t>479,000</t>
  </si>
  <si>
    <t>535,000</t>
  </si>
  <si>
    <t>438,000</t>
  </si>
  <si>
    <t>Prepaid Expenses</t>
  </si>
  <si>
    <t>Other Current Assets</t>
  </si>
  <si>
    <t>596,000</t>
  </si>
  <si>
    <t>709,000</t>
  </si>
  <si>
    <t>1,050,000</t>
  </si>
  <si>
    <t>859,000</t>
  </si>
  <si>
    <t>1,488,000</t>
  </si>
  <si>
    <t>1,468,000</t>
  </si>
  <si>
    <t>553,000</t>
  </si>
  <si>
    <t>577,000</t>
  </si>
  <si>
    <t>617,000</t>
  </si>
  <si>
    <t>14,087,000</t>
  </si>
  <si>
    <t>Total Current Assets</t>
  </si>
  <si>
    <t>4,321,000</t>
  </si>
  <si>
    <t>2,345,000</t>
  </si>
  <si>
    <t>2,622,000</t>
  </si>
  <si>
    <t>2,570,000</t>
  </si>
  <si>
    <t>4,125,000</t>
  </si>
  <si>
    <t>4,865,000</t>
  </si>
  <si>
    <t>5,117,000</t>
  </si>
  <si>
    <t>6,929,000</t>
  </si>
  <si>
    <t>5,829,000</t>
  </si>
  <si>
    <t>19,283,000</t>
  </si>
  <si>
    <t>Property Plant And Equipment, Net</t>
  </si>
  <si>
    <t>10,255,000</t>
  </si>
  <si>
    <t>10,655,000</t>
  </si>
  <si>
    <t>10,997,000</t>
  </si>
  <si>
    <t>10,749,000</t>
  </si>
  <si>
    <t>11,143,000</t>
  </si>
  <si>
    <t>13,261,000</t>
  </si>
  <si>
    <t>13,934,000</t>
  </si>
  <si>
    <t>14,018,000</t>
  </si>
  <si>
    <t>14,666,000</t>
  </si>
  <si>
    <t>15,574,000</t>
  </si>
  <si>
    <t>Real Estate Owned</t>
  </si>
  <si>
    <t>Capitalized / Purchased Software</t>
  </si>
  <si>
    <t>Long-term Investments</t>
  </si>
  <si>
    <t>1,635,000</t>
  </si>
  <si>
    <t>2,686,000</t>
  </si>
  <si>
    <t>4,263,000</t>
  </si>
  <si>
    <t>3,882,000</t>
  </si>
  <si>
    <t>3,514,000</t>
  </si>
  <si>
    <t>3,473,000</t>
  </si>
  <si>
    <t>4,308,000</t>
  </si>
  <si>
    <t>3,914,000</t>
  </si>
  <si>
    <t>3,924,000</t>
  </si>
  <si>
    <t>2,949,000</t>
  </si>
  <si>
    <t>Goodwill</t>
  </si>
  <si>
    <t>3,751,000</t>
  </si>
  <si>
    <t>3,883,000</t>
  </si>
  <si>
    <t>3,905,000</t>
  </si>
  <si>
    <t>3,923,000</t>
  </si>
  <si>
    <t>3,973,000</t>
  </si>
  <si>
    <t>4,024,000</t>
  </si>
  <si>
    <t>4,031,000</t>
  </si>
  <si>
    <t>Other Intangibles</t>
  </si>
  <si>
    <t>3,211,000</t>
  </si>
  <si>
    <t>6,588,000</t>
  </si>
  <si>
    <t>7,243,000</t>
  </si>
  <si>
    <t>7,130,000</t>
  </si>
  <si>
    <t>7,244,000</t>
  </si>
  <si>
    <t>7,205,000</t>
  </si>
  <si>
    <t>8,905,000</t>
  </si>
  <si>
    <t>8,926,000</t>
  </si>
  <si>
    <t>12,281,000</t>
  </si>
  <si>
    <t>12,251,000</t>
  </si>
  <si>
    <t>Other Long-term Assets</t>
  </si>
  <si>
    <t>428,000</t>
  </si>
  <si>
    <t>365,000</t>
  </si>
  <si>
    <t>159,000</t>
  </si>
  <si>
    <t>106,000</t>
  </si>
  <si>
    <t>559,000</t>
  </si>
  <si>
    <t>667,000</t>
  </si>
  <si>
    <t>832,000</t>
  </si>
  <si>
    <t>1,094,000</t>
  </si>
  <si>
    <t>1,239,000</t>
  </si>
  <si>
    <t>1,567,000</t>
  </si>
  <si>
    <t>Total Assets</t>
  </si>
  <si>
    <t>23,601,000</t>
  </si>
  <si>
    <t>26,522,000</t>
  </si>
  <si>
    <t>29,189,000</t>
  </si>
  <si>
    <t>28,342,000</t>
  </si>
  <si>
    <t>30,490,000</t>
  </si>
  <si>
    <t>33,376,000</t>
  </si>
  <si>
    <t>37,019,000</t>
  </si>
  <si>
    <t>38,854,000</t>
  </si>
  <si>
    <t>41,963,000</t>
  </si>
  <si>
    <t>55,655,000</t>
  </si>
  <si>
    <t>Accounts Payable</t>
  </si>
  <si>
    <t>2,216,000</t>
  </si>
  <si>
    <t>2,472,000</t>
  </si>
  <si>
    <t>2,601,000</t>
  </si>
  <si>
    <t>2,658,000</t>
  </si>
  <si>
    <t>2,774,000</t>
  </si>
  <si>
    <t>2,811,000</t>
  </si>
  <si>
    <t>2,860,000</t>
  </si>
  <si>
    <t>2,549,000</t>
  </si>
  <si>
    <t>3,266,000</t>
  </si>
  <si>
    <t>3,553,000</t>
  </si>
  <si>
    <t>Accrued Expenses</t>
  </si>
  <si>
    <t>128,000</t>
  </si>
  <si>
    <t>107,000</t>
  </si>
  <si>
    <t>125,000</t>
  </si>
  <si>
    <t>157,000</t>
  </si>
  <si>
    <t>186,000</t>
  </si>
  <si>
    <t>173,000</t>
  </si>
  <si>
    <t>165,000</t>
  </si>
  <si>
    <t>150,000</t>
  </si>
  <si>
    <t>169,000</t>
  </si>
  <si>
    <t>Short-term Borrowings</t>
  </si>
  <si>
    <t>650,000</t>
  </si>
  <si>
    <t>842,000</t>
  </si>
  <si>
    <t>800,000</t>
  </si>
  <si>
    <t>871,000</t>
  </si>
  <si>
    <t>1,591,000</t>
  </si>
  <si>
    <t>2,255,000</t>
  </si>
  <si>
    <t>2,238,000</t>
  </si>
  <si>
    <t>1,221,000</t>
  </si>
  <si>
    <t>2,200,000</t>
  </si>
  <si>
    <t>2,985,000</t>
  </si>
  <si>
    <t>Current Portion of LT Debt</t>
  </si>
  <si>
    <t>1,170,000</t>
  </si>
  <si>
    <t>963,000</t>
  </si>
  <si>
    <t>1,000,000</t>
  </si>
  <si>
    <t>750,000</t>
  </si>
  <si>
    <t>1,756,000</t>
  </si>
  <si>
    <t>900,000</t>
  </si>
  <si>
    <t>1,450,000</t>
  </si>
  <si>
    <t>1,551,000</t>
  </si>
  <si>
    <t>1,828,000</t>
  </si>
  <si>
    <t>Current Portion of Capital Lease Obligations</t>
  </si>
  <si>
    <t>190,000</t>
  </si>
  <si>
    <t>230,000</t>
  </si>
  <si>
    <t>278,000</t>
  </si>
  <si>
    <t>336,000</t>
  </si>
  <si>
    <t>362,000</t>
  </si>
  <si>
    <t>Other Current Liabilities</t>
  </si>
  <si>
    <t>442,000</t>
  </si>
  <si>
    <t>537,000</t>
  </si>
  <si>
    <t>509,000</t>
  </si>
  <si>
    <t>605,000</t>
  </si>
  <si>
    <t>629,000</t>
  </si>
  <si>
    <t>923,000</t>
  </si>
  <si>
    <t>1,116,000</t>
  </si>
  <si>
    <t>652,000</t>
  </si>
  <si>
    <t>Total Current Liabilities</t>
  </si>
  <si>
    <t>4,606,000</t>
  </si>
  <si>
    <t>4,920,000</t>
  </si>
  <si>
    <t>5,017,000</t>
  </si>
  <si>
    <t>5,113,000</t>
  </si>
  <si>
    <t>6,883,000</t>
  </si>
  <si>
    <t>6,971,000</t>
  </si>
  <si>
    <t>5,964,000</t>
  </si>
  <si>
    <t>6,586,000</t>
  </si>
  <si>
    <t>8,619,000</t>
  </si>
  <si>
    <t>9,549,000</t>
  </si>
  <si>
    <t>Long-term Debt</t>
  </si>
  <si>
    <t>12,173,000</t>
  </si>
  <si>
    <t>13,824,000</t>
  </si>
  <si>
    <t>15,870,000</t>
  </si>
  <si>
    <t>15,330,000</t>
  </si>
  <si>
    <t>12,692,000</t>
  </si>
  <si>
    <t>13,390,000</t>
  </si>
  <si>
    <t>15,967,000</t>
  </si>
  <si>
    <t>16,751,000</t>
  </si>
  <si>
    <t>17,137,000</t>
  </si>
  <si>
    <t>29,905,000</t>
  </si>
  <si>
    <t>Capital Leases</t>
  </si>
  <si>
    <t>1,355,000</t>
  </si>
  <si>
    <t>1,495,000</t>
  </si>
  <si>
    <t>1,557,000</t>
  </si>
  <si>
    <t>1,621,000</t>
  </si>
  <si>
    <t>1,666,000</t>
  </si>
  <si>
    <t>Other Non-current Liabilities</t>
  </si>
  <si>
    <t>2,153,000</t>
  </si>
  <si>
    <t>2,297,000</t>
  </si>
  <si>
    <t>2,666,000</t>
  </si>
  <si>
    <t>2,630,000</t>
  </si>
  <si>
    <t>3,419,000</t>
  </si>
  <si>
    <t>3,504,000</t>
  </si>
  <si>
    <t>4,177,000</t>
  </si>
  <si>
    <t>4,387,000</t>
  </si>
  <si>
    <t>4,054,000</t>
  </si>
  <si>
    <t>4,443,000</t>
  </si>
  <si>
    <t>Total Liabilities</t>
  </si>
  <si>
    <t>18,932,000</t>
  </si>
  <si>
    <t>21,041,000</t>
  </si>
  <si>
    <t>23,553,000</t>
  </si>
  <si>
    <t>23,073,000</t>
  </si>
  <si>
    <t>22,994,000</t>
  </si>
  <si>
    <t>25,220,000</t>
  </si>
  <si>
    <t>27,603,000</t>
  </si>
  <si>
    <t>29,281,000</t>
  </si>
  <si>
    <t>31,431,000</t>
  </si>
  <si>
    <t>45,563,000</t>
  </si>
  <si>
    <t>Common Stock</t>
  </si>
  <si>
    <t>473,000</t>
  </si>
  <si>
    <t>474,000</t>
  </si>
  <si>
    <t>477,000</t>
  </si>
  <si>
    <t>468,000</t>
  </si>
  <si>
    <t>Additional Paid In Capital</t>
  </si>
  <si>
    <t>Retained Earnings</t>
  </si>
  <si>
    <t>3,896,000</t>
  </si>
  <si>
    <t>4,172,000</t>
  </si>
  <si>
    <t>4,474,000</t>
  </si>
  <si>
    <t>4,247,000</t>
  </si>
  <si>
    <t>6,074,000</t>
  </si>
  <si>
    <t>7,159,000</t>
  </si>
  <si>
    <t>7,419,000</t>
  </si>
  <si>
    <t>7,916,000</t>
  </si>
  <si>
    <t>8,912,000</t>
  </si>
  <si>
    <t>9,816,000</t>
  </si>
  <si>
    <t>Treasury Stock</t>
  </si>
  <si>
    <t>Other Common Equity Adj</t>
  </si>
  <si>
    <t>300,000</t>
  </si>
  <si>
    <t>835,000</t>
  </si>
  <si>
    <t>688,000</t>
  </si>
  <si>
    <t>545,000</t>
  </si>
  <si>
    <t>945,000</t>
  </si>
  <si>
    <t>520,000</t>
  </si>
  <si>
    <t>1,529,000</t>
  </si>
  <si>
    <t>1,189,000</t>
  </si>
  <si>
    <t>1,152,000</t>
  </si>
  <si>
    <t>-192,000</t>
  </si>
  <si>
    <t>Common Equity</t>
  </si>
  <si>
    <t>4,669,000</t>
  </si>
  <si>
    <t>5,481,000</t>
  </si>
  <si>
    <t>5,636,000</t>
  </si>
  <si>
    <t>5,269,000</t>
  </si>
  <si>
    <t>7,496,000</t>
  </si>
  <si>
    <t>8,156,000</t>
  </si>
  <si>
    <t>9,416,000</t>
  </si>
  <si>
    <t>9,573,000</t>
  </si>
  <si>
    <t>10,532,000</t>
  </si>
  <si>
    <t>10,092,000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</si>
  <si>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</si>
  <si>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</si>
  <si>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</si>
  <si>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</si>
  <si>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</si>
  <si>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</si>
  <si>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2,374,000</t>
  </si>
  <si>
    <t>312,000</t>
  </si>
  <si>
    <t>209,000</t>
  </si>
  <si>
    <t>91,000</t>
  </si>
  <si>
    <t>421,000</t>
  </si>
  <si>
    <t>675,000</t>
  </si>
  <si>
    <t>595,000</t>
  </si>
  <si>
    <t>2,545,000</t>
  </si>
  <si>
    <t>Total Debt</t>
  </si>
  <si>
    <t>13,993,000</t>
  </si>
  <si>
    <t>15,629,000</t>
  </si>
  <si>
    <t>17,670,000</t>
  </si>
  <si>
    <t>16,951,000</t>
  </si>
  <si>
    <t>16,039,000</t>
  </si>
  <si>
    <t>18,090,000</t>
  </si>
  <si>
    <t>19,930,000</t>
  </si>
  <si>
    <t>21,257,000</t>
  </si>
  <si>
    <t>22,845,000</t>
  </si>
  <si>
    <t>36,746,000</t>
  </si>
  <si>
    <t>Income Statement</t>
  </si>
  <si>
    <t>Revenue</t>
  </si>
  <si>
    <t>12,706,000</t>
  </si>
  <si>
    <t>12,850,000</t>
  </si>
  <si>
    <t>13,414,000</t>
  </si>
  <si>
    <t>13,702,000</t>
  </si>
  <si>
    <t>14,369,000</t>
  </si>
  <si>
    <t>15,096,000</t>
  </si>
  <si>
    <t>15,073,000</t>
  </si>
  <si>
    <t>13,916,000</t>
  </si>
  <si>
    <t>14,655,000</t>
  </si>
  <si>
    <t>15,396,000</t>
  </si>
  <si>
    <t>Revenue Growth (YoY)</t>
  </si>
  <si>
    <t>1.8%</t>
  </si>
  <si>
    <t>1.1%</t>
  </si>
  <si>
    <t>4.4%</t>
  </si>
  <si>
    <t>2.1%</t>
  </si>
  <si>
    <t>4.9%</t>
  </si>
  <si>
    <t>5.1%</t>
  </si>
  <si>
    <t>-0.2%</t>
  </si>
  <si>
    <t>-7.7%</t>
  </si>
  <si>
    <t>5.3%</t>
  </si>
  <si>
    <t>Cost of Revenues</t>
  </si>
  <si>
    <t>-7,797,000</t>
  </si>
  <si>
    <t>-7,868,000</t>
  </si>
  <si>
    <t>-8,437,000</t>
  </si>
  <si>
    <t>-8,671,000</t>
  </si>
  <si>
    <t>-8,867,000</t>
  </si>
  <si>
    <t>-9,113,000</t>
  </si>
  <si>
    <t>-8,861,000</t>
  </si>
  <si>
    <t>-8,150,000</t>
  </si>
  <si>
    <t>-8,768,000</t>
  </si>
  <si>
    <t>-9,003,000</t>
  </si>
  <si>
    <t>Gross Profit</t>
  </si>
  <si>
    <t>4,909,000</t>
  </si>
  <si>
    <t>4,982,000</t>
  </si>
  <si>
    <t>4,977,000</t>
  </si>
  <si>
    <t>5,031,000</t>
  </si>
  <si>
    <t>5,502,000</t>
  </si>
  <si>
    <t>5,983,000</t>
  </si>
  <si>
    <t>6,212,000</t>
  </si>
  <si>
    <t>5,766,000</t>
  </si>
  <si>
    <t>5,887,000</t>
  </si>
  <si>
    <t>6,393,000</t>
  </si>
  <si>
    <t>Gross Profit Margin</t>
  </si>
  <si>
    <t>38.6%</t>
  </si>
  <si>
    <t>38.8%</t>
  </si>
  <si>
    <t>37.1%</t>
  </si>
  <si>
    <t>36.7%</t>
  </si>
  <si>
    <t>38.3%</t>
  </si>
  <si>
    <t>39.6%</t>
  </si>
  <si>
    <t>41.2%</t>
  </si>
  <si>
    <t>41.4%</t>
  </si>
  <si>
    <t>40.2%</t>
  </si>
  <si>
    <t>41.5%</t>
  </si>
  <si>
    <t>R&amp;D Expenses</t>
  </si>
  <si>
    <t>Selling, General &amp; Admin Expenses</t>
  </si>
  <si>
    <t>-14,000</t>
  </si>
  <si>
    <t>-7,000</t>
  </si>
  <si>
    <t>-11,000</t>
  </si>
  <si>
    <t>-9,000</t>
  </si>
  <si>
    <t>-12,000</t>
  </si>
  <si>
    <t>-13,000</t>
  </si>
  <si>
    <t>1,000</t>
  </si>
  <si>
    <t>Other Inc / (Exp)</t>
  </si>
  <si>
    <t>-1,948,000</t>
  </si>
  <si>
    <t>-2,394,000</t>
  </si>
  <si>
    <t>-2,444,000</t>
  </si>
  <si>
    <t>-3,159,000</t>
  </si>
  <si>
    <t>-2,243,000</t>
  </si>
  <si>
    <t>-2,495,000</t>
  </si>
  <si>
    <t>-2,693,000</t>
  </si>
  <si>
    <t>-2,789,000</t>
  </si>
  <si>
    <t>-2,986,000</t>
  </si>
  <si>
    <t>-2,981,000</t>
  </si>
  <si>
    <t>Operating Expenses</t>
  </si>
  <si>
    <t>-1,962,000</t>
  </si>
  <si>
    <t>-2,401,000</t>
  </si>
  <si>
    <t>-2,455,000</t>
  </si>
  <si>
    <t>-3,168,000</t>
  </si>
  <si>
    <t>-2,255,000</t>
  </si>
  <si>
    <t>-2,509,000</t>
  </si>
  <si>
    <t>-2,704,000</t>
  </si>
  <si>
    <t>-2,802,000</t>
  </si>
  <si>
    <t>-3,000,000</t>
  </si>
  <si>
    <t>-2,980,000</t>
  </si>
  <si>
    <t>Operating Income</t>
  </si>
  <si>
    <t>2,947,000</t>
  </si>
  <si>
    <t>2,581,000</t>
  </si>
  <si>
    <t>2,522,000</t>
  </si>
  <si>
    <t>1,863,000</t>
  </si>
  <si>
    <t>3,247,000</t>
  </si>
  <si>
    <t>3,474,000</t>
  </si>
  <si>
    <t>3,508,000</t>
  </si>
  <si>
    <t>2,964,000</t>
  </si>
  <si>
    <t>2,887,000</t>
  </si>
  <si>
    <t>3,413,000</t>
  </si>
  <si>
    <t>Net Interest Expenses</t>
  </si>
  <si>
    <t>-682,000</t>
  </si>
  <si>
    <t>-734,000</t>
  </si>
  <si>
    <t>-703,000</t>
  </si>
  <si>
    <t>-704,000</t>
  </si>
  <si>
    <t>-717,000</t>
  </si>
  <si>
    <t>-657,000</t>
  </si>
  <si>
    <t>-753,000</t>
  </si>
  <si>
    <t>-792,000</t>
  </si>
  <si>
    <t>-760,000</t>
  </si>
  <si>
    <t>-1,124,000</t>
  </si>
  <si>
    <t>EBT, Incl. Unusual Items</t>
  </si>
  <si>
    <t>2,265,000</t>
  </si>
  <si>
    <t>1,847,000</t>
  </si>
  <si>
    <t>1,819,000</t>
  </si>
  <si>
    <t>1,159,000</t>
  </si>
  <si>
    <t>2,530,000</t>
  </si>
  <si>
    <t>2,817,000</t>
  </si>
  <si>
    <t>2,755,000</t>
  </si>
  <si>
    <t>2,172,000</t>
  </si>
  <si>
    <t>2,127,000</t>
  </si>
  <si>
    <t>2,289,000</t>
  </si>
  <si>
    <t>Earnings of Discontinued Ops.</t>
  </si>
  <si>
    <t>Income Tax Expense</t>
  </si>
  <si>
    <t>-596,000</t>
  </si>
  <si>
    <t>-506,000</t>
  </si>
  <si>
    <t>-477,000</t>
  </si>
  <si>
    <t>-324,000</t>
  </si>
  <si>
    <t>-685,000</t>
  </si>
  <si>
    <t>-758,000</t>
  </si>
  <si>
    <t>-712,000</t>
  </si>
  <si>
    <t>-580,000</t>
  </si>
  <si>
    <t>-569,000</t>
  </si>
  <si>
    <t>-609,000</t>
  </si>
  <si>
    <t>Net Income to Company</t>
  </si>
  <si>
    <t>1,669,000</t>
  </si>
  <si>
    <t>1,341,000</t>
  </si>
  <si>
    <t>1,342,000</t>
  </si>
  <si>
    <t>1,845,000</t>
  </si>
  <si>
    <t>2,059,000</t>
  </si>
  <si>
    <t>2,043,000</t>
  </si>
  <si>
    <t>1,592,000</t>
  </si>
  <si>
    <t>1,558,000</t>
  </si>
  <si>
    <t>1,680,000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</si>
  <si>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</si>
  <si>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</si>
  <si>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</si>
  <si>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</si>
  <si>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</si>
  <si>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</si>
  <si>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</si>
  <si>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515,000</t>
  </si>
  <si>
    <t>512,000</t>
  </si>
  <si>
    <t>505,000</t>
  </si>
  <si>
    <t>Weighted Average Diluted Shares Out.</t>
  </si>
  <si>
    <t>518,000</t>
  </si>
  <si>
    <t>517,000</t>
  </si>
  <si>
    <t>516,000</t>
  </si>
  <si>
    <t>513,000</t>
  </si>
  <si>
    <t>506,000</t>
  </si>
  <si>
    <t>EBITDA</t>
  </si>
  <si>
    <t>4,886,000</t>
  </si>
  <si>
    <t>4,934,000</t>
  </si>
  <si>
    <t>4,966,000</t>
  </si>
  <si>
    <t>5,022,000</t>
  </si>
  <si>
    <t>5,490,000</t>
  </si>
  <si>
    <t>5,969,000</t>
  </si>
  <si>
    <t>6,026,000</t>
  </si>
  <si>
    <t>5,536,000</t>
  </si>
  <si>
    <t>5,627,000</t>
  </si>
  <si>
    <t>6,120,000</t>
  </si>
  <si>
    <t>EBIT</t>
  </si>
  <si>
    <t>2,988,000</t>
  </si>
  <si>
    <t>2,790,000</t>
  </si>
  <si>
    <t>2,689,000</t>
  </si>
  <si>
    <t>2,746,000</t>
  </si>
  <si>
    <t>3,348,000</t>
  </si>
  <si>
    <t>3,758,000</t>
  </si>
  <si>
    <t>3,713,000</t>
  </si>
  <si>
    <t>3,135,000</t>
  </si>
  <si>
    <t>3,288,000</t>
  </si>
  <si>
    <t>3,818,000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</si>
  <si>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</si>
  <si>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</si>
  <si>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</si>
  <si>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</si>
  <si>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</si>
  <si>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1,898,000</t>
  </si>
  <si>
    <t>2,144,000</t>
  </si>
  <si>
    <t>2,277,000</t>
  </si>
  <si>
    <t>2,276,000</t>
  </si>
  <si>
    <t>2,142,000</t>
  </si>
  <si>
    <t>2,211,000</t>
  </si>
  <si>
    <t>2,488,000</t>
  </si>
  <si>
    <t>2,618,000</t>
  </si>
  <si>
    <t>2,585,000</t>
  </si>
  <si>
    <t>2,576,000</t>
  </si>
  <si>
    <t>Amortization of Deferred Charges (CF)</t>
  </si>
  <si>
    <t>52,000</t>
  </si>
  <si>
    <t>66,000</t>
  </si>
  <si>
    <t>87,000</t>
  </si>
  <si>
    <t>71,000</t>
  </si>
  <si>
    <t>64,000</t>
  </si>
  <si>
    <t>58,000</t>
  </si>
  <si>
    <t>77,000</t>
  </si>
  <si>
    <t>68,000</t>
  </si>
  <si>
    <t>61,000</t>
  </si>
  <si>
    <t>Stock-Based Comp</t>
  </si>
  <si>
    <t>114,000</t>
  </si>
  <si>
    <t>65,000</t>
  </si>
  <si>
    <t>115,000</t>
  </si>
  <si>
    <t>135,000</t>
  </si>
  <si>
    <t>178,000</t>
  </si>
  <si>
    <t>144,000</t>
  </si>
  <si>
    <t>103,000</t>
  </si>
  <si>
    <t>96,000</t>
  </si>
  <si>
    <t>118,000</t>
  </si>
  <si>
    <t>143,000</t>
  </si>
  <si>
    <t>Change In Accounts Receivable</t>
  </si>
  <si>
    <t>-81,000</t>
  </si>
  <si>
    <t>-185,000</t>
  </si>
  <si>
    <t>-141,000</t>
  </si>
  <si>
    <t>-160,000</t>
  </si>
  <si>
    <t>-133,000</t>
  </si>
  <si>
    <t>-378,000</t>
  </si>
  <si>
    <t>1,625,000</t>
  </si>
  <si>
    <t>339,000</t>
  </si>
  <si>
    <t>-193,000</t>
  </si>
  <si>
    <t>Change In Inventories</t>
  </si>
  <si>
    <t>17,000</t>
  </si>
  <si>
    <t>26,000</t>
  </si>
  <si>
    <t>-66,000</t>
  </si>
  <si>
    <t>3,000</t>
  </si>
  <si>
    <t>-31,000</t>
  </si>
  <si>
    <t>7,000</t>
  </si>
  <si>
    <t>-19,000</t>
  </si>
  <si>
    <t>-56,000</t>
  </si>
  <si>
    <t>98,000</t>
  </si>
  <si>
    <t>Change in Other Net Operating Assets</t>
  </si>
  <si>
    <t>-8,000</t>
  </si>
  <si>
    <t>-18,000</t>
  </si>
  <si>
    <t>-23,000</t>
  </si>
  <si>
    <t>-6,000</t>
  </si>
  <si>
    <t>-161,000</t>
  </si>
  <si>
    <t>-1,790,000</t>
  </si>
  <si>
    <t>-827,000</t>
  </si>
  <si>
    <t>-137,000</t>
  </si>
  <si>
    <t>Other Operating Activities</t>
  </si>
  <si>
    <t>155,000</t>
  </si>
  <si>
    <t>200,000</t>
  </si>
  <si>
    <t>790,000</t>
  </si>
  <si>
    <t>-165,000</t>
  </si>
  <si>
    <t>347,000</t>
  </si>
  <si>
    <t>122,000</t>
  </si>
  <si>
    <t>376,000</t>
  </si>
  <si>
    <t>265,000</t>
  </si>
  <si>
    <t>Cash from Operations</t>
  </si>
  <si>
    <t>3,990,000</t>
  </si>
  <si>
    <t>3,698,000</t>
  </si>
  <si>
    <t>3,747,000</t>
  </si>
  <si>
    <t>3,957,000</t>
  </si>
  <si>
    <t>3,938,000</t>
  </si>
  <si>
    <t>4,288,000</t>
  </si>
  <si>
    <t>4,526,000</t>
  </si>
  <si>
    <t>4,161,000</t>
  </si>
  <si>
    <t>4,493,000</t>
  </si>
  <si>
    <t>Capital Expenditures</t>
  </si>
  <si>
    <t>-2,240,000</t>
  </si>
  <si>
    <t>-2,412,000</t>
  </si>
  <si>
    <t>-2,440,000</t>
  </si>
  <si>
    <t>-2,352,000</t>
  </si>
  <si>
    <t>-2,510,000</t>
  </si>
  <si>
    <t>-2,815,000</t>
  </si>
  <si>
    <t>-2,845,000</t>
  </si>
  <si>
    <t>-2,312,000</t>
  </si>
  <si>
    <t>-2,788,000</t>
  </si>
  <si>
    <t>-3,075,000</t>
  </si>
  <si>
    <t>Cash Acquisitions</t>
  </si>
  <si>
    <t>-794,000</t>
  </si>
  <si>
    <t>-3,410,000</t>
  </si>
  <si>
    <t>-604,000</t>
  </si>
  <si>
    <t>-103,000</t>
  </si>
  <si>
    <t>-3,404,000</t>
  </si>
  <si>
    <t>Other Investing Activities</t>
  </si>
  <si>
    <t>-439,000</t>
  </si>
  <si>
    <t>-129,000</t>
  </si>
  <si>
    <t>-723,000</t>
  </si>
  <si>
    <t>-104,000</t>
  </si>
  <si>
    <t>-120,000</t>
  </si>
  <si>
    <t>-1,767,000</t>
  </si>
  <si>
    <t>-143,000</t>
  </si>
  <si>
    <t>59,000</t>
  </si>
  <si>
    <t>-179,000</t>
  </si>
  <si>
    <t>Cash from Investing</t>
  </si>
  <si>
    <t>-3,473,000</t>
  </si>
  <si>
    <t>-5,951,000</t>
  </si>
  <si>
    <t>-3,767,000</t>
  </si>
  <si>
    <t>-2,456,000</t>
  </si>
  <si>
    <t>-2,630,000</t>
  </si>
  <si>
    <t>-2,944,000</t>
  </si>
  <si>
    <t>-4,612,000</t>
  </si>
  <si>
    <t>-2,558,000</t>
  </si>
  <si>
    <t>-6,133,000</t>
  </si>
  <si>
    <t>-3,263,000</t>
  </si>
  <si>
    <t>Dividends Paid (Ex Special Dividends)</t>
  </si>
  <si>
    <t>-876,000</t>
  </si>
  <si>
    <t>-930,000</t>
  </si>
  <si>
    <t>-977,000</t>
  </si>
  <si>
    <t>-988,000</t>
  </si>
  <si>
    <t>-1,016,000</t>
  </si>
  <si>
    <t>-1,011,000</t>
  </si>
  <si>
    <t>-1,010,000</t>
  </si>
  <si>
    <t>Special Dividend Paid</t>
  </si>
  <si>
    <t>Long-Term Debt Issued</t>
  </si>
  <si>
    <t>2,578,000</t>
  </si>
  <si>
    <t>3,412,000</t>
  </si>
  <si>
    <t>754,000</t>
  </si>
  <si>
    <t>2,184,000</t>
  </si>
  <si>
    <t>2,540,000</t>
  </si>
  <si>
    <t>550,000</t>
  </si>
  <si>
    <t>12,711,000</t>
  </si>
  <si>
    <t>Long-Term Debt Repaid</t>
  </si>
  <si>
    <t>-356,000</t>
  </si>
  <si>
    <t>-2,551,000</t>
  </si>
  <si>
    <t>-538,000</t>
  </si>
  <si>
    <t>-1,034,000</t>
  </si>
  <si>
    <t>-823,000</t>
  </si>
  <si>
    <t>-167,000</t>
  </si>
  <si>
    <t>-213,000</t>
  </si>
  <si>
    <t>-269,000</t>
  </si>
  <si>
    <t>-316,000</t>
  </si>
  <si>
    <t>Repurchase of Common Stock</t>
  </si>
  <si>
    <t>-21,000</t>
  </si>
  <si>
    <t>-655,000</t>
  </si>
  <si>
    <t>Other Financing Activities</t>
  </si>
  <si>
    <t>246,000</t>
  </si>
  <si>
    <t>197,000</t>
  </si>
  <si>
    <t>78,000</t>
  </si>
  <si>
    <t>-57,000</t>
  </si>
  <si>
    <t>779,000</t>
  </si>
  <si>
    <t>878,000</t>
  </si>
  <si>
    <t>-171,000</t>
  </si>
  <si>
    <t>-1,089,000</t>
  </si>
  <si>
    <t>932,000</t>
  </si>
  <si>
    <t>-30,000</t>
  </si>
  <si>
    <t>Cash from Financing</t>
  </si>
  <si>
    <t>1,571,000</t>
  </si>
  <si>
    <t>-145,000</t>
  </si>
  <si>
    <t>-1,583,000</t>
  </si>
  <si>
    <t>-1,243,000</t>
  </si>
  <si>
    <t>-933,000</t>
  </si>
  <si>
    <t>175,000</t>
  </si>
  <si>
    <t>227,000</t>
  </si>
  <si>
    <t>203,000</t>
  </si>
  <si>
    <t>11,355,000</t>
  </si>
  <si>
    <t>Beginning Cash (CF)</t>
  </si>
  <si>
    <t>213,000</t>
  </si>
  <si>
    <t>-71,000</t>
  </si>
  <si>
    <t>Foreign Exchange Rate Adjustments</t>
  </si>
  <si>
    <t>Additions / Reductions</t>
  </si>
  <si>
    <t>2,088,000</t>
  </si>
  <si>
    <t>-2,125,000</t>
  </si>
  <si>
    <t>-82,000</t>
  </si>
  <si>
    <t>411,000</t>
  </si>
  <si>
    <t>89,000</t>
  </si>
  <si>
    <t>1,990,000</t>
  </si>
  <si>
    <t>-1,769,000</t>
  </si>
  <si>
    <t>12,585,000</t>
  </si>
  <si>
    <t>Ending Cash (CF)</t>
  </si>
  <si>
    <t>13,300,000</t>
  </si>
  <si>
    <t>Levered Free Cash Flow</t>
  </si>
  <si>
    <t>1,750,000</t>
  </si>
  <si>
    <t>1,286,000</t>
  </si>
  <si>
    <t>1,307,000</t>
  </si>
  <si>
    <t>1,605,000</t>
  </si>
  <si>
    <t>1,428,000</t>
  </si>
  <si>
    <t>1,473,000</t>
  </si>
  <si>
    <t>1,681,000</t>
  </si>
  <si>
    <t>2,009,000</t>
  </si>
  <si>
    <t>1,373,000</t>
  </si>
  <si>
    <t>1,418,000</t>
  </si>
  <si>
    <t>Cash Interest Paid</t>
  </si>
  <si>
    <t>700,000</t>
  </si>
  <si>
    <t>778,000</t>
  </si>
  <si>
    <t>771,000</t>
  </si>
  <si>
    <t>756,000</t>
  </si>
  <si>
    <t>735,000</t>
  </si>
  <si>
    <t>726,000</t>
  </si>
  <si>
    <t>808,000</t>
  </si>
  <si>
    <t>802,000</t>
  </si>
  <si>
    <t>1,054,000</t>
  </si>
  <si>
    <t>Valuation Ratios</t>
  </si>
  <si>
    <t>Price Close (Split Adjusted)</t>
  </si>
  <si>
    <t>Market Cap</t>
  </si>
  <si>
    <t>24,904,905.601</t>
  </si>
  <si>
    <t>23,321,877.199</t>
  </si>
  <si>
    <t>24,634,547.561</t>
  </si>
  <si>
    <t>26,719,243.521</t>
  </si>
  <si>
    <t>32,963,503.883</t>
  </si>
  <si>
    <t>36,032,968.088</t>
  </si>
  <si>
    <t>33,009,138.073</t>
  </si>
  <si>
    <t>30,170,861.121</t>
  </si>
  <si>
    <t>30,573,935.883</t>
  </si>
  <si>
    <t>32,178,295.179</t>
  </si>
  <si>
    <t>Total Enterprise Value (TEV)</t>
  </si>
  <si>
    <t>36,312,905.601</t>
  </si>
  <si>
    <t>38,472,877.199</t>
  </si>
  <si>
    <t>41,813,547.561</t>
  </si>
  <si>
    <t>43,594,243.521</t>
  </si>
  <si>
    <t>48,715,503.883</t>
  </si>
  <si>
    <t>51,743,968.088</t>
  </si>
  <si>
    <t>52,388,138.073</t>
  </si>
  <si>
    <t>49,479,861.121</t>
  </si>
  <si>
    <t>50,092,935.883</t>
  </si>
  <si>
    <t>68,753,295.179</t>
  </si>
  <si>
    <t>Enterprise Value (EV)</t>
  </si>
  <si>
    <t>34,852,905.601</t>
  </si>
  <si>
    <t>36,353,877.199</t>
  </si>
  <si>
    <t>37,797,547.561</t>
  </si>
  <si>
    <t>39,642,243.521</t>
  </si>
  <si>
    <t>45,158,503.883</t>
  </si>
  <si>
    <t>48,698,968.088</t>
  </si>
  <si>
    <t>48,005,138.073</t>
  </si>
  <si>
    <t>44,625,861.121</t>
  </si>
  <si>
    <t>45,678,935.883</t>
  </si>
  <si>
    <t>65,400,295.179</t>
  </si>
  <si>
    <t>EV/EBITDA</t>
  </si>
  <si>
    <t>7.2x</t>
  </si>
  <si>
    <t>7.5x</t>
  </si>
  <si>
    <t>7.6x</t>
  </si>
  <si>
    <t>7.9x</t>
  </si>
  <si>
    <t>8.5x</t>
  </si>
  <si>
    <t>8.3x</t>
  </si>
  <si>
    <t>8.0x</t>
  </si>
  <si>
    <t>8.1x</t>
  </si>
  <si>
    <t>10.9x</t>
  </si>
  <si>
    <t>EV / EBIT</t>
  </si>
  <si>
    <t>11.5x</t>
  </si>
  <si>
    <t>13.1x</t>
  </si>
  <si>
    <t>14.0x</t>
  </si>
  <si>
    <t>14.8x</t>
  </si>
  <si>
    <t>14.4x</t>
  </si>
  <si>
    <t>12.7x</t>
  </si>
  <si>
    <t>18.1x</t>
  </si>
  <si>
    <t>EV / LTM EBITDA - CAPEX</t>
  </si>
  <si>
    <t>13.3x</t>
  </si>
  <si>
    <t>14.7x</t>
  </si>
  <si>
    <t>15.9x</t>
  </si>
  <si>
    <t>14.9x</t>
  </si>
  <si>
    <t>15.2x</t>
  </si>
  <si>
    <t>23.0x</t>
  </si>
  <si>
    <t>EV / Free Cash Flow</t>
  </si>
  <si>
    <t>19.4x</t>
  </si>
  <si>
    <t>17.8x</t>
  </si>
  <si>
    <t>26.9x</t>
  </si>
  <si>
    <t>21.7x</t>
  </si>
  <si>
    <t>24.9x</t>
  </si>
  <si>
    <t>83.7x</t>
  </si>
  <si>
    <t>32.3x</t>
  </si>
  <si>
    <t>19.0x</t>
  </si>
  <si>
    <t>23.9x</t>
  </si>
  <si>
    <t>-6.0x</t>
  </si>
  <si>
    <t>EV / Invested Capital</t>
  </si>
  <si>
    <t>2.2x</t>
  </si>
  <si>
    <t>1.9x</t>
  </si>
  <si>
    <t>1.8x</t>
  </si>
  <si>
    <t>1.6x</t>
  </si>
  <si>
    <t>1.5x</t>
  </si>
  <si>
    <t>EV / Revenue</t>
  </si>
  <si>
    <t>2.7x</t>
  </si>
  <si>
    <t>2.9x</t>
  </si>
  <si>
    <t>2.8x</t>
  </si>
  <si>
    <t>3.2x</t>
  </si>
  <si>
    <t>3.3x</t>
  </si>
  <si>
    <t>3.1x</t>
  </si>
  <si>
    <t>4.3x</t>
  </si>
  <si>
    <t>P/E Ratio</t>
  </si>
  <si>
    <t>17.1x</t>
  </si>
  <si>
    <t>17.9x</t>
  </si>
  <si>
    <t>24.2x</t>
  </si>
  <si>
    <t>24.7x</t>
  </si>
  <si>
    <t>17.5x</t>
  </si>
  <si>
    <t>18.7x</t>
  </si>
  <si>
    <t>19.1x</t>
  </si>
  <si>
    <t>20.4x</t>
  </si>
  <si>
    <t>Price/Book</t>
  </si>
  <si>
    <t>5.5x</t>
  </si>
  <si>
    <t>4.4x</t>
  </si>
  <si>
    <t>4.6x</t>
  </si>
  <si>
    <t>5.2x</t>
  </si>
  <si>
    <t>3.4x</t>
  </si>
  <si>
    <t>3.0x</t>
  </si>
  <si>
    <t>Price / Operating Cash Flow</t>
  </si>
  <si>
    <t>6.9x</t>
  </si>
  <si>
    <t>6.2x</t>
  </si>
  <si>
    <t>6.4x</t>
  </si>
  <si>
    <t>8.6x</t>
  </si>
  <si>
    <t>8.2x</t>
  </si>
  <si>
    <t>6.6x</t>
  </si>
  <si>
    <t>7.7x</t>
  </si>
  <si>
    <t>Price / LTM Sales</t>
  </si>
  <si>
    <t>2.0x</t>
  </si>
  <si>
    <t>2.3x</t>
  </si>
  <si>
    <t>2.4x</t>
  </si>
  <si>
    <t>2.1x</t>
  </si>
  <si>
    <t>Altman Z-Score</t>
  </si>
  <si>
    <t>Piotroski Score</t>
  </si>
  <si>
    <t>Dividend Per Share</t>
  </si>
  <si>
    <t>Dividend Yield</t>
  </si>
  <si>
    <t>2.5%</t>
  </si>
  <si>
    <t>4.5%</t>
  </si>
  <si>
    <t>3.5%</t>
  </si>
  <si>
    <t>3.1%</t>
  </si>
  <si>
    <t>3.6%</t>
  </si>
  <si>
    <t>3.2%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</si>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</sst>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3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F2936BF-17E3-8F5A-0DEB-531BF0B6344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F35" sqref="F3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4" t="s">
        <v>0</v>
      </c>
      <c r="D2" s="35"/>
      <c r="E2" s="3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6" t="s">
        <v>2</v>
      </c>
      <c r="D6" s="3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3">
        <f>(D12+E12+F12+I12+J12+K12+L12+M12)/8</f>
        <v>881125</v>
      </c>
      <c r="H12" s="33">
        <f>G12</f>
        <v>881125</v>
      </c>
      <c r="I12" s="3" t="s">
        <v>30</v>
      </c>
      <c r="J12" s="3" t="s">
        <v>31</v>
      </c>
      <c r="K12" s="3" t="s">
        <v>32</v>
      </c>
      <c r="L12" s="3" t="s">
        <v>33</v>
      </c>
      <c r="M12" s="3" t="s">
        <v>34</v>
      </c>
    </row>
    <row r="13" spans="3:13" ht="12.75" x14ac:dyDescent="0.2">
      <c r="C13" s="3" t="s">
        <v>35</v>
      </c>
      <c r="D13" s="3" t="s">
        <v>29</v>
      </c>
      <c r="E13" s="3" t="s">
        <v>29</v>
      </c>
      <c r="F13" s="3" t="s">
        <v>29</v>
      </c>
      <c r="G13" s="3" t="s">
        <v>29</v>
      </c>
      <c r="H13" s="3" t="s">
        <v>29</v>
      </c>
      <c r="I13" s="3" t="s">
        <v>29</v>
      </c>
      <c r="J13" s="3" t="s">
        <v>29</v>
      </c>
      <c r="K13" s="3" t="s">
        <v>29</v>
      </c>
      <c r="L13" s="3" t="s">
        <v>29</v>
      </c>
      <c r="M13" s="3" t="s">
        <v>29</v>
      </c>
    </row>
    <row r="14" spans="3:13" ht="12.75" x14ac:dyDescent="0.2">
      <c r="C14" s="3" t="s">
        <v>36</v>
      </c>
      <c r="D14" s="3" t="s">
        <v>37</v>
      </c>
      <c r="E14" s="3" t="s">
        <v>38</v>
      </c>
      <c r="F14" s="3" t="s">
        <v>39</v>
      </c>
      <c r="G14" s="3" t="s">
        <v>40</v>
      </c>
      <c r="H14" s="3" t="s">
        <v>41</v>
      </c>
      <c r="I14" s="3" t="s">
        <v>42</v>
      </c>
      <c r="J14" s="3" t="s">
        <v>43</v>
      </c>
      <c r="K14" s="3" t="s">
        <v>44</v>
      </c>
      <c r="L14" s="3" t="s">
        <v>45</v>
      </c>
      <c r="M14" s="3" t="s">
        <v>46</v>
      </c>
    </row>
    <row r="15" spans="3:13" ht="12.75" x14ac:dyDescent="0.2">
      <c r="C15" s="3" t="s">
        <v>47</v>
      </c>
      <c r="D15" s="3" t="s">
        <v>48</v>
      </c>
      <c r="E15" s="3" t="s">
        <v>49</v>
      </c>
      <c r="F15" s="3" t="s">
        <v>50</v>
      </c>
      <c r="G15" s="3" t="s">
        <v>51</v>
      </c>
      <c r="H15" s="3" t="s">
        <v>52</v>
      </c>
      <c r="I15" s="3" t="s">
        <v>53</v>
      </c>
      <c r="J15" s="3" t="s">
        <v>54</v>
      </c>
      <c r="K15" s="3" t="s">
        <v>55</v>
      </c>
      <c r="L15" s="3" t="s">
        <v>56</v>
      </c>
      <c r="M15" s="3" t="s">
        <v>57</v>
      </c>
    </row>
    <row r="16" spans="3:13" ht="12.75" x14ac:dyDescent="0.2">
      <c r="C16" s="3" t="s">
        <v>58</v>
      </c>
      <c r="D16" s="3" t="s">
        <v>29</v>
      </c>
      <c r="E16" s="3" t="s">
        <v>29</v>
      </c>
      <c r="F16" s="3" t="s">
        <v>29</v>
      </c>
      <c r="G16" s="3" t="s">
        <v>29</v>
      </c>
      <c r="H16" s="3" t="s">
        <v>29</v>
      </c>
      <c r="I16" s="3" t="s">
        <v>29</v>
      </c>
      <c r="J16" s="3" t="s">
        <v>29</v>
      </c>
      <c r="K16" s="3" t="s">
        <v>29</v>
      </c>
      <c r="L16" s="3" t="s">
        <v>29</v>
      </c>
      <c r="M16" s="3" t="s">
        <v>29</v>
      </c>
    </row>
    <row r="17" spans="3:13" ht="12.75" x14ac:dyDescent="0.2">
      <c r="C17" s="3" t="s">
        <v>59</v>
      </c>
      <c r="D17" s="3" t="s">
        <v>60</v>
      </c>
      <c r="E17" s="3" t="s">
        <v>61</v>
      </c>
      <c r="F17" s="3" t="s">
        <v>62</v>
      </c>
      <c r="G17" s="3" t="s">
        <v>63</v>
      </c>
      <c r="H17" s="3" t="s">
        <v>64</v>
      </c>
      <c r="I17" s="3" t="s">
        <v>65</v>
      </c>
      <c r="J17" s="3" t="s">
        <v>66</v>
      </c>
      <c r="K17" s="3" t="s">
        <v>67</v>
      </c>
      <c r="L17" s="3" t="s">
        <v>68</v>
      </c>
      <c r="M17" s="3" t="s">
        <v>69</v>
      </c>
    </row>
    <row r="18" spans="3:13" ht="12.75" x14ac:dyDescent="0.2">
      <c r="C18" s="3" t="s">
        <v>70</v>
      </c>
      <c r="D18" s="3" t="s">
        <v>71</v>
      </c>
      <c r="E18" s="3" t="s">
        <v>72</v>
      </c>
      <c r="F18" s="3" t="s">
        <v>73</v>
      </c>
      <c r="G18" s="3" t="s">
        <v>74</v>
      </c>
      <c r="H18" s="3" t="s">
        <v>75</v>
      </c>
      <c r="I18" s="3" t="s">
        <v>76</v>
      </c>
      <c r="J18" s="3" t="s">
        <v>77</v>
      </c>
      <c r="K18" s="3" t="s">
        <v>78</v>
      </c>
      <c r="L18" s="3" t="s">
        <v>79</v>
      </c>
      <c r="M18" s="3" t="s">
        <v>80</v>
      </c>
    </row>
    <row r="19" spans="3:13" ht="12.75" x14ac:dyDescent="0.2"/>
    <row r="20" spans="3:13" ht="12.75" x14ac:dyDescent="0.2">
      <c r="C20" s="3" t="s">
        <v>81</v>
      </c>
      <c r="D20" s="3" t="s">
        <v>82</v>
      </c>
      <c r="E20" s="3" t="s">
        <v>83</v>
      </c>
      <c r="F20" s="3" t="s">
        <v>84</v>
      </c>
      <c r="G20" s="3" t="s">
        <v>85</v>
      </c>
      <c r="H20" s="3" t="s">
        <v>86</v>
      </c>
      <c r="I20" s="3" t="s">
        <v>87</v>
      </c>
      <c r="J20" s="3" t="s">
        <v>88</v>
      </c>
      <c r="K20" s="3" t="s">
        <v>89</v>
      </c>
      <c r="L20" s="3" t="s">
        <v>90</v>
      </c>
      <c r="M20" s="3" t="s">
        <v>91</v>
      </c>
    </row>
    <row r="21" spans="3:13" ht="12.75" x14ac:dyDescent="0.2">
      <c r="C21" s="3" t="s">
        <v>92</v>
      </c>
      <c r="D21" s="3" t="s">
        <v>29</v>
      </c>
      <c r="E21" s="3" t="s">
        <v>29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29</v>
      </c>
      <c r="L21" s="3" t="s">
        <v>29</v>
      </c>
      <c r="M21" s="3" t="s">
        <v>29</v>
      </c>
    </row>
    <row r="22" spans="3:13" ht="12.75" x14ac:dyDescent="0.2">
      <c r="C22" s="3" t="s">
        <v>93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</row>
    <row r="23" spans="3:13" ht="12.75" x14ac:dyDescent="0.2">
      <c r="C23" s="3" t="s">
        <v>94</v>
      </c>
      <c r="D23" s="3" t="s">
        <v>95</v>
      </c>
      <c r="E23" s="3" t="s">
        <v>96</v>
      </c>
      <c r="F23" s="3" t="s">
        <v>97</v>
      </c>
      <c r="G23" s="3" t="s">
        <v>98</v>
      </c>
      <c r="H23" s="3" t="s">
        <v>99</v>
      </c>
      <c r="I23" s="3" t="s">
        <v>100</v>
      </c>
      <c r="J23" s="3" t="s">
        <v>101</v>
      </c>
      <c r="K23" s="3" t="s">
        <v>102</v>
      </c>
      <c r="L23" s="3" t="s">
        <v>103</v>
      </c>
      <c r="M23" s="3" t="s">
        <v>104</v>
      </c>
    </row>
    <row r="24" spans="3:13" ht="12.75" x14ac:dyDescent="0.2">
      <c r="C24" s="3" t="s">
        <v>105</v>
      </c>
      <c r="D24" s="3" t="s">
        <v>106</v>
      </c>
      <c r="E24" s="3" t="s">
        <v>107</v>
      </c>
      <c r="F24" s="3" t="s">
        <v>108</v>
      </c>
      <c r="G24" s="3" t="s">
        <v>108</v>
      </c>
      <c r="H24" s="3" t="s">
        <v>108</v>
      </c>
      <c r="I24" s="3" t="s">
        <v>108</v>
      </c>
      <c r="J24" s="3" t="s">
        <v>109</v>
      </c>
      <c r="K24" s="3" t="s">
        <v>110</v>
      </c>
      <c r="L24" s="3" t="s">
        <v>111</v>
      </c>
      <c r="M24" s="3" t="s">
        <v>112</v>
      </c>
    </row>
    <row r="25" spans="3:13" ht="12.75" x14ac:dyDescent="0.2">
      <c r="C25" s="3" t="s">
        <v>113</v>
      </c>
      <c r="D25" s="3" t="s">
        <v>114</v>
      </c>
      <c r="E25" s="3" t="s">
        <v>115</v>
      </c>
      <c r="F25" s="3" t="s">
        <v>116</v>
      </c>
      <c r="G25" s="3" t="s">
        <v>117</v>
      </c>
      <c r="H25" s="3" t="s">
        <v>118</v>
      </c>
      <c r="I25" s="3" t="s">
        <v>119</v>
      </c>
      <c r="J25" s="3" t="s">
        <v>120</v>
      </c>
      <c r="K25" s="3" t="s">
        <v>121</v>
      </c>
      <c r="L25" s="3" t="s">
        <v>122</v>
      </c>
      <c r="M25" s="3" t="s">
        <v>123</v>
      </c>
    </row>
    <row r="26" spans="3:13" ht="12.75" x14ac:dyDescent="0.2">
      <c r="C26" s="3" t="s">
        <v>124</v>
      </c>
      <c r="D26" s="3" t="s">
        <v>125</v>
      </c>
      <c r="E26" s="3" t="s">
        <v>126</v>
      </c>
      <c r="F26" s="3" t="s">
        <v>127</v>
      </c>
      <c r="G26" s="3" t="s">
        <v>128</v>
      </c>
      <c r="H26" s="3" t="s">
        <v>129</v>
      </c>
      <c r="I26" s="3" t="s">
        <v>130</v>
      </c>
      <c r="J26" s="3" t="s">
        <v>131</v>
      </c>
      <c r="K26" s="3" t="s">
        <v>132</v>
      </c>
      <c r="L26" s="3" t="s">
        <v>133</v>
      </c>
      <c r="M26" s="3" t="s">
        <v>134</v>
      </c>
    </row>
    <row r="27" spans="3:13" ht="12.75" x14ac:dyDescent="0.2">
      <c r="C27" s="3" t="s">
        <v>135</v>
      </c>
      <c r="D27" s="3" t="s">
        <v>136</v>
      </c>
      <c r="E27" s="3" t="s">
        <v>137</v>
      </c>
      <c r="F27" s="3" t="s">
        <v>138</v>
      </c>
      <c r="G27" s="3" t="s">
        <v>139</v>
      </c>
      <c r="H27" s="3" t="s">
        <v>140</v>
      </c>
      <c r="I27" s="3" t="s">
        <v>141</v>
      </c>
      <c r="J27" s="3" t="s">
        <v>142</v>
      </c>
      <c r="K27" s="3" t="s">
        <v>143</v>
      </c>
      <c r="L27" s="3" t="s">
        <v>144</v>
      </c>
      <c r="M27" s="3" t="s">
        <v>145</v>
      </c>
    </row>
    <row r="28" spans="3:13" ht="12.75" x14ac:dyDescent="0.2"/>
    <row r="29" spans="3:13" ht="12.75" x14ac:dyDescent="0.2">
      <c r="C29" s="3" t="s">
        <v>146</v>
      </c>
      <c r="D29" s="3" t="s">
        <v>147</v>
      </c>
      <c r="E29" s="3" t="s">
        <v>148</v>
      </c>
      <c r="F29" s="3" t="s">
        <v>149</v>
      </c>
      <c r="G29" s="3" t="s">
        <v>150</v>
      </c>
      <c r="H29" s="3" t="s">
        <v>151</v>
      </c>
      <c r="I29" s="3" t="s">
        <v>152</v>
      </c>
      <c r="J29" s="3" t="s">
        <v>153</v>
      </c>
      <c r="K29" s="3" t="s">
        <v>154</v>
      </c>
      <c r="L29" s="3" t="s">
        <v>155</v>
      </c>
      <c r="M29" s="3" t="s">
        <v>156</v>
      </c>
    </row>
    <row r="30" spans="3:13" ht="12.75" x14ac:dyDescent="0.2">
      <c r="C30" s="3" t="s">
        <v>157</v>
      </c>
      <c r="D30" s="3" t="s">
        <v>158</v>
      </c>
      <c r="E30" s="3" t="s">
        <v>128</v>
      </c>
      <c r="F30" s="3" t="s">
        <v>159</v>
      </c>
      <c r="G30" s="3" t="s">
        <v>160</v>
      </c>
      <c r="H30" s="3" t="s">
        <v>161</v>
      </c>
      <c r="I30" s="3" t="s">
        <v>162</v>
      </c>
      <c r="J30" s="3" t="s">
        <v>163</v>
      </c>
      <c r="K30" s="3" t="s">
        <v>164</v>
      </c>
      <c r="L30" s="3" t="s">
        <v>165</v>
      </c>
      <c r="M30" s="3" t="s">
        <v>166</v>
      </c>
    </row>
    <row r="31" spans="3:13" ht="12.75" x14ac:dyDescent="0.2">
      <c r="C31" s="3" t="s">
        <v>167</v>
      </c>
      <c r="D31" s="3" t="s">
        <v>168</v>
      </c>
      <c r="E31" s="3" t="s">
        <v>169</v>
      </c>
      <c r="F31" s="3" t="s">
        <v>170</v>
      </c>
      <c r="G31" s="3" t="s">
        <v>171</v>
      </c>
      <c r="H31" s="3" t="s">
        <v>172</v>
      </c>
      <c r="I31" s="3" t="s">
        <v>173</v>
      </c>
      <c r="J31" s="3" t="s">
        <v>174</v>
      </c>
      <c r="K31" s="3" t="s">
        <v>175</v>
      </c>
      <c r="L31" s="3" t="s">
        <v>176</v>
      </c>
      <c r="M31" s="3" t="s">
        <v>177</v>
      </c>
    </row>
    <row r="32" spans="3:13" ht="12.75" x14ac:dyDescent="0.2">
      <c r="C32" s="3" t="s">
        <v>178</v>
      </c>
      <c r="D32" s="3" t="s">
        <v>179</v>
      </c>
      <c r="E32" s="3" t="s">
        <v>180</v>
      </c>
      <c r="F32" s="3" t="s">
        <v>181</v>
      </c>
      <c r="G32" s="3" t="s">
        <v>182</v>
      </c>
      <c r="H32" s="3" t="s">
        <v>183</v>
      </c>
      <c r="I32" s="3" t="s">
        <v>184</v>
      </c>
      <c r="J32" s="3" t="s">
        <v>29</v>
      </c>
      <c r="K32" s="3" t="s">
        <v>185</v>
      </c>
      <c r="L32" s="3" t="s">
        <v>186</v>
      </c>
      <c r="M32" s="3" t="s">
        <v>187</v>
      </c>
    </row>
    <row r="33" spans="3:13" ht="12.75" x14ac:dyDescent="0.2">
      <c r="C33" s="3" t="s">
        <v>188</v>
      </c>
      <c r="D33" s="3" t="s">
        <v>29</v>
      </c>
      <c r="E33" s="3" t="s">
        <v>29</v>
      </c>
      <c r="F33" s="3" t="s">
        <v>29</v>
      </c>
      <c r="G33" s="3" t="s">
        <v>29</v>
      </c>
      <c r="H33" s="3" t="s">
        <v>29</v>
      </c>
      <c r="I33" s="3" t="s">
        <v>189</v>
      </c>
      <c r="J33" s="3" t="s">
        <v>190</v>
      </c>
      <c r="K33" s="3" t="s">
        <v>191</v>
      </c>
      <c r="L33" s="3" t="s">
        <v>192</v>
      </c>
      <c r="M33" s="3" t="s">
        <v>193</v>
      </c>
    </row>
    <row r="34" spans="3:13" ht="12.75" x14ac:dyDescent="0.2">
      <c r="C34" s="3" t="s">
        <v>194</v>
      </c>
      <c r="D34" s="3" t="s">
        <v>195</v>
      </c>
      <c r="E34" s="3" t="s">
        <v>196</v>
      </c>
      <c r="F34" s="3" t="s">
        <v>197</v>
      </c>
      <c r="G34" s="3" t="s">
        <v>61</v>
      </c>
      <c r="H34" s="3" t="s">
        <v>198</v>
      </c>
      <c r="I34" s="3" t="s">
        <v>199</v>
      </c>
      <c r="J34" s="3" t="s">
        <v>34</v>
      </c>
      <c r="K34" s="3" t="s">
        <v>200</v>
      </c>
      <c r="L34" s="3" t="s">
        <v>201</v>
      </c>
      <c r="M34" s="3" t="s">
        <v>202</v>
      </c>
    </row>
    <row r="35" spans="3:13" ht="12.75" x14ac:dyDescent="0.2">
      <c r="C35" s="3" t="s">
        <v>203</v>
      </c>
      <c r="D35" s="3" t="s">
        <v>204</v>
      </c>
      <c r="E35" s="3" t="s">
        <v>205</v>
      </c>
      <c r="F35" s="3" t="s">
        <v>206</v>
      </c>
      <c r="G35" s="3" t="s">
        <v>207</v>
      </c>
      <c r="H35" s="3" t="s">
        <v>208</v>
      </c>
      <c r="I35" s="3" t="s">
        <v>209</v>
      </c>
      <c r="J35" s="3" t="s">
        <v>210</v>
      </c>
      <c r="K35" s="3" t="s">
        <v>211</v>
      </c>
      <c r="L35" s="3" t="s">
        <v>212</v>
      </c>
      <c r="M35" s="3" t="s">
        <v>213</v>
      </c>
    </row>
    <row r="36" spans="3:13" ht="12.75" x14ac:dyDescent="0.2"/>
    <row r="37" spans="3:13" ht="12.75" x14ac:dyDescent="0.2">
      <c r="C37" s="3" t="s">
        <v>214</v>
      </c>
      <c r="D37" s="3" t="s">
        <v>215</v>
      </c>
      <c r="E37" s="3" t="s">
        <v>216</v>
      </c>
      <c r="F37" s="3" t="s">
        <v>217</v>
      </c>
      <c r="G37" s="3" t="s">
        <v>218</v>
      </c>
      <c r="H37" s="3" t="s">
        <v>219</v>
      </c>
      <c r="I37" s="3" t="s">
        <v>220</v>
      </c>
      <c r="J37" s="3" t="s">
        <v>221</v>
      </c>
      <c r="K37" s="3" t="s">
        <v>222</v>
      </c>
      <c r="L37" s="3" t="s">
        <v>223</v>
      </c>
      <c r="M37" s="3" t="s">
        <v>224</v>
      </c>
    </row>
    <row r="38" spans="3:13" ht="12.75" x14ac:dyDescent="0.2">
      <c r="C38" s="3" t="s">
        <v>225</v>
      </c>
      <c r="D38" s="3" t="s">
        <v>29</v>
      </c>
      <c r="E38" s="3" t="s">
        <v>29</v>
      </c>
      <c r="F38" s="3" t="s">
        <v>29</v>
      </c>
      <c r="G38" s="3" t="s">
        <v>29</v>
      </c>
      <c r="H38" s="3" t="s">
        <v>29</v>
      </c>
      <c r="I38" s="3" t="s">
        <v>226</v>
      </c>
      <c r="J38" s="3" t="s">
        <v>227</v>
      </c>
      <c r="K38" s="3" t="s">
        <v>228</v>
      </c>
      <c r="L38" s="3" t="s">
        <v>229</v>
      </c>
      <c r="M38" s="3" t="s">
        <v>230</v>
      </c>
    </row>
    <row r="39" spans="3:13" ht="12.75" x14ac:dyDescent="0.2">
      <c r="C39" s="3" t="s">
        <v>231</v>
      </c>
      <c r="D39" s="3" t="s">
        <v>232</v>
      </c>
      <c r="E39" s="3" t="s">
        <v>233</v>
      </c>
      <c r="F39" s="3" t="s">
        <v>234</v>
      </c>
      <c r="G39" s="3" t="s">
        <v>235</v>
      </c>
      <c r="H39" s="3" t="s">
        <v>236</v>
      </c>
      <c r="I39" s="3" t="s">
        <v>237</v>
      </c>
      <c r="J39" s="3" t="s">
        <v>238</v>
      </c>
      <c r="K39" s="3" t="s">
        <v>239</v>
      </c>
      <c r="L39" s="3" t="s">
        <v>240</v>
      </c>
      <c r="M39" s="3" t="s">
        <v>241</v>
      </c>
    </row>
    <row r="40" spans="3:13" ht="12.75" x14ac:dyDescent="0.2">
      <c r="C40" s="3" t="s">
        <v>242</v>
      </c>
      <c r="D40" s="3" t="s">
        <v>243</v>
      </c>
      <c r="E40" s="3" t="s">
        <v>244</v>
      </c>
      <c r="F40" s="3" t="s">
        <v>245</v>
      </c>
      <c r="G40" s="3" t="s">
        <v>246</v>
      </c>
      <c r="H40" s="3" t="s">
        <v>247</v>
      </c>
      <c r="I40" s="3" t="s">
        <v>248</v>
      </c>
      <c r="J40" s="3" t="s">
        <v>249</v>
      </c>
      <c r="K40" s="3" t="s">
        <v>250</v>
      </c>
      <c r="L40" s="3" t="s">
        <v>251</v>
      </c>
      <c r="M40" s="3" t="s">
        <v>252</v>
      </c>
    </row>
    <row r="41" spans="3:13" ht="12.75" x14ac:dyDescent="0.2"/>
    <row r="42" spans="3:13" ht="12.75" x14ac:dyDescent="0.2">
      <c r="C42" s="3" t="s">
        <v>253</v>
      </c>
      <c r="D42" s="3" t="s">
        <v>254</v>
      </c>
      <c r="E42" s="3" t="s">
        <v>255</v>
      </c>
      <c r="F42" s="3" t="s">
        <v>255</v>
      </c>
      <c r="G42" s="3" t="s">
        <v>256</v>
      </c>
      <c r="H42" s="3" t="s">
        <v>256</v>
      </c>
      <c r="I42" s="3" t="s">
        <v>256</v>
      </c>
      <c r="J42" s="3" t="s">
        <v>257</v>
      </c>
      <c r="K42" s="3" t="s">
        <v>257</v>
      </c>
      <c r="L42" s="3" t="s">
        <v>257</v>
      </c>
      <c r="M42" s="3" t="s">
        <v>257</v>
      </c>
    </row>
    <row r="43" spans="3:13" ht="12.75" x14ac:dyDescent="0.2">
      <c r="C43" s="3" t="s">
        <v>258</v>
      </c>
      <c r="D43" s="3" t="s">
        <v>29</v>
      </c>
      <c r="E43" s="3" t="s">
        <v>29</v>
      </c>
      <c r="F43" s="3" t="s">
        <v>29</v>
      </c>
      <c r="G43" s="3" t="s">
        <v>29</v>
      </c>
      <c r="H43" s="3" t="s">
        <v>29</v>
      </c>
      <c r="I43" s="3" t="s">
        <v>29</v>
      </c>
      <c r="J43" s="3" t="s">
        <v>29</v>
      </c>
      <c r="K43" s="3" t="s">
        <v>29</v>
      </c>
      <c r="L43" s="3" t="s">
        <v>29</v>
      </c>
      <c r="M43" s="3" t="s">
        <v>29</v>
      </c>
    </row>
    <row r="44" spans="3:13" ht="12.75" x14ac:dyDescent="0.2">
      <c r="C44" s="3" t="s">
        <v>259</v>
      </c>
      <c r="D44" s="3" t="s">
        <v>260</v>
      </c>
      <c r="E44" s="3" t="s">
        <v>261</v>
      </c>
      <c r="F44" s="3" t="s">
        <v>262</v>
      </c>
      <c r="G44" s="3" t="s">
        <v>263</v>
      </c>
      <c r="H44" s="3" t="s">
        <v>264</v>
      </c>
      <c r="I44" s="3" t="s">
        <v>265</v>
      </c>
      <c r="J44" s="3" t="s">
        <v>266</v>
      </c>
      <c r="K44" s="3" t="s">
        <v>267</v>
      </c>
      <c r="L44" s="3" t="s">
        <v>268</v>
      </c>
      <c r="M44" s="3" t="s">
        <v>269</v>
      </c>
    </row>
    <row r="45" spans="3:13" ht="12.75" x14ac:dyDescent="0.2">
      <c r="C45" s="3" t="s">
        <v>270</v>
      </c>
      <c r="D45" s="3" t="s">
        <v>29</v>
      </c>
      <c r="E45" s="3" t="s">
        <v>29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29</v>
      </c>
      <c r="L45" s="3" t="s">
        <v>29</v>
      </c>
      <c r="M45" s="3" t="s">
        <v>29</v>
      </c>
    </row>
    <row r="46" spans="3:13" ht="12.75" x14ac:dyDescent="0.2">
      <c r="C46" s="3" t="s">
        <v>271</v>
      </c>
      <c r="D46" s="3" t="s">
        <v>272</v>
      </c>
      <c r="E46" s="3" t="s">
        <v>273</v>
      </c>
      <c r="F46" s="3" t="s">
        <v>274</v>
      </c>
      <c r="G46" s="3" t="s">
        <v>275</v>
      </c>
      <c r="H46" s="3" t="s">
        <v>276</v>
      </c>
      <c r="I46" s="3" t="s">
        <v>277</v>
      </c>
      <c r="J46" s="3" t="s">
        <v>278</v>
      </c>
      <c r="K46" s="3" t="s">
        <v>279</v>
      </c>
      <c r="L46" s="3" t="s">
        <v>280</v>
      </c>
      <c r="M46" s="3" t="s">
        <v>281</v>
      </c>
    </row>
    <row r="47" spans="3:13" ht="12.75" x14ac:dyDescent="0.2">
      <c r="C47" s="3" t="s">
        <v>282</v>
      </c>
      <c r="D47" s="3" t="s">
        <v>283</v>
      </c>
      <c r="E47" s="3" t="s">
        <v>284</v>
      </c>
      <c r="F47" s="3" t="s">
        <v>285</v>
      </c>
      <c r="G47" s="3" t="s">
        <v>286</v>
      </c>
      <c r="H47" s="3" t="s">
        <v>287</v>
      </c>
      <c r="I47" s="3" t="s">
        <v>288</v>
      </c>
      <c r="J47" s="3" t="s">
        <v>289</v>
      </c>
      <c r="K47" s="3" t="s">
        <v>290</v>
      </c>
      <c r="L47" s="3" t="s">
        <v>291</v>
      </c>
      <c r="M47" s="3" t="s">
        <v>292</v>
      </c>
    </row>
    <row r="48" spans="3:13" ht="12.75" x14ac:dyDescent="0.2">
      <c r="C48" s="3" t="s">
        <v>293</v>
      </c>
      <c r="D48" s="3" t="s">
        <v>29</v>
      </c>
      <c r="E48" s="3" t="s">
        <v>29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29</v>
      </c>
      <c r="K48" s="3" t="s">
        <v>29</v>
      </c>
      <c r="L48" s="3" t="s">
        <v>29</v>
      </c>
      <c r="M48" s="3" t="s">
        <v>29</v>
      </c>
    </row>
    <row r="49" spans="3:13" ht="12.75" x14ac:dyDescent="0.2">
      <c r="C49" s="3" t="s">
        <v>294</v>
      </c>
      <c r="D49" s="3" t="s">
        <v>29</v>
      </c>
      <c r="E49" s="3" t="s">
        <v>29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29</v>
      </c>
      <c r="K49" s="3" t="s">
        <v>29</v>
      </c>
      <c r="L49" s="3" t="s">
        <v>29</v>
      </c>
      <c r="M49" s="3" t="s">
        <v>29</v>
      </c>
    </row>
    <row r="50" spans="3:13" ht="12.75" x14ac:dyDescent="0.2">
      <c r="C50" s="3" t="s">
        <v>295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296</v>
      </c>
      <c r="D51" s="3" t="s">
        <v>283</v>
      </c>
      <c r="E51" s="3" t="s">
        <v>284</v>
      </c>
      <c r="F51" s="3" t="s">
        <v>285</v>
      </c>
      <c r="G51" s="3" t="s">
        <v>286</v>
      </c>
      <c r="H51" s="3" t="s">
        <v>287</v>
      </c>
      <c r="I51" s="3" t="s">
        <v>288</v>
      </c>
      <c r="J51" s="3" t="s">
        <v>289</v>
      </c>
      <c r="K51" s="3" t="s">
        <v>290</v>
      </c>
      <c r="L51" s="3" t="s">
        <v>291</v>
      </c>
      <c r="M51" s="3" t="s">
        <v>292</v>
      </c>
    </row>
    <row r="52" spans="3:13" ht="12.75" x14ac:dyDescent="0.2"/>
    <row r="53" spans="3:13" ht="12.75" x14ac:dyDescent="0.2">
      <c r="C53" s="3" t="s">
        <v>297</v>
      </c>
      <c r="D53" s="3" t="s">
        <v>136</v>
      </c>
      <c r="E53" s="3" t="s">
        <v>137</v>
      </c>
      <c r="F53" s="3" t="s">
        <v>138</v>
      </c>
      <c r="G53" s="3" t="s">
        <v>139</v>
      </c>
      <c r="H53" s="3" t="s">
        <v>140</v>
      </c>
      <c r="I53" s="3" t="s">
        <v>141</v>
      </c>
      <c r="J53" s="3" t="s">
        <v>142</v>
      </c>
      <c r="K53" s="3" t="s">
        <v>143</v>
      </c>
      <c r="L53" s="3" t="s">
        <v>144</v>
      </c>
      <c r="M53" s="3" t="s">
        <v>145</v>
      </c>
    </row>
    <row r="54" spans="3:13" ht="12.75" x14ac:dyDescent="0.2"/>
    <row r="55" spans="3:13" ht="12.75" x14ac:dyDescent="0.2">
      <c r="C55" s="3" t="s">
        <v>298</v>
      </c>
      <c r="D55" s="3" t="s">
        <v>299</v>
      </c>
      <c r="E55" s="3" t="s">
        <v>300</v>
      </c>
      <c r="F55" s="3" t="s">
        <v>301</v>
      </c>
      <c r="G55" s="3" t="s">
        <v>302</v>
      </c>
      <c r="H55" s="3" t="s">
        <v>303</v>
      </c>
      <c r="I55" s="3" t="s">
        <v>304</v>
      </c>
      <c r="J55" s="3" t="s">
        <v>305</v>
      </c>
      <c r="K55" s="3" t="s">
        <v>306</v>
      </c>
      <c r="L55" s="3" t="s">
        <v>273</v>
      </c>
      <c r="M55" s="3" t="s">
        <v>280</v>
      </c>
    </row>
    <row r="56" spans="3:13" ht="12.75" x14ac:dyDescent="0.2">
      <c r="C56" s="3" t="s">
        <v>307</v>
      </c>
      <c r="D56" s="3" t="s">
        <v>308</v>
      </c>
      <c r="E56" s="3" t="s">
        <v>309</v>
      </c>
      <c r="F56" s="3" t="s">
        <v>310</v>
      </c>
      <c r="G56" s="3" t="s">
        <v>311</v>
      </c>
      <c r="H56" s="3" t="s">
        <v>312</v>
      </c>
      <c r="I56" s="3" t="s">
        <v>313</v>
      </c>
      <c r="J56" s="3" t="s">
        <v>314</v>
      </c>
      <c r="K56" s="3" t="s">
        <v>315</v>
      </c>
      <c r="L56" s="3" t="s">
        <v>316</v>
      </c>
      <c r="M56" s="3" t="s">
        <v>317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4563-A6A7-4C45-8157-7AC29144A2F4}">
  <dimension ref="C1:M48"/>
  <sheetViews>
    <sheetView workbookViewId="0">
      <selection activeCell="A20" sqref="A20:XFD2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x14ac:dyDescent="0.2">
      <c r="C3" s="1" t="s">
        <v>1</v>
      </c>
    </row>
    <row r="6" spans="3:13" ht="15" x14ac:dyDescent="0.25">
      <c r="C6" s="36" t="s">
        <v>318</v>
      </c>
      <c r="D6" s="3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319</v>
      </c>
      <c r="D12" s="3" t="s">
        <v>320</v>
      </c>
      <c r="E12" s="3" t="s">
        <v>321</v>
      </c>
      <c r="F12" s="3" t="s">
        <v>322</v>
      </c>
      <c r="G12" s="3" t="s">
        <v>323</v>
      </c>
      <c r="H12" s="3" t="s">
        <v>324</v>
      </c>
      <c r="I12" s="3" t="s">
        <v>325</v>
      </c>
      <c r="J12" s="3" t="s">
        <v>326</v>
      </c>
      <c r="K12" s="3" t="s">
        <v>327</v>
      </c>
      <c r="L12" s="3" t="s">
        <v>328</v>
      </c>
      <c r="M12" s="3" t="s">
        <v>329</v>
      </c>
    </row>
    <row r="13" spans="3:13" x14ac:dyDescent="0.2">
      <c r="C13" s="3" t="s">
        <v>330</v>
      </c>
      <c r="D13" s="3" t="s">
        <v>331</v>
      </c>
      <c r="E13" s="3" t="s">
        <v>332</v>
      </c>
      <c r="F13" s="3" t="s">
        <v>333</v>
      </c>
      <c r="G13" s="3" t="s">
        <v>334</v>
      </c>
      <c r="H13" s="3" t="s">
        <v>335</v>
      </c>
      <c r="I13" s="3" t="s">
        <v>336</v>
      </c>
      <c r="J13" s="3" t="s">
        <v>337</v>
      </c>
      <c r="K13" s="3" t="s">
        <v>338</v>
      </c>
      <c r="L13" s="3" t="s">
        <v>339</v>
      </c>
      <c r="M13" s="3" t="s">
        <v>336</v>
      </c>
    </row>
    <row r="15" spans="3:13" x14ac:dyDescent="0.2">
      <c r="C15" s="3" t="s">
        <v>340</v>
      </c>
      <c r="D15" s="3" t="s">
        <v>341</v>
      </c>
      <c r="E15" s="3" t="s">
        <v>342</v>
      </c>
      <c r="F15" s="3" t="s">
        <v>343</v>
      </c>
      <c r="G15" s="3" t="s">
        <v>344</v>
      </c>
      <c r="H15" s="3" t="s">
        <v>345</v>
      </c>
      <c r="I15" s="3" t="s">
        <v>346</v>
      </c>
      <c r="J15" s="3" t="s">
        <v>347</v>
      </c>
      <c r="K15" s="3" t="s">
        <v>348</v>
      </c>
      <c r="L15" s="3" t="s">
        <v>349</v>
      </c>
      <c r="M15" s="3" t="s">
        <v>350</v>
      </c>
    </row>
    <row r="16" spans="3:13" x14ac:dyDescent="0.2">
      <c r="C16" s="3" t="s">
        <v>351</v>
      </c>
      <c r="D16" s="3" t="s">
        <v>352</v>
      </c>
      <c r="E16" s="3" t="s">
        <v>353</v>
      </c>
      <c r="F16" s="3" t="s">
        <v>354</v>
      </c>
      <c r="G16" s="3" t="s">
        <v>355</v>
      </c>
      <c r="H16" s="3" t="s">
        <v>356</v>
      </c>
      <c r="I16" s="3" t="s">
        <v>357</v>
      </c>
      <c r="J16" s="3" t="s">
        <v>358</v>
      </c>
      <c r="K16" s="3" t="s">
        <v>359</v>
      </c>
      <c r="L16" s="3" t="s">
        <v>360</v>
      </c>
      <c r="M16" s="3" t="s">
        <v>361</v>
      </c>
    </row>
    <row r="17" spans="3:13" x14ac:dyDescent="0.2">
      <c r="C17" s="3" t="s">
        <v>362</v>
      </c>
      <c r="D17" s="3" t="s">
        <v>363</v>
      </c>
      <c r="E17" s="3" t="s">
        <v>364</v>
      </c>
      <c r="F17" s="3" t="s">
        <v>365</v>
      </c>
      <c r="G17" s="3" t="s">
        <v>366</v>
      </c>
      <c r="H17" s="3" t="s">
        <v>367</v>
      </c>
      <c r="I17" s="3" t="s">
        <v>368</v>
      </c>
      <c r="J17" s="3" t="s">
        <v>369</v>
      </c>
      <c r="K17" s="3" t="s">
        <v>370</v>
      </c>
      <c r="L17" s="3" t="s">
        <v>371</v>
      </c>
      <c r="M17" s="3" t="s">
        <v>372</v>
      </c>
    </row>
    <row r="19" spans="3:13" x14ac:dyDescent="0.2">
      <c r="C19" s="3" t="s">
        <v>373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3:13" x14ac:dyDescent="0.2">
      <c r="C21" s="3" t="s">
        <v>374</v>
      </c>
      <c r="D21" s="3" t="s">
        <v>375</v>
      </c>
      <c r="E21" s="3" t="s">
        <v>376</v>
      </c>
      <c r="F21" s="3" t="s">
        <v>377</v>
      </c>
      <c r="G21" s="3" t="s">
        <v>378</v>
      </c>
      <c r="H21" s="3" t="s">
        <v>379</v>
      </c>
      <c r="I21" s="3" t="s">
        <v>375</v>
      </c>
      <c r="J21" s="3" t="s">
        <v>377</v>
      </c>
      <c r="K21" s="3" t="s">
        <v>380</v>
      </c>
      <c r="L21" s="3" t="s">
        <v>375</v>
      </c>
      <c r="M21" s="3" t="s">
        <v>381</v>
      </c>
    </row>
    <row r="22" spans="3:13" x14ac:dyDescent="0.2">
      <c r="C22" s="3" t="s">
        <v>382</v>
      </c>
      <c r="D22" s="3" t="s">
        <v>383</v>
      </c>
      <c r="E22" s="3" t="s">
        <v>384</v>
      </c>
      <c r="F22" s="3" t="s">
        <v>385</v>
      </c>
      <c r="G22" s="3" t="s">
        <v>386</v>
      </c>
      <c r="H22" s="3" t="s">
        <v>387</v>
      </c>
      <c r="I22" s="3" t="s">
        <v>388</v>
      </c>
      <c r="J22" s="3" t="s">
        <v>389</v>
      </c>
      <c r="K22" s="3" t="s">
        <v>390</v>
      </c>
      <c r="L22" s="3" t="s">
        <v>391</v>
      </c>
      <c r="M22" s="3" t="s">
        <v>392</v>
      </c>
    </row>
    <row r="23" spans="3:13" x14ac:dyDescent="0.2">
      <c r="C23" s="3" t="s">
        <v>393</v>
      </c>
      <c r="D23" s="3" t="s">
        <v>394</v>
      </c>
      <c r="E23" s="3" t="s">
        <v>395</v>
      </c>
      <c r="F23" s="3" t="s">
        <v>396</v>
      </c>
      <c r="G23" s="3" t="s">
        <v>397</v>
      </c>
      <c r="H23" s="3" t="s">
        <v>398</v>
      </c>
      <c r="I23" s="3" t="s">
        <v>399</v>
      </c>
      <c r="J23" s="3" t="s">
        <v>400</v>
      </c>
      <c r="K23" s="3" t="s">
        <v>401</v>
      </c>
      <c r="L23" s="3" t="s">
        <v>402</v>
      </c>
      <c r="M23" s="3" t="s">
        <v>403</v>
      </c>
    </row>
    <row r="24" spans="3:13" x14ac:dyDescent="0.2">
      <c r="C24" s="3" t="s">
        <v>404</v>
      </c>
      <c r="D24" s="3" t="s">
        <v>405</v>
      </c>
      <c r="E24" s="3" t="s">
        <v>406</v>
      </c>
      <c r="F24" s="3" t="s">
        <v>407</v>
      </c>
      <c r="G24" s="3" t="s">
        <v>408</v>
      </c>
      <c r="H24" s="3" t="s">
        <v>409</v>
      </c>
      <c r="I24" s="3" t="s">
        <v>410</v>
      </c>
      <c r="J24" s="3" t="s">
        <v>411</v>
      </c>
      <c r="K24" s="3" t="s">
        <v>412</v>
      </c>
      <c r="L24" s="3" t="s">
        <v>413</v>
      </c>
      <c r="M24" s="3" t="s">
        <v>414</v>
      </c>
    </row>
    <row r="26" spans="3:13" x14ac:dyDescent="0.2">
      <c r="C26" s="3" t="s">
        <v>415</v>
      </c>
      <c r="D26" s="3" t="s">
        <v>416</v>
      </c>
      <c r="E26" s="3" t="s">
        <v>417</v>
      </c>
      <c r="F26" s="3" t="s">
        <v>418</v>
      </c>
      <c r="G26" s="3" t="s">
        <v>419</v>
      </c>
      <c r="H26" s="3" t="s">
        <v>420</v>
      </c>
      <c r="I26" s="3" t="s">
        <v>421</v>
      </c>
      <c r="J26" s="3" t="s">
        <v>422</v>
      </c>
      <c r="K26" s="3" t="s">
        <v>423</v>
      </c>
      <c r="L26" s="3" t="s">
        <v>424</v>
      </c>
      <c r="M26" s="3" t="s">
        <v>425</v>
      </c>
    </row>
    <row r="27" spans="3:13" x14ac:dyDescent="0.2">
      <c r="C27" s="3" t="s">
        <v>426</v>
      </c>
      <c r="D27" s="3" t="s">
        <v>427</v>
      </c>
      <c r="E27" s="3" t="s">
        <v>428</v>
      </c>
      <c r="F27" s="3" t="s">
        <v>429</v>
      </c>
      <c r="G27" s="3" t="s">
        <v>430</v>
      </c>
      <c r="H27" s="3" t="s">
        <v>431</v>
      </c>
      <c r="I27" s="3" t="s">
        <v>432</v>
      </c>
      <c r="J27" s="3" t="s">
        <v>433</v>
      </c>
      <c r="K27" s="3" t="s">
        <v>434</v>
      </c>
      <c r="L27" s="3" t="s">
        <v>435</v>
      </c>
      <c r="M27" s="3" t="s">
        <v>436</v>
      </c>
    </row>
    <row r="28" spans="3:13" x14ac:dyDescent="0.2">
      <c r="C28" s="3" t="s">
        <v>437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438</v>
      </c>
      <c r="D29" s="3" t="s">
        <v>439</v>
      </c>
      <c r="E29" s="3" t="s">
        <v>440</v>
      </c>
      <c r="F29" s="3" t="s">
        <v>441</v>
      </c>
      <c r="G29" s="3" t="s">
        <v>442</v>
      </c>
      <c r="H29" s="3" t="s">
        <v>443</v>
      </c>
      <c r="I29" s="3" t="s">
        <v>444</v>
      </c>
      <c r="J29" s="3" t="s">
        <v>445</v>
      </c>
      <c r="K29" s="3" t="s">
        <v>446</v>
      </c>
      <c r="L29" s="3" t="s">
        <v>447</v>
      </c>
      <c r="M29" s="3" t="s">
        <v>448</v>
      </c>
    </row>
    <row r="30" spans="3:13" x14ac:dyDescent="0.2">
      <c r="C30" s="3" t="s">
        <v>449</v>
      </c>
      <c r="D30" s="3" t="s">
        <v>450</v>
      </c>
      <c r="E30" s="3" t="s">
        <v>451</v>
      </c>
      <c r="F30" s="3" t="s">
        <v>452</v>
      </c>
      <c r="G30" s="3" t="s">
        <v>273</v>
      </c>
      <c r="H30" s="3" t="s">
        <v>453</v>
      </c>
      <c r="I30" s="3" t="s">
        <v>454</v>
      </c>
      <c r="J30" s="3" t="s">
        <v>455</v>
      </c>
      <c r="K30" s="3" t="s">
        <v>456</v>
      </c>
      <c r="L30" s="3" t="s">
        <v>457</v>
      </c>
      <c r="M30" s="3" t="s">
        <v>458</v>
      </c>
    </row>
    <row r="32" spans="3:13" x14ac:dyDescent="0.2">
      <c r="C32" s="3" t="s">
        <v>459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460</v>
      </c>
      <c r="D33" s="3" t="s">
        <v>450</v>
      </c>
      <c r="E33" s="3" t="s">
        <v>451</v>
      </c>
      <c r="F33" s="3" t="s">
        <v>452</v>
      </c>
      <c r="G33" s="3" t="s">
        <v>273</v>
      </c>
      <c r="H33" s="3" t="s">
        <v>453</v>
      </c>
      <c r="I33" s="3" t="s">
        <v>454</v>
      </c>
      <c r="J33" s="3" t="s">
        <v>455</v>
      </c>
      <c r="K33" s="3" t="s">
        <v>456</v>
      </c>
      <c r="L33" s="3" t="s">
        <v>457</v>
      </c>
      <c r="M33" s="3" t="s">
        <v>458</v>
      </c>
    </row>
    <row r="35" spans="3:13" x14ac:dyDescent="0.2">
      <c r="C35" s="3" t="s">
        <v>461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462</v>
      </c>
      <c r="D36" s="3" t="s">
        <v>450</v>
      </c>
      <c r="E36" s="3" t="s">
        <v>451</v>
      </c>
      <c r="F36" s="3" t="s">
        <v>452</v>
      </c>
      <c r="G36" s="3" t="s">
        <v>273</v>
      </c>
      <c r="H36" s="3" t="s">
        <v>453</v>
      </c>
      <c r="I36" s="3" t="s">
        <v>454</v>
      </c>
      <c r="J36" s="3" t="s">
        <v>455</v>
      </c>
      <c r="K36" s="3" t="s">
        <v>456</v>
      </c>
      <c r="L36" s="3" t="s">
        <v>457</v>
      </c>
      <c r="M36" s="3" t="s">
        <v>458</v>
      </c>
    </row>
    <row r="38" spans="3:13" x14ac:dyDescent="0.2">
      <c r="C38" s="3" t="s">
        <v>463</v>
      </c>
      <c r="D38" s="3">
        <v>3.24</v>
      </c>
      <c r="E38" s="3">
        <v>2.6</v>
      </c>
      <c r="F38" s="3">
        <v>2.61</v>
      </c>
      <c r="G38" s="3">
        <v>1.62</v>
      </c>
      <c r="H38" s="3">
        <v>3.58</v>
      </c>
      <c r="I38" s="3">
        <v>4</v>
      </c>
      <c r="J38" s="3">
        <v>3.99</v>
      </c>
      <c r="K38" s="3">
        <v>3.15</v>
      </c>
      <c r="L38" s="3">
        <v>3.09</v>
      </c>
      <c r="M38" s="3">
        <v>3.33</v>
      </c>
    </row>
    <row r="39" spans="3:13" x14ac:dyDescent="0.2">
      <c r="C39" s="3" t="s">
        <v>464</v>
      </c>
      <c r="D39" s="3">
        <v>3.22</v>
      </c>
      <c r="E39" s="3">
        <v>2.56</v>
      </c>
      <c r="F39" s="3">
        <v>2.6</v>
      </c>
      <c r="G39" s="3">
        <v>1.62</v>
      </c>
      <c r="H39" s="3">
        <v>3.57</v>
      </c>
      <c r="I39" s="3">
        <v>3.99</v>
      </c>
      <c r="J39" s="3">
        <v>3.97</v>
      </c>
      <c r="K39" s="3">
        <v>3.13</v>
      </c>
      <c r="L39" s="3">
        <v>3.07</v>
      </c>
      <c r="M39" s="3">
        <v>3.32</v>
      </c>
    </row>
    <row r="40" spans="3:13" x14ac:dyDescent="0.2">
      <c r="C40" s="3" t="s">
        <v>465</v>
      </c>
      <c r="D40" s="3" t="s">
        <v>466</v>
      </c>
      <c r="E40" s="3" t="s">
        <v>466</v>
      </c>
      <c r="F40" s="3" t="s">
        <v>466</v>
      </c>
      <c r="G40" s="3" t="s">
        <v>466</v>
      </c>
      <c r="H40" s="3" t="s">
        <v>466</v>
      </c>
      <c r="I40" s="3" t="s">
        <v>466</v>
      </c>
      <c r="J40" s="3" t="s">
        <v>467</v>
      </c>
      <c r="K40" s="3" t="s">
        <v>468</v>
      </c>
      <c r="L40" s="3" t="s">
        <v>468</v>
      </c>
      <c r="M40" s="3" t="s">
        <v>468</v>
      </c>
    </row>
    <row r="41" spans="3:13" x14ac:dyDescent="0.2">
      <c r="C41" s="3" t="s">
        <v>469</v>
      </c>
      <c r="D41" s="3" t="s">
        <v>470</v>
      </c>
      <c r="E41" s="3" t="s">
        <v>471</v>
      </c>
      <c r="F41" s="3" t="s">
        <v>471</v>
      </c>
      <c r="G41" s="3" t="s">
        <v>471</v>
      </c>
      <c r="H41" s="3" t="s">
        <v>471</v>
      </c>
      <c r="I41" s="3" t="s">
        <v>472</v>
      </c>
      <c r="J41" s="3" t="s">
        <v>473</v>
      </c>
      <c r="K41" s="3" t="s">
        <v>474</v>
      </c>
      <c r="L41" s="3" t="s">
        <v>474</v>
      </c>
      <c r="M41" s="3" t="s">
        <v>474</v>
      </c>
    </row>
    <row r="43" spans="3:13" x14ac:dyDescent="0.2">
      <c r="C43" s="3" t="s">
        <v>475</v>
      </c>
      <c r="D43" s="3" t="s">
        <v>476</v>
      </c>
      <c r="E43" s="3" t="s">
        <v>477</v>
      </c>
      <c r="F43" s="3" t="s">
        <v>478</v>
      </c>
      <c r="G43" s="3" t="s">
        <v>479</v>
      </c>
      <c r="H43" s="3" t="s">
        <v>480</v>
      </c>
      <c r="I43" s="3" t="s">
        <v>481</v>
      </c>
      <c r="J43" s="3" t="s">
        <v>482</v>
      </c>
      <c r="K43" s="3" t="s">
        <v>483</v>
      </c>
      <c r="L43" s="3" t="s">
        <v>484</v>
      </c>
      <c r="M43" s="3" t="s">
        <v>485</v>
      </c>
    </row>
    <row r="44" spans="3:13" x14ac:dyDescent="0.2">
      <c r="C44" s="3" t="s">
        <v>486</v>
      </c>
      <c r="D44" s="3" t="s">
        <v>487</v>
      </c>
      <c r="E44" s="3" t="s">
        <v>488</v>
      </c>
      <c r="F44" s="3" t="s">
        <v>489</v>
      </c>
      <c r="G44" s="3" t="s">
        <v>490</v>
      </c>
      <c r="H44" s="3" t="s">
        <v>491</v>
      </c>
      <c r="I44" s="3" t="s">
        <v>492</v>
      </c>
      <c r="J44" s="3" t="s">
        <v>493</v>
      </c>
      <c r="K44" s="3" t="s">
        <v>494</v>
      </c>
      <c r="L44" s="3" t="s">
        <v>495</v>
      </c>
      <c r="M44" s="3" t="s">
        <v>496</v>
      </c>
    </row>
    <row r="46" spans="3:13" x14ac:dyDescent="0.2">
      <c r="C46" s="3" t="s">
        <v>497</v>
      </c>
      <c r="D46" s="3" t="s">
        <v>320</v>
      </c>
      <c r="E46" s="3" t="s">
        <v>321</v>
      </c>
      <c r="F46" s="3" t="s">
        <v>322</v>
      </c>
      <c r="G46" s="3" t="s">
        <v>323</v>
      </c>
      <c r="H46" s="3" t="s">
        <v>324</v>
      </c>
      <c r="I46" s="3" t="s">
        <v>325</v>
      </c>
      <c r="J46" s="3" t="s">
        <v>326</v>
      </c>
      <c r="K46" s="3" t="s">
        <v>327</v>
      </c>
      <c r="L46" s="3" t="s">
        <v>328</v>
      </c>
      <c r="M46" s="3" t="s">
        <v>329</v>
      </c>
    </row>
    <row r="47" spans="3:13" x14ac:dyDescent="0.2">
      <c r="C47" s="3" t="s">
        <v>498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499</v>
      </c>
      <c r="D48" s="3" t="s">
        <v>487</v>
      </c>
      <c r="E48" s="3" t="s">
        <v>488</v>
      </c>
      <c r="F48" s="3" t="s">
        <v>489</v>
      </c>
      <c r="G48" s="3" t="s">
        <v>490</v>
      </c>
      <c r="H48" s="3" t="s">
        <v>491</v>
      </c>
      <c r="I48" s="3" t="s">
        <v>492</v>
      </c>
      <c r="J48" s="3" t="s">
        <v>493</v>
      </c>
      <c r="K48" s="3" t="s">
        <v>494</v>
      </c>
      <c r="L48" s="3" t="s">
        <v>495</v>
      </c>
      <c r="M48" s="3" t="s">
        <v>496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9D39-9FD8-4F41-9574-51E9B0D732F9}">
  <dimension ref="C1:M41"/>
  <sheetViews>
    <sheetView topLeftCell="A5" workbookViewId="0">
      <selection activeCell="N30" sqref="N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x14ac:dyDescent="0.2">
      <c r="C3" s="1" t="s">
        <v>1</v>
      </c>
    </row>
    <row r="6" spans="3:13" ht="15" x14ac:dyDescent="0.25">
      <c r="C6" s="36" t="s">
        <v>500</v>
      </c>
      <c r="D6" s="3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460</v>
      </c>
      <c r="D12" s="3" t="s">
        <v>450</v>
      </c>
      <c r="E12" s="3" t="s">
        <v>451</v>
      </c>
      <c r="F12" s="3" t="s">
        <v>452</v>
      </c>
      <c r="G12" s="3" t="s">
        <v>273</v>
      </c>
      <c r="H12" s="3" t="s">
        <v>453</v>
      </c>
      <c r="I12" s="3" t="s">
        <v>454</v>
      </c>
      <c r="J12" s="3" t="s">
        <v>455</v>
      </c>
      <c r="K12" s="3" t="s">
        <v>456</v>
      </c>
      <c r="L12" s="3" t="s">
        <v>457</v>
      </c>
      <c r="M12" s="3" t="s">
        <v>458</v>
      </c>
    </row>
    <row r="13" spans="3:13" x14ac:dyDescent="0.2">
      <c r="C13" s="3" t="s">
        <v>501</v>
      </c>
      <c r="D13" s="3" t="s">
        <v>502</v>
      </c>
      <c r="E13" s="3" t="s">
        <v>503</v>
      </c>
      <c r="F13" s="3" t="s">
        <v>504</v>
      </c>
      <c r="G13" s="3" t="s">
        <v>505</v>
      </c>
      <c r="H13" s="3" t="s">
        <v>506</v>
      </c>
      <c r="I13" s="3" t="s">
        <v>507</v>
      </c>
      <c r="J13" s="3" t="s">
        <v>508</v>
      </c>
      <c r="K13" s="3" t="s">
        <v>509</v>
      </c>
      <c r="L13" s="3" t="s">
        <v>510</v>
      </c>
      <c r="M13" s="3" t="s">
        <v>511</v>
      </c>
    </row>
    <row r="14" spans="3:13" x14ac:dyDescent="0.2">
      <c r="C14" s="3" t="s">
        <v>512</v>
      </c>
      <c r="D14" s="3" t="s">
        <v>513</v>
      </c>
      <c r="E14" s="3" t="s">
        <v>514</v>
      </c>
      <c r="F14" s="3" t="s">
        <v>515</v>
      </c>
      <c r="G14" s="3" t="s">
        <v>516</v>
      </c>
      <c r="H14" s="3" t="s">
        <v>517</v>
      </c>
      <c r="I14" s="3" t="s">
        <v>518</v>
      </c>
      <c r="J14" s="3" t="s">
        <v>519</v>
      </c>
      <c r="K14" s="3" t="s">
        <v>519</v>
      </c>
      <c r="L14" s="3" t="s">
        <v>520</v>
      </c>
      <c r="M14" s="3" t="s">
        <v>521</v>
      </c>
    </row>
    <row r="15" spans="3:13" x14ac:dyDescent="0.2">
      <c r="C15" s="3" t="s">
        <v>522</v>
      </c>
      <c r="D15" s="3" t="s">
        <v>523</v>
      </c>
      <c r="E15" s="3" t="s">
        <v>524</v>
      </c>
      <c r="F15" s="3" t="s">
        <v>525</v>
      </c>
      <c r="G15" s="3" t="s">
        <v>526</v>
      </c>
      <c r="H15" s="3" t="s">
        <v>527</v>
      </c>
      <c r="I15" s="3" t="s">
        <v>528</v>
      </c>
      <c r="J15" s="3" t="s">
        <v>529</v>
      </c>
      <c r="K15" s="3" t="s">
        <v>530</v>
      </c>
      <c r="L15" s="3" t="s">
        <v>531</v>
      </c>
      <c r="M15" s="3" t="s">
        <v>532</v>
      </c>
    </row>
    <row r="16" spans="3:13" x14ac:dyDescent="0.2">
      <c r="C16" s="3" t="s">
        <v>533</v>
      </c>
      <c r="D16" s="3" t="s">
        <v>518</v>
      </c>
      <c r="E16" s="3" t="s">
        <v>534</v>
      </c>
      <c r="F16" s="3" t="s">
        <v>535</v>
      </c>
      <c r="G16" s="3" t="s">
        <v>536</v>
      </c>
      <c r="H16" s="3" t="s">
        <v>537</v>
      </c>
      <c r="I16" s="3" t="s">
        <v>538</v>
      </c>
      <c r="J16" s="3" t="s">
        <v>539</v>
      </c>
      <c r="K16" s="3" t="s">
        <v>540</v>
      </c>
      <c r="L16" s="3" t="s">
        <v>541</v>
      </c>
      <c r="M16" s="3" t="s">
        <v>542</v>
      </c>
    </row>
    <row r="17" spans="3:13" x14ac:dyDescent="0.2">
      <c r="C17" s="3" t="s">
        <v>543</v>
      </c>
      <c r="D17" s="3" t="s">
        <v>544</v>
      </c>
      <c r="E17" s="3" t="s">
        <v>545</v>
      </c>
      <c r="F17" s="3" t="s">
        <v>546</v>
      </c>
      <c r="G17" s="3" t="s">
        <v>547</v>
      </c>
      <c r="H17" s="3" t="s">
        <v>544</v>
      </c>
      <c r="I17" s="3" t="s">
        <v>548</v>
      </c>
      <c r="J17" s="3" t="s">
        <v>549</v>
      </c>
      <c r="K17" s="3" t="s">
        <v>550</v>
      </c>
      <c r="L17" s="3" t="s">
        <v>551</v>
      </c>
      <c r="M17" s="3" t="s">
        <v>552</v>
      </c>
    </row>
    <row r="18" spans="3:13" x14ac:dyDescent="0.2">
      <c r="C18" s="3" t="s">
        <v>553</v>
      </c>
      <c r="D18" s="3" t="s">
        <v>554</v>
      </c>
      <c r="E18" s="3" t="s">
        <v>555</v>
      </c>
      <c r="F18" s="3" t="s">
        <v>556</v>
      </c>
      <c r="G18" s="3" t="s">
        <v>379</v>
      </c>
      <c r="H18" s="3" t="s">
        <v>544</v>
      </c>
      <c r="I18" s="3" t="s">
        <v>557</v>
      </c>
      <c r="J18" s="3" t="s">
        <v>558</v>
      </c>
      <c r="K18" s="3" t="s">
        <v>559</v>
      </c>
      <c r="L18" s="3" t="s">
        <v>560</v>
      </c>
      <c r="M18" s="3" t="s">
        <v>561</v>
      </c>
    </row>
    <row r="19" spans="3:13" x14ac:dyDescent="0.2">
      <c r="C19" s="3" t="s">
        <v>562</v>
      </c>
      <c r="D19" s="3" t="s">
        <v>189</v>
      </c>
      <c r="E19" s="3" t="s">
        <v>563</v>
      </c>
      <c r="F19" s="3" t="s">
        <v>564</v>
      </c>
      <c r="G19" s="3" t="s">
        <v>565</v>
      </c>
      <c r="H19" s="3" t="s">
        <v>566</v>
      </c>
      <c r="I19" s="3" t="s">
        <v>375</v>
      </c>
      <c r="J19" s="3" t="s">
        <v>567</v>
      </c>
      <c r="K19" s="3" t="s">
        <v>568</v>
      </c>
      <c r="L19" s="3" t="s">
        <v>569</v>
      </c>
      <c r="M19" s="3" t="s">
        <v>570</v>
      </c>
    </row>
    <row r="20" spans="3:13" x14ac:dyDescent="0.2">
      <c r="C20" s="3" t="s">
        <v>571</v>
      </c>
      <c r="D20" s="3" t="s">
        <v>572</v>
      </c>
      <c r="E20" s="3" t="s">
        <v>573</v>
      </c>
      <c r="F20" s="3" t="s">
        <v>574</v>
      </c>
      <c r="G20" s="3" t="s">
        <v>575</v>
      </c>
      <c r="H20" s="3" t="s">
        <v>576</v>
      </c>
      <c r="I20" s="3" t="s">
        <v>577</v>
      </c>
      <c r="J20" s="3" t="s">
        <v>578</v>
      </c>
      <c r="K20" s="3" t="s">
        <v>71</v>
      </c>
      <c r="L20" s="3" t="s">
        <v>579</v>
      </c>
      <c r="M20" s="3" t="s">
        <v>580</v>
      </c>
    </row>
    <row r="22" spans="3:13" x14ac:dyDescent="0.2">
      <c r="C22" s="3" t="s">
        <v>581</v>
      </c>
      <c r="D22" s="3" t="s">
        <v>582</v>
      </c>
      <c r="E22" s="3" t="s">
        <v>583</v>
      </c>
      <c r="F22" s="3" t="s">
        <v>584</v>
      </c>
      <c r="G22" s="3" t="s">
        <v>585</v>
      </c>
      <c r="H22" s="3" t="s">
        <v>586</v>
      </c>
      <c r="I22" s="3" t="s">
        <v>587</v>
      </c>
      <c r="J22" s="3" t="s">
        <v>588</v>
      </c>
      <c r="K22" s="3" t="s">
        <v>589</v>
      </c>
      <c r="L22" s="3" t="s">
        <v>590</v>
      </c>
      <c r="M22" s="3" t="s">
        <v>591</v>
      </c>
    </row>
    <row r="23" spans="3:13" x14ac:dyDescent="0.2">
      <c r="C23" s="3" t="s">
        <v>592</v>
      </c>
      <c r="D23" s="3" t="s">
        <v>593</v>
      </c>
      <c r="E23" s="3" t="s">
        <v>594</v>
      </c>
      <c r="F23" s="3" t="s">
        <v>595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596</v>
      </c>
      <c r="L23" s="3" t="s">
        <v>597</v>
      </c>
      <c r="M23" s="3" t="s">
        <v>378</v>
      </c>
    </row>
    <row r="24" spans="3:13" x14ac:dyDescent="0.2">
      <c r="C24" s="3" t="s">
        <v>598</v>
      </c>
      <c r="D24" s="3" t="s">
        <v>599</v>
      </c>
      <c r="E24" s="3" t="s">
        <v>600</v>
      </c>
      <c r="F24" s="3" t="s">
        <v>601</v>
      </c>
      <c r="G24" s="3" t="s">
        <v>602</v>
      </c>
      <c r="H24" s="3" t="s">
        <v>603</v>
      </c>
      <c r="I24" s="3" t="s">
        <v>600</v>
      </c>
      <c r="J24" s="3" t="s">
        <v>604</v>
      </c>
      <c r="K24" s="3" t="s">
        <v>605</v>
      </c>
      <c r="L24" s="3" t="s">
        <v>606</v>
      </c>
      <c r="M24" s="3" t="s">
        <v>607</v>
      </c>
    </row>
    <row r="25" spans="3:13" x14ac:dyDescent="0.2">
      <c r="C25" s="3" t="s">
        <v>608</v>
      </c>
      <c r="D25" s="3" t="s">
        <v>609</v>
      </c>
      <c r="E25" s="3" t="s">
        <v>610</v>
      </c>
      <c r="F25" s="3" t="s">
        <v>611</v>
      </c>
      <c r="G25" s="3" t="s">
        <v>612</v>
      </c>
      <c r="H25" s="3" t="s">
        <v>613</v>
      </c>
      <c r="I25" s="3" t="s">
        <v>614</v>
      </c>
      <c r="J25" s="3" t="s">
        <v>615</v>
      </c>
      <c r="K25" s="3" t="s">
        <v>616</v>
      </c>
      <c r="L25" s="3" t="s">
        <v>617</v>
      </c>
      <c r="M25" s="3" t="s">
        <v>618</v>
      </c>
    </row>
    <row r="27" spans="3:13" x14ac:dyDescent="0.2">
      <c r="C27" s="3" t="s">
        <v>619</v>
      </c>
      <c r="D27" s="3" t="s">
        <v>620</v>
      </c>
      <c r="E27" s="3" t="s">
        <v>621</v>
      </c>
      <c r="F27" s="3" t="s">
        <v>622</v>
      </c>
      <c r="G27" s="3" t="s">
        <v>623</v>
      </c>
      <c r="H27" s="3" t="s">
        <v>623</v>
      </c>
      <c r="I27" s="3" t="s">
        <v>623</v>
      </c>
      <c r="J27" s="3" t="s">
        <v>624</v>
      </c>
      <c r="K27" s="3" t="s">
        <v>625</v>
      </c>
      <c r="L27" s="3" t="s">
        <v>626</v>
      </c>
      <c r="M27" s="3" t="s">
        <v>626</v>
      </c>
    </row>
    <row r="28" spans="3:13" x14ac:dyDescent="0.2">
      <c r="C28" s="3" t="s">
        <v>627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628</v>
      </c>
      <c r="D29" s="3" t="s">
        <v>629</v>
      </c>
      <c r="E29" s="3" t="s">
        <v>630</v>
      </c>
      <c r="F29" s="3" t="s">
        <v>631</v>
      </c>
      <c r="G29" s="3" t="s">
        <v>3</v>
      </c>
      <c r="H29" s="3" t="s">
        <v>3</v>
      </c>
      <c r="I29" s="3" t="s">
        <v>3</v>
      </c>
      <c r="J29" s="3" t="s">
        <v>632</v>
      </c>
      <c r="K29" s="3" t="s">
        <v>633</v>
      </c>
      <c r="L29" s="3" t="s">
        <v>634</v>
      </c>
      <c r="M29" s="3" t="s">
        <v>635</v>
      </c>
    </row>
    <row r="30" spans="3:13" x14ac:dyDescent="0.2">
      <c r="C30" s="3" t="s">
        <v>636</v>
      </c>
      <c r="D30" s="3" t="s">
        <v>637</v>
      </c>
      <c r="E30" s="3" t="s">
        <v>638</v>
      </c>
      <c r="F30" s="3">
        <v>0</v>
      </c>
      <c r="G30" s="3" t="s">
        <v>639</v>
      </c>
      <c r="H30" s="3" t="s">
        <v>640</v>
      </c>
      <c r="I30" s="3" t="s">
        <v>641</v>
      </c>
      <c r="J30" s="3" t="s">
        <v>642</v>
      </c>
      <c r="K30" s="3" t="s">
        <v>643</v>
      </c>
      <c r="L30" s="3" t="s">
        <v>644</v>
      </c>
      <c r="M30" s="3" t="s">
        <v>645</v>
      </c>
    </row>
    <row r="31" spans="3:13" x14ac:dyDescent="0.2">
      <c r="C31" s="3" t="s">
        <v>646</v>
      </c>
      <c r="D31" s="3" t="s">
        <v>647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648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649</v>
      </c>
      <c r="D32" s="3" t="s">
        <v>650</v>
      </c>
      <c r="E32" s="3" t="s">
        <v>651</v>
      </c>
      <c r="F32" s="3" t="s">
        <v>652</v>
      </c>
      <c r="G32" s="3" t="s">
        <v>653</v>
      </c>
      <c r="H32" s="3" t="s">
        <v>654</v>
      </c>
      <c r="I32" s="3" t="s">
        <v>655</v>
      </c>
      <c r="J32" s="3" t="s">
        <v>656</v>
      </c>
      <c r="K32" s="3" t="s">
        <v>657</v>
      </c>
      <c r="L32" s="3" t="s">
        <v>658</v>
      </c>
      <c r="M32" s="3" t="s">
        <v>659</v>
      </c>
    </row>
    <row r="33" spans="3:13" x14ac:dyDescent="0.2">
      <c r="C33" s="3" t="s">
        <v>660</v>
      </c>
      <c r="D33" s="3" t="s">
        <v>661</v>
      </c>
      <c r="E33" s="3" t="s">
        <v>158</v>
      </c>
      <c r="F33" s="3" t="s">
        <v>662</v>
      </c>
      <c r="G33" s="3" t="s">
        <v>663</v>
      </c>
      <c r="H33" s="3" t="s">
        <v>664</v>
      </c>
      <c r="I33" s="3" t="s">
        <v>665</v>
      </c>
      <c r="J33" s="3" t="s">
        <v>666</v>
      </c>
      <c r="K33" s="3" t="s">
        <v>667</v>
      </c>
      <c r="L33" s="3" t="s">
        <v>668</v>
      </c>
      <c r="M33" s="3" t="s">
        <v>669</v>
      </c>
    </row>
    <row r="35" spans="3:13" x14ac:dyDescent="0.2">
      <c r="C35" s="3" t="s">
        <v>670</v>
      </c>
      <c r="D35" s="3" t="s">
        <v>671</v>
      </c>
      <c r="E35" s="3" t="s">
        <v>26</v>
      </c>
      <c r="F35" s="3" t="s">
        <v>27</v>
      </c>
      <c r="G35" s="3" t="s">
        <v>28</v>
      </c>
      <c r="H35" s="3" t="s">
        <v>672</v>
      </c>
      <c r="I35" s="3" t="s">
        <v>557</v>
      </c>
      <c r="J35" s="3" t="s">
        <v>30</v>
      </c>
      <c r="K35" s="3" t="s">
        <v>31</v>
      </c>
      <c r="L35" s="3" t="s">
        <v>32</v>
      </c>
      <c r="M35" s="3" t="s">
        <v>33</v>
      </c>
    </row>
    <row r="36" spans="3:13" x14ac:dyDescent="0.2">
      <c r="C36" s="3" t="s">
        <v>673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674</v>
      </c>
      <c r="D37" s="3" t="s">
        <v>675</v>
      </c>
      <c r="E37" s="3" t="s">
        <v>676</v>
      </c>
      <c r="F37" s="3" t="s">
        <v>566</v>
      </c>
      <c r="G37" s="3" t="s">
        <v>677</v>
      </c>
      <c r="H37" s="3" t="s">
        <v>524</v>
      </c>
      <c r="I37" s="3" t="s">
        <v>678</v>
      </c>
      <c r="J37" s="3" t="s">
        <v>679</v>
      </c>
      <c r="K37" s="3" t="s">
        <v>680</v>
      </c>
      <c r="L37" s="3" t="s">
        <v>681</v>
      </c>
      <c r="M37" s="3" t="s">
        <v>682</v>
      </c>
    </row>
    <row r="38" spans="3:13" x14ac:dyDescent="0.2">
      <c r="C38" s="3" t="s">
        <v>683</v>
      </c>
      <c r="D38" s="3" t="s">
        <v>26</v>
      </c>
      <c r="E38" s="3" t="s">
        <v>27</v>
      </c>
      <c r="F38" s="3" t="s">
        <v>28</v>
      </c>
      <c r="G38" s="3" t="s">
        <v>672</v>
      </c>
      <c r="H38" s="3" t="s">
        <v>557</v>
      </c>
      <c r="I38" s="3" t="s">
        <v>30</v>
      </c>
      <c r="J38" s="3" t="s">
        <v>31</v>
      </c>
      <c r="K38" s="3" t="s">
        <v>32</v>
      </c>
      <c r="L38" s="3" t="s">
        <v>33</v>
      </c>
      <c r="M38" s="3" t="s">
        <v>684</v>
      </c>
    </row>
    <row r="40" spans="3:13" x14ac:dyDescent="0.2">
      <c r="C40" s="3" t="s">
        <v>685</v>
      </c>
      <c r="D40" s="3" t="s">
        <v>686</v>
      </c>
      <c r="E40" s="3" t="s">
        <v>687</v>
      </c>
      <c r="F40" s="3" t="s">
        <v>688</v>
      </c>
      <c r="G40" s="3" t="s">
        <v>689</v>
      </c>
      <c r="H40" s="3" t="s">
        <v>690</v>
      </c>
      <c r="I40" s="3" t="s">
        <v>691</v>
      </c>
      <c r="J40" s="3" t="s">
        <v>692</v>
      </c>
      <c r="K40" s="3" t="s">
        <v>693</v>
      </c>
      <c r="L40" s="3" t="s">
        <v>694</v>
      </c>
      <c r="M40" s="3" t="s">
        <v>695</v>
      </c>
    </row>
    <row r="41" spans="3:13" x14ac:dyDescent="0.2">
      <c r="C41" s="3" t="s">
        <v>696</v>
      </c>
      <c r="D41" s="3" t="s">
        <v>697</v>
      </c>
      <c r="E41" s="3" t="s">
        <v>698</v>
      </c>
      <c r="F41" s="3" t="s">
        <v>699</v>
      </c>
      <c r="G41" s="3" t="s">
        <v>700</v>
      </c>
      <c r="H41" s="3" t="s">
        <v>701</v>
      </c>
      <c r="I41" s="3" t="s">
        <v>702</v>
      </c>
      <c r="J41" s="3" t="s">
        <v>654</v>
      </c>
      <c r="K41" s="3" t="s">
        <v>703</v>
      </c>
      <c r="L41" s="3" t="s">
        <v>704</v>
      </c>
      <c r="M41" s="3" t="s">
        <v>705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0AAC-6163-476C-80F4-5A2EB8123506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6" t="s">
        <v>706</v>
      </c>
      <c r="D6" s="3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707</v>
      </c>
      <c r="D12" s="3">
        <v>48.07</v>
      </c>
      <c r="E12" s="3">
        <v>45.17</v>
      </c>
      <c r="F12" s="3">
        <v>47.72</v>
      </c>
      <c r="G12" s="3">
        <v>51.79</v>
      </c>
      <c r="H12" s="3">
        <v>64.05</v>
      </c>
      <c r="I12" s="3">
        <v>69.959999999999994</v>
      </c>
      <c r="J12" s="3">
        <v>64.48</v>
      </c>
      <c r="K12" s="3">
        <v>59.26</v>
      </c>
      <c r="L12" s="3">
        <v>60.23</v>
      </c>
      <c r="M12" s="3">
        <v>63.37</v>
      </c>
    </row>
    <row r="13" spans="3:13" ht="12.75" x14ac:dyDescent="0.2">
      <c r="C13" s="3" t="s">
        <v>708</v>
      </c>
      <c r="D13" s="3" t="s">
        <v>709</v>
      </c>
      <c r="E13" s="3" t="s">
        <v>710</v>
      </c>
      <c r="F13" s="3" t="s">
        <v>711</v>
      </c>
      <c r="G13" s="3" t="s">
        <v>712</v>
      </c>
      <c r="H13" s="3" t="s">
        <v>713</v>
      </c>
      <c r="I13" s="3" t="s">
        <v>714</v>
      </c>
      <c r="J13" s="3" t="s">
        <v>715</v>
      </c>
      <c r="K13" s="3" t="s">
        <v>716</v>
      </c>
      <c r="L13" s="3" t="s">
        <v>717</v>
      </c>
      <c r="M13" s="3" t="s">
        <v>718</v>
      </c>
    </row>
    <row r="14" spans="3:13" ht="12.75" x14ac:dyDescent="0.2"/>
    <row r="15" spans="3:13" ht="12.75" x14ac:dyDescent="0.2">
      <c r="C15" s="3" t="s">
        <v>719</v>
      </c>
      <c r="D15" s="3" t="s">
        <v>720</v>
      </c>
      <c r="E15" s="3" t="s">
        <v>721</v>
      </c>
      <c r="F15" s="3" t="s">
        <v>722</v>
      </c>
      <c r="G15" s="3" t="s">
        <v>723</v>
      </c>
      <c r="H15" s="3" t="s">
        <v>724</v>
      </c>
      <c r="I15" s="3" t="s">
        <v>725</v>
      </c>
      <c r="J15" s="3" t="s">
        <v>726</v>
      </c>
      <c r="K15" s="3" t="s">
        <v>727</v>
      </c>
      <c r="L15" s="3" t="s">
        <v>728</v>
      </c>
      <c r="M15" s="3" t="s">
        <v>729</v>
      </c>
    </row>
    <row r="16" spans="3:13" ht="12.75" x14ac:dyDescent="0.2">
      <c r="C16" s="3" t="s">
        <v>730</v>
      </c>
      <c r="D16" s="3" t="s">
        <v>731</v>
      </c>
      <c r="E16" s="3" t="s">
        <v>732</v>
      </c>
      <c r="F16" s="3" t="s">
        <v>733</v>
      </c>
      <c r="G16" s="3" t="s">
        <v>734</v>
      </c>
      <c r="H16" s="3" t="s">
        <v>735</v>
      </c>
      <c r="I16" s="3" t="s">
        <v>736</v>
      </c>
      <c r="J16" s="3" t="s">
        <v>737</v>
      </c>
      <c r="K16" s="3" t="s">
        <v>738</v>
      </c>
      <c r="L16" s="3" t="s">
        <v>739</v>
      </c>
      <c r="M16" s="3" t="s">
        <v>740</v>
      </c>
    </row>
    <row r="17" spans="3:13" ht="12.75" x14ac:dyDescent="0.2">
      <c r="C17" s="3" t="s">
        <v>741</v>
      </c>
      <c r="D17" s="3" t="s">
        <v>742</v>
      </c>
      <c r="E17" s="3" t="s">
        <v>743</v>
      </c>
      <c r="F17" s="3" t="s">
        <v>744</v>
      </c>
      <c r="G17" s="3" t="s">
        <v>745</v>
      </c>
      <c r="H17" s="3" t="s">
        <v>746</v>
      </c>
      <c r="I17" s="3" t="s">
        <v>747</v>
      </c>
      <c r="J17" s="3" t="s">
        <v>745</v>
      </c>
      <c r="K17" s="3" t="s">
        <v>748</v>
      </c>
      <c r="L17" s="3" t="s">
        <v>749</v>
      </c>
      <c r="M17" s="3" t="s">
        <v>750</v>
      </c>
    </row>
    <row r="18" spans="3:13" ht="12.75" x14ac:dyDescent="0.2">
      <c r="C18" s="3" t="s">
        <v>751</v>
      </c>
      <c r="D18" s="3" t="s">
        <v>752</v>
      </c>
      <c r="E18" s="3" t="s">
        <v>753</v>
      </c>
      <c r="F18" s="3" t="s">
        <v>754</v>
      </c>
      <c r="G18" s="3" t="s">
        <v>755</v>
      </c>
      <c r="H18" s="3" t="s">
        <v>756</v>
      </c>
      <c r="I18" s="3" t="s">
        <v>753</v>
      </c>
      <c r="J18" s="3" t="s">
        <v>757</v>
      </c>
      <c r="K18" s="3" t="s">
        <v>754</v>
      </c>
      <c r="L18" s="3" t="s">
        <v>754</v>
      </c>
      <c r="M18" s="3" t="s">
        <v>758</v>
      </c>
    </row>
    <row r="19" spans="3:13" ht="12.75" x14ac:dyDescent="0.2">
      <c r="C19" s="3" t="s">
        <v>759</v>
      </c>
      <c r="D19" s="3" t="s">
        <v>760</v>
      </c>
      <c r="E19" s="3" t="s">
        <v>761</v>
      </c>
      <c r="F19" s="3" t="s">
        <v>755</v>
      </c>
      <c r="G19" s="3" t="s">
        <v>762</v>
      </c>
      <c r="H19" s="3" t="s">
        <v>763</v>
      </c>
      <c r="I19" s="3" t="s">
        <v>762</v>
      </c>
      <c r="J19" s="3" t="s">
        <v>763</v>
      </c>
      <c r="K19" s="3" t="s">
        <v>756</v>
      </c>
      <c r="L19" s="3" t="s">
        <v>764</v>
      </c>
      <c r="M19" s="3" t="s">
        <v>765</v>
      </c>
    </row>
    <row r="20" spans="3:13" ht="12.75" x14ac:dyDescent="0.2">
      <c r="C20" s="3" t="s">
        <v>766</v>
      </c>
      <c r="D20" s="3" t="s">
        <v>767</v>
      </c>
      <c r="E20" s="3" t="s">
        <v>768</v>
      </c>
      <c r="F20" s="3" t="s">
        <v>769</v>
      </c>
      <c r="G20" s="3" t="s">
        <v>770</v>
      </c>
      <c r="H20" s="3" t="s">
        <v>771</v>
      </c>
      <c r="I20" s="3" t="s">
        <v>772</v>
      </c>
      <c r="J20" s="3" t="s">
        <v>773</v>
      </c>
      <c r="K20" s="3" t="s">
        <v>774</v>
      </c>
      <c r="L20" s="3" t="s">
        <v>775</v>
      </c>
      <c r="M20" s="3" t="s">
        <v>776</v>
      </c>
    </row>
    <row r="21" spans="3:13" ht="12.75" x14ac:dyDescent="0.2">
      <c r="C21" s="3" t="s">
        <v>777</v>
      </c>
      <c r="D21" s="3" t="s">
        <v>778</v>
      </c>
      <c r="E21" s="3" t="s">
        <v>779</v>
      </c>
      <c r="F21" s="3" t="s">
        <v>780</v>
      </c>
      <c r="G21" s="3" t="s">
        <v>779</v>
      </c>
      <c r="H21" s="3" t="s">
        <v>778</v>
      </c>
      <c r="I21" s="3" t="s">
        <v>778</v>
      </c>
      <c r="J21" s="3" t="s">
        <v>780</v>
      </c>
      <c r="K21" s="3" t="s">
        <v>781</v>
      </c>
      <c r="L21" s="3" t="s">
        <v>781</v>
      </c>
      <c r="M21" s="3" t="s">
        <v>782</v>
      </c>
    </row>
    <row r="22" spans="3:13" ht="12.75" x14ac:dyDescent="0.2">
      <c r="C22" s="3" t="s">
        <v>783</v>
      </c>
      <c r="D22" s="3" t="s">
        <v>784</v>
      </c>
      <c r="E22" s="3" t="s">
        <v>785</v>
      </c>
      <c r="F22" s="3" t="s">
        <v>786</v>
      </c>
      <c r="G22" s="3" t="s">
        <v>785</v>
      </c>
      <c r="H22" s="3" t="s">
        <v>787</v>
      </c>
      <c r="I22" s="3" t="s">
        <v>788</v>
      </c>
      <c r="J22" s="3" t="s">
        <v>787</v>
      </c>
      <c r="K22" s="3" t="s">
        <v>789</v>
      </c>
      <c r="L22" s="3" t="s">
        <v>787</v>
      </c>
      <c r="M22" s="3" t="s">
        <v>790</v>
      </c>
    </row>
    <row r="23" spans="3:13" ht="12.75" x14ac:dyDescent="0.2"/>
    <row r="24" spans="3:13" ht="12.75" x14ac:dyDescent="0.2">
      <c r="C24" s="3" t="s">
        <v>791</v>
      </c>
      <c r="D24" s="3" t="s">
        <v>760</v>
      </c>
      <c r="E24" s="3" t="s">
        <v>792</v>
      </c>
      <c r="F24" s="3" t="s">
        <v>793</v>
      </c>
      <c r="G24" s="3" t="s">
        <v>794</v>
      </c>
      <c r="H24" s="3" t="s">
        <v>795</v>
      </c>
      <c r="I24" s="3" t="s">
        <v>796</v>
      </c>
      <c r="J24" s="3" t="s">
        <v>762</v>
      </c>
      <c r="K24" s="3" t="s">
        <v>797</v>
      </c>
      <c r="L24" s="3" t="s">
        <v>798</v>
      </c>
      <c r="M24" s="3" t="s">
        <v>799</v>
      </c>
    </row>
    <row r="25" spans="3:13" ht="12.75" x14ac:dyDescent="0.2">
      <c r="C25" s="3" t="s">
        <v>800</v>
      </c>
      <c r="D25" s="3" t="s">
        <v>801</v>
      </c>
      <c r="E25" s="3" t="s">
        <v>802</v>
      </c>
      <c r="F25" s="3" t="s">
        <v>790</v>
      </c>
      <c r="G25" s="3" t="s">
        <v>803</v>
      </c>
      <c r="H25" s="3" t="s">
        <v>804</v>
      </c>
      <c r="I25" s="3" t="s">
        <v>803</v>
      </c>
      <c r="J25" s="3" t="s">
        <v>805</v>
      </c>
      <c r="K25" s="3" t="s">
        <v>806</v>
      </c>
      <c r="L25" s="3" t="s">
        <v>785</v>
      </c>
      <c r="M25" s="3" t="s">
        <v>788</v>
      </c>
    </row>
    <row r="26" spans="3:13" ht="12.75" x14ac:dyDescent="0.2">
      <c r="C26" s="3" t="s">
        <v>807</v>
      </c>
      <c r="D26" s="3" t="s">
        <v>808</v>
      </c>
      <c r="E26" s="3" t="s">
        <v>809</v>
      </c>
      <c r="F26" s="3" t="s">
        <v>810</v>
      </c>
      <c r="G26" s="3" t="s">
        <v>808</v>
      </c>
      <c r="H26" s="3" t="s">
        <v>811</v>
      </c>
      <c r="I26" s="3" t="s">
        <v>812</v>
      </c>
      <c r="J26" s="3" t="s">
        <v>743</v>
      </c>
      <c r="K26" s="3" t="s">
        <v>813</v>
      </c>
      <c r="L26" s="3" t="s">
        <v>814</v>
      </c>
      <c r="M26" s="3" t="s">
        <v>742</v>
      </c>
    </row>
    <row r="27" spans="3:13" ht="12.75" x14ac:dyDescent="0.2">
      <c r="C27" s="3" t="s">
        <v>815</v>
      </c>
      <c r="D27" s="3" t="s">
        <v>816</v>
      </c>
      <c r="E27" s="3" t="s">
        <v>780</v>
      </c>
      <c r="F27" s="3" t="s">
        <v>780</v>
      </c>
      <c r="G27" s="3" t="s">
        <v>816</v>
      </c>
      <c r="H27" s="3" t="s">
        <v>817</v>
      </c>
      <c r="I27" s="3" t="s">
        <v>818</v>
      </c>
      <c r="J27" s="3" t="s">
        <v>778</v>
      </c>
      <c r="K27" s="3" t="s">
        <v>819</v>
      </c>
      <c r="L27" s="3" t="s">
        <v>819</v>
      </c>
      <c r="M27" s="3" t="s">
        <v>819</v>
      </c>
    </row>
    <row r="28" spans="3:13" ht="12.75" x14ac:dyDescent="0.2"/>
    <row r="29" spans="3:13" ht="12.75" x14ac:dyDescent="0.2">
      <c r="C29" s="3" t="s">
        <v>820</v>
      </c>
      <c r="D29" s="3">
        <v>5.4</v>
      </c>
      <c r="E29" s="3">
        <v>4.5</v>
      </c>
      <c r="F29" s="3">
        <v>4.4000000000000004</v>
      </c>
      <c r="G29" s="3">
        <v>4.4000000000000004</v>
      </c>
      <c r="H29" s="3">
        <v>4.8</v>
      </c>
      <c r="I29" s="3">
        <v>5.2</v>
      </c>
      <c r="J29" s="3">
        <v>5.4</v>
      </c>
      <c r="K29" s="3">
        <v>5.5</v>
      </c>
      <c r="L29" s="3">
        <v>4.9000000000000004</v>
      </c>
      <c r="M29" s="3">
        <v>6.6</v>
      </c>
    </row>
    <row r="30" spans="3:13" ht="12.75" x14ac:dyDescent="0.2">
      <c r="C30" s="3" t="s">
        <v>821</v>
      </c>
      <c r="D30" s="3">
        <v>5</v>
      </c>
      <c r="E30" s="3">
        <v>5</v>
      </c>
      <c r="F30" s="3">
        <v>4</v>
      </c>
      <c r="G30" s="3">
        <v>5</v>
      </c>
      <c r="H30" s="3">
        <v>7</v>
      </c>
      <c r="I30" s="3">
        <v>6</v>
      </c>
      <c r="J30" s="3">
        <v>7</v>
      </c>
      <c r="K30" s="3">
        <v>6</v>
      </c>
      <c r="L30" s="3">
        <v>4</v>
      </c>
      <c r="M30" s="3">
        <v>5</v>
      </c>
    </row>
    <row r="31" spans="3:13" ht="12.75" x14ac:dyDescent="0.2">
      <c r="C31" s="3" t="s">
        <v>822</v>
      </c>
      <c r="D31" s="3">
        <v>0.87</v>
      </c>
      <c r="E31" s="3">
        <v>1.83</v>
      </c>
      <c r="F31" s="3">
        <v>1.92</v>
      </c>
      <c r="G31" s="3">
        <v>1.92</v>
      </c>
      <c r="H31" s="3">
        <v>1.92</v>
      </c>
      <c r="I31" s="3">
        <v>1.92</v>
      </c>
      <c r="J31" s="3">
        <v>2</v>
      </c>
      <c r="K31" s="3">
        <v>2</v>
      </c>
      <c r="L31" s="3">
        <v>2</v>
      </c>
      <c r="M31" s="3">
        <v>2</v>
      </c>
    </row>
    <row r="32" spans="3:13" ht="12.75" x14ac:dyDescent="0.2">
      <c r="C32" s="3" t="s">
        <v>823</v>
      </c>
      <c r="D32" s="3" t="s">
        <v>824</v>
      </c>
      <c r="E32" s="3" t="s">
        <v>339</v>
      </c>
      <c r="F32" s="3" t="s">
        <v>336</v>
      </c>
      <c r="G32" s="3" t="s">
        <v>825</v>
      </c>
      <c r="H32" s="3" t="s">
        <v>826</v>
      </c>
      <c r="I32" s="3" t="s">
        <v>827</v>
      </c>
      <c r="J32" s="3" t="s">
        <v>826</v>
      </c>
      <c r="K32" s="3" t="s">
        <v>828</v>
      </c>
      <c r="L32" s="3" t="s">
        <v>826</v>
      </c>
      <c r="M32" s="3" t="s">
        <v>829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11A1-6812-4B89-A94F-E4A84BC0EB26}">
  <dimension ref="A3:BJ22"/>
  <sheetViews>
    <sheetView showGridLines="0" tabSelected="1" topLeftCell="Z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8" t="s">
        <v>830</v>
      </c>
      <c r="C3" s="38"/>
      <c r="D3" s="38"/>
      <c r="E3" s="38"/>
      <c r="F3" s="38"/>
      <c r="H3" s="38" t="s">
        <v>831</v>
      </c>
      <c r="I3" s="38"/>
      <c r="J3" s="38"/>
      <c r="K3" s="38"/>
      <c r="L3" s="38"/>
      <c r="N3" s="39" t="s">
        <v>832</v>
      </c>
      <c r="O3" s="39"/>
      <c r="P3" s="39"/>
      <c r="Q3" s="39"/>
      <c r="R3" s="39"/>
      <c r="S3" s="39"/>
      <c r="T3" s="39"/>
      <c r="V3" s="38" t="s">
        <v>833</v>
      </c>
      <c r="W3" s="38"/>
      <c r="X3" s="38"/>
      <c r="Y3" s="38"/>
      <c r="AA3" s="38" t="s">
        <v>834</v>
      </c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</row>
    <row r="4" spans="1:62" ht="47.25" x14ac:dyDescent="0.2">
      <c r="B4" s="8" t="s">
        <v>835</v>
      </c>
      <c r="C4" s="9" t="s">
        <v>836</v>
      </c>
      <c r="D4" s="8" t="s">
        <v>837</v>
      </c>
      <c r="E4" s="9" t="s">
        <v>838</v>
      </c>
      <c r="F4" s="8" t="s">
        <v>839</v>
      </c>
      <c r="H4" s="10" t="s">
        <v>840</v>
      </c>
      <c r="I4" s="11" t="s">
        <v>841</v>
      </c>
      <c r="J4" s="10" t="s">
        <v>842</v>
      </c>
      <c r="K4" s="11" t="s">
        <v>843</v>
      </c>
      <c r="L4" s="10" t="s">
        <v>844</v>
      </c>
      <c r="N4" s="12" t="s">
        <v>845</v>
      </c>
      <c r="O4" s="13" t="s">
        <v>846</v>
      </c>
      <c r="P4" s="12" t="s">
        <v>847</v>
      </c>
      <c r="Q4" s="13" t="s">
        <v>848</v>
      </c>
      <c r="R4" s="12" t="s">
        <v>849</v>
      </c>
      <c r="S4" s="13" t="s">
        <v>850</v>
      </c>
      <c r="T4" s="12" t="s">
        <v>851</v>
      </c>
      <c r="V4" s="13" t="s">
        <v>852</v>
      </c>
      <c r="W4" s="12" t="s">
        <v>853</v>
      </c>
      <c r="X4" s="13" t="s">
        <v>854</v>
      </c>
      <c r="Y4" s="12" t="s">
        <v>855</v>
      </c>
      <c r="AA4" s="14" t="s">
        <v>475</v>
      </c>
      <c r="AB4" s="15" t="s">
        <v>741</v>
      </c>
      <c r="AC4" s="14" t="s">
        <v>751</v>
      </c>
      <c r="AD4" s="15" t="s">
        <v>766</v>
      </c>
      <c r="AE4" s="14" t="s">
        <v>777</v>
      </c>
      <c r="AF4" s="15" t="s">
        <v>783</v>
      </c>
      <c r="AG4" s="14" t="s">
        <v>791</v>
      </c>
      <c r="AH4" s="15" t="s">
        <v>800</v>
      </c>
      <c r="AI4" s="14" t="s">
        <v>822</v>
      </c>
      <c r="AJ4" s="16"/>
      <c r="AK4" s="15" t="s">
        <v>820</v>
      </c>
      <c r="AL4" s="14" t="s">
        <v>821</v>
      </c>
    </row>
    <row r="5" spans="1:62" ht="63" x14ac:dyDescent="0.2">
      <c r="A5" s="17" t="s">
        <v>856</v>
      </c>
      <c r="B5" s="12" t="s">
        <v>857</v>
      </c>
      <c r="C5" s="18" t="s">
        <v>858</v>
      </c>
      <c r="D5" s="19" t="s">
        <v>859</v>
      </c>
      <c r="E5" s="13" t="s">
        <v>860</v>
      </c>
      <c r="F5" s="12" t="s">
        <v>857</v>
      </c>
      <c r="H5" s="13" t="s">
        <v>861</v>
      </c>
      <c r="I5" s="12" t="s">
        <v>862</v>
      </c>
      <c r="J5" s="13" t="s">
        <v>863</v>
      </c>
      <c r="K5" s="12" t="s">
        <v>864</v>
      </c>
      <c r="L5" s="13" t="s">
        <v>865</v>
      </c>
      <c r="N5" s="12" t="s">
        <v>866</v>
      </c>
      <c r="O5" s="13" t="s">
        <v>867</v>
      </c>
      <c r="P5" s="12" t="s">
        <v>868</v>
      </c>
      <c r="Q5" s="13" t="s">
        <v>869</v>
      </c>
      <c r="R5" s="12" t="s">
        <v>870</v>
      </c>
      <c r="S5" s="13" t="s">
        <v>871</v>
      </c>
      <c r="T5" s="12" t="s">
        <v>872</v>
      </c>
      <c r="V5" s="13" t="s">
        <v>873</v>
      </c>
      <c r="W5" s="12" t="s">
        <v>874</v>
      </c>
      <c r="X5" s="13" t="s">
        <v>875</v>
      </c>
      <c r="Y5" s="12" t="s">
        <v>876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sheet!D18/sheet!D35</f>
        <v>0.9381241858445506</v>
      </c>
      <c r="C7" s="25">
        <f>(sheet!D18-sheet!D15)/sheet!D35</f>
        <v>0.87820234476769432</v>
      </c>
      <c r="D7" s="25">
        <f>sheet!D12/sheet!D35</f>
        <v>0.49956578376031263</v>
      </c>
      <c r="E7" s="25">
        <f>Sheet2!D20/sheet!D35</f>
        <v>0.86626139817629177</v>
      </c>
      <c r="F7" s="25">
        <f>sheet!D18/sheet!D35</f>
        <v>0.9381241858445506</v>
      </c>
      <c r="G7" s="23"/>
      <c r="H7" s="26">
        <f>Sheet1!D33/sheet!D51</f>
        <v>0.357464125080317</v>
      </c>
      <c r="I7" s="26">
        <f>Sheet1!D33/Sheet1!D12</f>
        <v>0.13135526522902566</v>
      </c>
      <c r="J7" s="26">
        <f>Sheet1!D12/sheet!D27</f>
        <v>0.53836701834668022</v>
      </c>
      <c r="K7" s="26">
        <f>Sheet1!D30/sheet!D27</f>
        <v>7.0717342485487902E-2</v>
      </c>
      <c r="L7" s="26">
        <f>Sheet1!D38</f>
        <v>3.24</v>
      </c>
      <c r="M7" s="23"/>
      <c r="N7" s="26">
        <f>sheet!D40/sheet!D27</f>
        <v>0.80216939960171174</v>
      </c>
      <c r="O7" s="26">
        <f>sheet!D51/sheet!D27</f>
        <v>0.1978306003982882</v>
      </c>
      <c r="P7" s="26">
        <f>sheet!D40/sheet!D51</f>
        <v>4.0548297279931464</v>
      </c>
      <c r="Q7" s="25">
        <f>Sheet1!D24/Sheet1!D26</f>
        <v>-4.3211143695014664</v>
      </c>
      <c r="R7" s="25">
        <f>ABS(Sheet2!D20/(Sheet1!D26+Sheet2!D30))</f>
        <v>3.8439306358381504</v>
      </c>
      <c r="S7" s="25">
        <f>sheet!D40/Sheet1!D43</f>
        <v>3.8747441670077771</v>
      </c>
      <c r="T7" s="25">
        <f>Sheet2!D20/sheet!D40</f>
        <v>0.2107542784703148</v>
      </c>
      <c r="V7" s="25">
        <f>ABS(Sheet1!D15/sheet!D15)</f>
        <v>28.25</v>
      </c>
      <c r="W7" s="25">
        <f>Sheet1!D12/sheet!D14</f>
        <v>11.067944250871081</v>
      </c>
      <c r="X7" s="25">
        <f>Sheet1!D12/sheet!D27</f>
        <v>0.53836701834668022</v>
      </c>
      <c r="Y7" s="25">
        <f>Sheet1!D12/(sheet!D18-sheet!D35)</f>
        <v>-44.582456140350878</v>
      </c>
      <c r="AA7" s="11" t="str">
        <f>Sheet1!D43</f>
        <v>4,886,000</v>
      </c>
      <c r="AB7" s="11" t="str">
        <f>Sheet3!D17</f>
        <v>7.2x</v>
      </c>
      <c r="AC7" s="11" t="str">
        <f>Sheet3!D18</f>
        <v>11.5x</v>
      </c>
      <c r="AD7" s="11" t="str">
        <f>Sheet3!D20</f>
        <v>19.4x</v>
      </c>
      <c r="AE7" s="11" t="str">
        <f>Sheet3!D21</f>
        <v>2.2x</v>
      </c>
      <c r="AF7" s="11" t="str">
        <f>Sheet3!D22</f>
        <v>2.7x</v>
      </c>
      <c r="AG7" s="11" t="str">
        <f>Sheet3!D24</f>
        <v>13.3x</v>
      </c>
      <c r="AH7" s="11" t="str">
        <f>Sheet3!D25</f>
        <v>5.5x</v>
      </c>
      <c r="AI7" s="11">
        <f>Sheet3!D31</f>
        <v>0.87</v>
      </c>
      <c r="AK7" s="11">
        <f>Sheet3!D29</f>
        <v>5.4</v>
      </c>
      <c r="AL7" s="11">
        <f>Sheet3!D30</f>
        <v>5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sheet!E18/sheet!E35</f>
        <v>0.4766260162601626</v>
      </c>
      <c r="C8" s="28">
        <f>(sheet!E18-sheet!E15)/sheet!E35</f>
        <v>0.42560975609756097</v>
      </c>
      <c r="D8" s="28">
        <f>sheet!E12/sheet!E35</f>
        <v>3.5772357723577237E-2</v>
      </c>
      <c r="E8" s="28">
        <f>Sheet2!E20/sheet!E35</f>
        <v>0.75162601626016257</v>
      </c>
      <c r="F8" s="28">
        <f>sheet!E18/sheet!E35</f>
        <v>0.4766260162601626</v>
      </c>
      <c r="G8" s="23"/>
      <c r="H8" s="29">
        <f>Sheet1!E33/sheet!E51</f>
        <v>0.24466338259441708</v>
      </c>
      <c r="I8" s="29">
        <f>Sheet1!E33/Sheet1!E12</f>
        <v>0.1043579766536965</v>
      </c>
      <c r="J8" s="29">
        <f>Sheet1!E12/sheet!E27</f>
        <v>0.48450343111379235</v>
      </c>
      <c r="K8" s="29">
        <f>Sheet1!E30/sheet!E27</f>
        <v>5.0561797752808987E-2</v>
      </c>
      <c r="L8" s="29">
        <f>Sheet1!E38</f>
        <v>2.6</v>
      </c>
      <c r="M8" s="23"/>
      <c r="N8" s="29">
        <f>sheet!E40/sheet!E27</f>
        <v>0.79334137697006257</v>
      </c>
      <c r="O8" s="29">
        <f>sheet!E51/sheet!E27</f>
        <v>0.2066586230299374</v>
      </c>
      <c r="P8" s="29">
        <f>sheet!E40/sheet!E51</f>
        <v>3.8388980113118043</v>
      </c>
      <c r="Q8" s="28">
        <f>Sheet1!E24/Sheet1!E26</f>
        <v>-3.5163487738419619</v>
      </c>
      <c r="R8" s="28">
        <f>ABS(Sheet2!E20/(Sheet1!E26+Sheet2!E30))</f>
        <v>1.1257229832572297</v>
      </c>
      <c r="S8" s="28">
        <f>sheet!E40/Sheet1!E43</f>
        <v>4.2644912849614913</v>
      </c>
      <c r="T8" s="28">
        <f>Sheet2!E20/sheet!E40</f>
        <v>0.1757521030369279</v>
      </c>
      <c r="U8" s="6"/>
      <c r="V8" s="28">
        <f>ABS(Sheet1!E15/sheet!E15)</f>
        <v>31.346613545816734</v>
      </c>
      <c r="W8" s="28">
        <f>Sheet1!E12/sheet!E14</f>
        <v>10.628618693134822</v>
      </c>
      <c r="X8" s="28">
        <f>Sheet1!E12/sheet!E27</f>
        <v>0.48450343111379235</v>
      </c>
      <c r="Y8" s="28">
        <f>Sheet1!E12/(sheet!E18-sheet!E35)</f>
        <v>-4.9902912621359219</v>
      </c>
      <c r="Z8" s="6"/>
      <c r="AA8" s="30" t="str">
        <f>Sheet1!E43</f>
        <v>4,934,000</v>
      </c>
      <c r="AB8" s="30" t="str">
        <f>Sheet3!E17</f>
        <v>7.5x</v>
      </c>
      <c r="AC8" s="30" t="str">
        <f>Sheet3!E18</f>
        <v>13.1x</v>
      </c>
      <c r="AD8" s="30" t="str">
        <f>Sheet3!E20</f>
        <v>17.8x</v>
      </c>
      <c r="AE8" s="30" t="str">
        <f>Sheet3!E21</f>
        <v>1.9x</v>
      </c>
      <c r="AF8" s="30" t="str">
        <f>Sheet3!E22</f>
        <v>2.9x</v>
      </c>
      <c r="AG8" s="30" t="str">
        <f>Sheet3!E24</f>
        <v>17.1x</v>
      </c>
      <c r="AH8" s="30" t="str">
        <f>Sheet3!E25</f>
        <v>4.4x</v>
      </c>
      <c r="AI8" s="30">
        <f>Sheet3!E31</f>
        <v>1.83</v>
      </c>
      <c r="AK8" s="30">
        <f>Sheet3!E29</f>
        <v>4.5</v>
      </c>
      <c r="AL8" s="30">
        <f>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sheet!F18/sheet!F35</f>
        <v>0.52262308152282244</v>
      </c>
      <c r="C9" s="25">
        <f>(sheet!F18-sheet!F15)/sheet!F35</f>
        <v>0.45923858879808649</v>
      </c>
      <c r="D9" s="25">
        <f>sheet!F12/sheet!F35</f>
        <v>2.1925453458241976E-3</v>
      </c>
      <c r="E9" s="25">
        <f>Sheet2!F20/sheet!F35</f>
        <v>0.74686067370938813</v>
      </c>
      <c r="F9" s="25">
        <f>sheet!F18/sheet!F35</f>
        <v>0.52262308152282244</v>
      </c>
      <c r="G9" s="23"/>
      <c r="H9" s="26">
        <f>Sheet1!F33/sheet!F51</f>
        <v>0.23811213626685593</v>
      </c>
      <c r="I9" s="26">
        <f>Sheet1!F33/Sheet1!F12</f>
        <v>0.10004472938720739</v>
      </c>
      <c r="J9" s="26">
        <f>Sheet1!F12/sheet!F27</f>
        <v>0.45955668231182978</v>
      </c>
      <c r="K9" s="26">
        <f>Sheet1!F30/sheet!F27</f>
        <v>4.5976223919969854E-2</v>
      </c>
      <c r="L9" s="26">
        <f>Sheet1!F38</f>
        <v>2.61</v>
      </c>
      <c r="M9" s="23"/>
      <c r="N9" s="26">
        <f>sheet!F40/sheet!F27</f>
        <v>0.80691356332865116</v>
      </c>
      <c r="O9" s="26">
        <f>sheet!F51/sheet!F27</f>
        <v>0.19308643667134878</v>
      </c>
      <c r="P9" s="26">
        <f>sheet!F40/sheet!F51</f>
        <v>4.1790276792051104</v>
      </c>
      <c r="Q9" s="25">
        <f>Sheet1!F24/Sheet1!F26</f>
        <v>-3.5874822190611666</v>
      </c>
      <c r="R9" s="25">
        <f>ABS(Sheet2!F20/(Sheet1!F26+Sheet2!F30))</f>
        <v>5.3300142247510669</v>
      </c>
      <c r="S9" s="25">
        <f>sheet!F40/Sheet1!F43</f>
        <v>4.7428513894482478</v>
      </c>
      <c r="T9" s="25">
        <f>Sheet2!F20/sheet!F40</f>
        <v>0.15908801426569863</v>
      </c>
      <c r="V9" s="25">
        <f>ABS(Sheet1!F15/sheet!F15)</f>
        <v>26.531446540880502</v>
      </c>
      <c r="W9" s="25">
        <f>Sheet1!F12/sheet!F14</f>
        <v>10.791633145615446</v>
      </c>
      <c r="X9" s="25">
        <f>Sheet1!F12/sheet!F27</f>
        <v>0.45955668231182978</v>
      </c>
      <c r="Y9" s="25">
        <f>Sheet1!F12/(sheet!F18-sheet!F35)</f>
        <v>-5.6008350730688932</v>
      </c>
      <c r="AA9" s="11" t="str">
        <f>Sheet1!F43</f>
        <v>4,966,000</v>
      </c>
      <c r="AB9" s="11" t="str">
        <f>Sheet3!F17</f>
        <v>7.6x</v>
      </c>
      <c r="AC9" s="11" t="str">
        <f>Sheet3!F18</f>
        <v>14.0x</v>
      </c>
      <c r="AD9" s="11" t="str">
        <f>Sheet3!F20</f>
        <v>26.9x</v>
      </c>
      <c r="AE9" s="11" t="str">
        <f>Sheet3!F21</f>
        <v>1.8x</v>
      </c>
      <c r="AF9" s="11" t="str">
        <f>Sheet3!F22</f>
        <v>2.8x</v>
      </c>
      <c r="AG9" s="11" t="str">
        <f>Sheet3!F24</f>
        <v>17.9x</v>
      </c>
      <c r="AH9" s="11" t="str">
        <f>Sheet3!F25</f>
        <v>4.3x</v>
      </c>
      <c r="AI9" s="11">
        <f>Sheet3!F31</f>
        <v>1.92</v>
      </c>
      <c r="AK9" s="11">
        <f>Sheet3!F29</f>
        <v>4.4000000000000004</v>
      </c>
      <c r="AL9" s="11">
        <f>Sheet3!F30</f>
        <v>4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sheet!G18/sheet!G35</f>
        <v>0.50264032857422258</v>
      </c>
      <c r="C10" s="28">
        <f>(sheet!G18-sheet!G15)/sheet!G35</f>
        <v>0.44103266184236262</v>
      </c>
      <c r="D10" s="28">
        <f>sheet!G12/sheet!G35</f>
        <v>0.17233033444161941</v>
      </c>
      <c r="E10" s="28">
        <f>Sheet2!G20/sheet!G35</f>
        <v>0.77390964208879331</v>
      </c>
      <c r="F10" s="28">
        <f>sheet!G18/sheet!G35</f>
        <v>0.50264032857422258</v>
      </c>
      <c r="G10" s="23"/>
      <c r="H10" s="29">
        <f>Sheet1!G33/sheet!G51</f>
        <v>0.15847409375593091</v>
      </c>
      <c r="I10" s="29">
        <f>Sheet1!G33/Sheet1!G12</f>
        <v>6.0940008757845568E-2</v>
      </c>
      <c r="J10" s="29">
        <f>Sheet1!G12/sheet!G27</f>
        <v>0.48345212052783854</v>
      </c>
      <c r="K10" s="29">
        <f>Sheet1!G30/sheet!G27</f>
        <v>2.9461576458965494E-2</v>
      </c>
      <c r="L10" s="29">
        <f>Sheet1!G38</f>
        <v>1.62</v>
      </c>
      <c r="M10" s="23"/>
      <c r="N10" s="29">
        <f>sheet!G40/sheet!G27</f>
        <v>0.81409216004516261</v>
      </c>
      <c r="O10" s="29">
        <f>sheet!G51/sheet!G27</f>
        <v>0.18590783995483734</v>
      </c>
      <c r="P10" s="29">
        <f>sheet!G40/sheet!G51</f>
        <v>4.3790092996773584</v>
      </c>
      <c r="Q10" s="28">
        <f>Sheet1!G24/Sheet1!G26</f>
        <v>-2.6463068181818183</v>
      </c>
      <c r="R10" s="28">
        <f>ABS(Sheet2!G20/(Sheet1!G26+Sheet2!G30))</f>
        <v>3.1859903381642511</v>
      </c>
      <c r="S10" s="28">
        <f>sheet!G40/Sheet1!G43</f>
        <v>4.5943847072879329</v>
      </c>
      <c r="T10" s="28">
        <f>Sheet2!G20/sheet!G40</f>
        <v>0.17149915485632558</v>
      </c>
      <c r="U10" s="6"/>
      <c r="V10" s="28">
        <f>ABS(Sheet1!G15/sheet!G15)</f>
        <v>27.526984126984129</v>
      </c>
      <c r="W10" s="28">
        <f>Sheet1!G12/sheet!G14</f>
        <v>9.8151862464183388</v>
      </c>
      <c r="X10" s="28">
        <f>Sheet1!G12/sheet!G27</f>
        <v>0.48345212052783854</v>
      </c>
      <c r="Y10" s="28">
        <f>Sheet1!G12/(sheet!G18-sheet!G35)</f>
        <v>-5.3881242626818722</v>
      </c>
      <c r="Z10" s="6"/>
      <c r="AA10" s="30" t="str">
        <f>Sheet1!G43</f>
        <v>5,022,000</v>
      </c>
      <c r="AB10" s="30" t="str">
        <f>Sheet3!G17</f>
        <v>7.9x</v>
      </c>
      <c r="AC10" s="30" t="str">
        <f>Sheet3!G18</f>
        <v>14.8x</v>
      </c>
      <c r="AD10" s="30" t="str">
        <f>Sheet3!G20</f>
        <v>21.7x</v>
      </c>
      <c r="AE10" s="30" t="str">
        <f>Sheet3!G21</f>
        <v>1.9x</v>
      </c>
      <c r="AF10" s="30" t="str">
        <f>Sheet3!G22</f>
        <v>2.9x</v>
      </c>
      <c r="AG10" s="30" t="str">
        <f>Sheet3!G24</f>
        <v>24.2x</v>
      </c>
      <c r="AH10" s="30" t="str">
        <f>Sheet3!G25</f>
        <v>4.6x</v>
      </c>
      <c r="AI10" s="30">
        <f>Sheet3!G31</f>
        <v>1.92</v>
      </c>
      <c r="AK10" s="30">
        <f>Sheet3!G29</f>
        <v>4.4000000000000004</v>
      </c>
      <c r="AL10" s="30">
        <f>Sheet3!G30</f>
        <v>5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sheet!H18/sheet!H35</f>
        <v>0.59930262966729619</v>
      </c>
      <c r="C11" s="25">
        <f>(sheet!H18-sheet!H15)/sheet!H35</f>
        <v>0.53610344326601778</v>
      </c>
      <c r="D11" s="25">
        <f>sheet!H12/sheet!H35</f>
        <v>0.12801467383408396</v>
      </c>
      <c r="E11" s="25">
        <f>Sheet2!H20/sheet!H35</f>
        <v>0.57213424378904543</v>
      </c>
      <c r="F11" s="25">
        <f>sheet!H18/sheet!H35</f>
        <v>0.59930262966729619</v>
      </c>
      <c r="G11" s="23"/>
      <c r="H11" s="26">
        <f>Sheet1!H33/sheet!H51</f>
        <v>0.24613127001067236</v>
      </c>
      <c r="I11" s="26">
        <f>Sheet1!H33/Sheet1!H12</f>
        <v>0.12840141972301483</v>
      </c>
      <c r="J11" s="26">
        <f>Sheet1!H12/sheet!H27</f>
        <v>0.47126926861265989</v>
      </c>
      <c r="K11" s="26">
        <f>Sheet1!H30/sheet!H27</f>
        <v>6.0511643161692358E-2</v>
      </c>
      <c r="L11" s="26">
        <f>Sheet1!H38</f>
        <v>3.58</v>
      </c>
      <c r="M11" s="23"/>
      <c r="N11" s="26">
        <f>sheet!H40/sheet!H27</f>
        <v>0.75414890127910794</v>
      </c>
      <c r="O11" s="26">
        <f>sheet!H51/sheet!H27</f>
        <v>0.24585109872089209</v>
      </c>
      <c r="P11" s="26">
        <f>sheet!H40/sheet!H51</f>
        <v>3.0675026680896478</v>
      </c>
      <c r="Q11" s="25">
        <f>Sheet1!H24/Sheet1!H26</f>
        <v>-4.5285913528591353</v>
      </c>
      <c r="R11" s="25">
        <f>ABS(Sheet2!H20/(Sheet1!H26+Sheet2!H30))</f>
        <v>2.2490005711022274</v>
      </c>
      <c r="S11" s="25">
        <f>sheet!H40/Sheet1!H43</f>
        <v>4.1883424408014571</v>
      </c>
      <c r="T11" s="25">
        <f>Sheet2!H20/sheet!H40</f>
        <v>0.1712620683656606</v>
      </c>
      <c r="V11" s="25">
        <f>ABS(Sheet1!H15/sheet!H15)</f>
        <v>20.383908045977012</v>
      </c>
      <c r="W11" s="25">
        <f>Sheet1!H12/sheet!H14</f>
        <v>6.525431425976385</v>
      </c>
      <c r="X11" s="25">
        <f>Sheet1!H12/sheet!H27</f>
        <v>0.47126926861265989</v>
      </c>
      <c r="Y11" s="25">
        <f>Sheet1!H12/(sheet!H18-sheet!H35)</f>
        <v>-5.2099347353154464</v>
      </c>
      <c r="AA11" s="11" t="str">
        <f>Sheet1!H43</f>
        <v>5,490,000</v>
      </c>
      <c r="AB11" s="11" t="str">
        <f>Sheet3!H17</f>
        <v>8.5x</v>
      </c>
      <c r="AC11" s="11" t="str">
        <f>Sheet3!H18</f>
        <v>14.4x</v>
      </c>
      <c r="AD11" s="11" t="str">
        <f>Sheet3!H20</f>
        <v>24.9x</v>
      </c>
      <c r="AE11" s="11" t="str">
        <f>Sheet3!H21</f>
        <v>2.2x</v>
      </c>
      <c r="AF11" s="11" t="str">
        <f>Sheet3!H22</f>
        <v>3.2x</v>
      </c>
      <c r="AG11" s="11" t="str">
        <f>Sheet3!H24</f>
        <v>24.7x</v>
      </c>
      <c r="AH11" s="11" t="str">
        <f>Sheet3!H25</f>
        <v>5.2x</v>
      </c>
      <c r="AI11" s="11">
        <f>Sheet3!H31</f>
        <v>1.92</v>
      </c>
      <c r="AK11" s="11">
        <f>Sheet3!H29</f>
        <v>4.8</v>
      </c>
      <c r="AL11" s="11">
        <f>Sheet3!H30</f>
        <v>7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sheet!I18/sheet!I35</f>
        <v>0.69789126380720123</v>
      </c>
      <c r="C12" s="28">
        <f>(sheet!I18-sheet!I15)/sheet!I35</f>
        <v>0.63104289198106445</v>
      </c>
      <c r="D12" s="28">
        <f>sheet!I12/sheet!I35</f>
        <v>5.8097833883230525E-2</v>
      </c>
      <c r="E12" s="28">
        <f>Sheet2!I20/sheet!I35</f>
        <v>0.61511978195380868</v>
      </c>
      <c r="F12" s="28">
        <f>sheet!I18/sheet!I35</f>
        <v>0.69789126380720123</v>
      </c>
      <c r="G12" s="23"/>
      <c r="H12" s="29">
        <f>Sheet1!I33/sheet!I51</f>
        <v>0.25245218244237372</v>
      </c>
      <c r="I12" s="29">
        <f>Sheet1!I33/Sheet1!I12</f>
        <v>0.13639374668786433</v>
      </c>
      <c r="J12" s="29">
        <f>Sheet1!I12/sheet!I27</f>
        <v>0.45230105465004794</v>
      </c>
      <c r="K12" s="29">
        <f>Sheet1!I30/sheet!I27</f>
        <v>6.1691035474592523E-2</v>
      </c>
      <c r="L12" s="29">
        <f>Sheet1!I38</f>
        <v>4</v>
      </c>
      <c r="M12" s="23"/>
      <c r="N12" s="29">
        <f>sheet!I40/sheet!I27</f>
        <v>0.75563279002876316</v>
      </c>
      <c r="O12" s="29">
        <f>sheet!I51/sheet!I27</f>
        <v>0.24436720997123682</v>
      </c>
      <c r="P12" s="29">
        <f>sheet!I40/sheet!I51</f>
        <v>3.0922020598332516</v>
      </c>
      <c r="Q12" s="28">
        <f>Sheet1!I24/Sheet1!I26</f>
        <v>-5.2876712328767121</v>
      </c>
      <c r="R12" s="28">
        <f>ABS(Sheet2!I20/(Sheet1!I26+Sheet2!I30))</f>
        <v>2.8972972972972975</v>
      </c>
      <c r="S12" s="28">
        <f>sheet!I40/Sheet1!I43</f>
        <v>4.2251633439437093</v>
      </c>
      <c r="T12" s="28">
        <f>Sheet2!I20/sheet!I40</f>
        <v>0.17002379064234735</v>
      </c>
      <c r="U12" s="6"/>
      <c r="V12" s="28">
        <f>ABS(Sheet1!I15/sheet!I15)</f>
        <v>19.555793991416309</v>
      </c>
      <c r="W12" s="28">
        <f>Sheet1!I12/sheet!I14</f>
        <v>5.9762470308788602</v>
      </c>
      <c r="X12" s="28">
        <f>Sheet1!I12/sheet!I27</f>
        <v>0.45230105465004794</v>
      </c>
      <c r="Y12" s="28">
        <f>Sheet1!I12/(sheet!I18-sheet!I35)</f>
        <v>-7.1680911680911681</v>
      </c>
      <c r="Z12" s="6"/>
      <c r="AA12" s="30" t="str">
        <f>Sheet1!I43</f>
        <v>5,969,000</v>
      </c>
      <c r="AB12" s="30" t="str">
        <f>Sheet3!I17</f>
        <v>8.3x</v>
      </c>
      <c r="AC12" s="30" t="str">
        <f>Sheet3!I18</f>
        <v>13.1x</v>
      </c>
      <c r="AD12" s="30" t="str">
        <f>Sheet3!I20</f>
        <v>83.7x</v>
      </c>
      <c r="AE12" s="30" t="str">
        <f>Sheet3!I21</f>
        <v>2.2x</v>
      </c>
      <c r="AF12" s="30" t="str">
        <f>Sheet3!I22</f>
        <v>3.3x</v>
      </c>
      <c r="AG12" s="30" t="str">
        <f>Sheet3!I24</f>
        <v>17.5x</v>
      </c>
      <c r="AH12" s="30" t="str">
        <f>Sheet3!I25</f>
        <v>4.6x</v>
      </c>
      <c r="AI12" s="30">
        <f>Sheet3!I31</f>
        <v>1.92</v>
      </c>
      <c r="AK12" s="30">
        <f>Sheet3!I29</f>
        <v>5.2</v>
      </c>
      <c r="AL12" s="30">
        <f>Sheet3!I30</f>
        <v>6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sheet!J18/sheet!J35</f>
        <v>0.857981220657277</v>
      </c>
      <c r="C13" s="25">
        <f>(sheet!J18-sheet!J15)/sheet!J35</f>
        <v>0.78085177733065059</v>
      </c>
      <c r="D13" s="25">
        <f>sheet!J12/sheet!J35</f>
        <v>8.2830315224681428E-2</v>
      </c>
      <c r="E13" s="25">
        <f>Sheet2!J20/sheet!J35</f>
        <v>0.75888665325285043</v>
      </c>
      <c r="F13" s="25">
        <f>sheet!J18/sheet!J35</f>
        <v>0.857981220657277</v>
      </c>
      <c r="G13" s="23"/>
      <c r="H13" s="26">
        <f>Sheet1!J33/sheet!J51</f>
        <v>0.2169711129991504</v>
      </c>
      <c r="I13" s="26">
        <f>Sheet1!J33/Sheet1!J12</f>
        <v>0.13554037019836795</v>
      </c>
      <c r="J13" s="26">
        <f>Sheet1!J12/sheet!J27</f>
        <v>0.40716929144493369</v>
      </c>
      <c r="K13" s="26">
        <f>Sheet1!J30/sheet!J27</f>
        <v>5.518787649585348E-2</v>
      </c>
      <c r="L13" s="26">
        <f>Sheet1!J38</f>
        <v>3.99</v>
      </c>
      <c r="M13" s="23"/>
      <c r="N13" s="26">
        <f>sheet!J40/sheet!J27</f>
        <v>0.74564412869067231</v>
      </c>
      <c r="O13" s="26">
        <f>sheet!J51/sheet!J27</f>
        <v>0.25435587130932763</v>
      </c>
      <c r="P13" s="26">
        <f>sheet!J40/sheet!J51</f>
        <v>2.9314995751911641</v>
      </c>
      <c r="Q13" s="25">
        <f>Sheet1!J24/Sheet1!J26</f>
        <v>-4.6586985391766271</v>
      </c>
      <c r="R13" s="25">
        <f>ABS(Sheet2!J20/(Sheet1!J26+Sheet2!J30))</f>
        <v>4.9195652173913045</v>
      </c>
      <c r="S13" s="25">
        <f>sheet!J40/Sheet1!J43</f>
        <v>4.5806505144374379</v>
      </c>
      <c r="T13" s="25">
        <f>Sheet2!J20/sheet!J40</f>
        <v>0.16396768467195594</v>
      </c>
      <c r="V13" s="25">
        <f>ABS(Sheet1!J15/sheet!J15)</f>
        <v>19.263043478260869</v>
      </c>
      <c r="W13" s="25">
        <f>Sheet1!J12/sheet!J14</f>
        <v>4.175346260387812</v>
      </c>
      <c r="X13" s="25">
        <f>Sheet1!J12/sheet!J27</f>
        <v>0.40716929144493369</v>
      </c>
      <c r="Y13" s="25">
        <f>Sheet1!J12/(sheet!J18-sheet!J35)</f>
        <v>-17.795749704840613</v>
      </c>
      <c r="AA13" s="11" t="str">
        <f>Sheet1!J43</f>
        <v>6,026,000</v>
      </c>
      <c r="AB13" s="11" t="str">
        <f>Sheet3!J17</f>
        <v>7.9x</v>
      </c>
      <c r="AC13" s="11" t="str">
        <f>Sheet3!J18</f>
        <v>12.7x</v>
      </c>
      <c r="AD13" s="11" t="str">
        <f>Sheet3!J20</f>
        <v>32.3x</v>
      </c>
      <c r="AE13" s="11" t="str">
        <f>Sheet3!J21</f>
        <v>1.8x</v>
      </c>
      <c r="AF13" s="11" t="str">
        <f>Sheet3!J22</f>
        <v>3.2x</v>
      </c>
      <c r="AG13" s="11" t="str">
        <f>Sheet3!J24</f>
        <v>15.9x</v>
      </c>
      <c r="AH13" s="11" t="str">
        <f>Sheet3!J25</f>
        <v>3.4x</v>
      </c>
      <c r="AI13" s="11">
        <f>Sheet3!J31</f>
        <v>2</v>
      </c>
      <c r="AK13" s="11">
        <f>Sheet3!J29</f>
        <v>5.4</v>
      </c>
      <c r="AL13" s="11">
        <f>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sheet!K18/sheet!K35</f>
        <v>1.052080170057698</v>
      </c>
      <c r="C14" s="28">
        <f>(sheet!K18-sheet!K15)/sheet!K35</f>
        <v>0.97935013665350745</v>
      </c>
      <c r="D14" s="28">
        <f>sheet!K12/sheet!K35</f>
        <v>0.37716368053446703</v>
      </c>
      <c r="E14" s="28">
        <f>Sheet2!K20/sheet!K35</f>
        <v>0.65608867294260553</v>
      </c>
      <c r="F14" s="28">
        <f>sheet!K18/sheet!K35</f>
        <v>1.052080170057698</v>
      </c>
      <c r="G14" s="23"/>
      <c r="H14" s="29">
        <f>Sheet1!K33/sheet!K51</f>
        <v>0.16630105505066331</v>
      </c>
      <c r="I14" s="29">
        <f>Sheet1!K33/Sheet1!K12</f>
        <v>0.11440068985340615</v>
      </c>
      <c r="J14" s="29">
        <f>Sheet1!K12/sheet!K27</f>
        <v>0.35816132187162197</v>
      </c>
      <c r="K14" s="29">
        <f>Sheet1!K30/sheet!K27</f>
        <v>4.0973902300921398E-2</v>
      </c>
      <c r="L14" s="29">
        <f>Sheet1!K38</f>
        <v>3.15</v>
      </c>
      <c r="M14" s="23"/>
      <c r="N14" s="29">
        <f>sheet!K40/sheet!K27</f>
        <v>0.75361610130231127</v>
      </c>
      <c r="O14" s="29">
        <f>sheet!K51/sheet!K27</f>
        <v>0.24638389869768879</v>
      </c>
      <c r="P14" s="29">
        <f>sheet!K40/sheet!K51</f>
        <v>3.0587067794839653</v>
      </c>
      <c r="Q14" s="28">
        <f>Sheet1!K24/Sheet1!K26</f>
        <v>-3.7424242424242422</v>
      </c>
      <c r="R14" s="28">
        <f>ABS(Sheet2!K20/(Sheet1!K26+Sheet2!K30))</f>
        <v>4.2995024875621892</v>
      </c>
      <c r="S14" s="28">
        <f>sheet!K40/Sheet1!K43</f>
        <v>5.2891979768786124</v>
      </c>
      <c r="T14" s="28">
        <f>Sheet2!K20/sheet!K40</f>
        <v>0.14757009664970458</v>
      </c>
      <c r="U14" s="6"/>
      <c r="V14" s="28">
        <f>ABS(Sheet1!K15/sheet!K15)</f>
        <v>17.014613778705638</v>
      </c>
      <c r="W14" s="28">
        <f>Sheet1!K12/sheet!K14</f>
        <v>4.1062260253762171</v>
      </c>
      <c r="X14" s="28">
        <f>Sheet1!K12/sheet!K27</f>
        <v>0.35816132187162197</v>
      </c>
      <c r="Y14" s="28">
        <f>Sheet1!K12/(sheet!K18-sheet!K35)</f>
        <v>40.571428571428569</v>
      </c>
      <c r="Z14" s="6"/>
      <c r="AA14" s="30" t="str">
        <f>Sheet1!K43</f>
        <v>5,536,000</v>
      </c>
      <c r="AB14" s="30" t="str">
        <f>Sheet3!K17</f>
        <v>8.0x</v>
      </c>
      <c r="AC14" s="30" t="str">
        <f>Sheet3!K18</f>
        <v>14.0x</v>
      </c>
      <c r="AD14" s="30" t="str">
        <f>Sheet3!K20</f>
        <v>19.0x</v>
      </c>
      <c r="AE14" s="30" t="str">
        <f>Sheet3!K21</f>
        <v>1.6x</v>
      </c>
      <c r="AF14" s="30" t="str">
        <f>Sheet3!K22</f>
        <v>3.1x</v>
      </c>
      <c r="AG14" s="30" t="str">
        <f>Sheet3!K24</f>
        <v>18.7x</v>
      </c>
      <c r="AH14" s="30" t="str">
        <f>Sheet3!K25</f>
        <v>3.0x</v>
      </c>
      <c r="AI14" s="30">
        <f>Sheet3!K31</f>
        <v>2</v>
      </c>
      <c r="AK14" s="30">
        <f>Sheet3!K29</f>
        <v>5.5</v>
      </c>
      <c r="AL14" s="30">
        <f>Sheet3!K30</f>
        <v>6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sheet!L18/sheet!L35</f>
        <v>0.67629655412460843</v>
      </c>
      <c r="C15" s="25">
        <f>(sheet!L18-sheet!L15)/sheet!L35</f>
        <v>0.61422438798004408</v>
      </c>
      <c r="D15" s="25">
        <f>sheet!L12/sheet!L35</f>
        <v>8.2956259426847659E-2</v>
      </c>
      <c r="E15" s="25">
        <f>Sheet2!L20/sheet!L35</f>
        <v>0.48277062304211626</v>
      </c>
      <c r="F15" s="25">
        <f>sheet!L18/sheet!L35</f>
        <v>0.67629655412460843</v>
      </c>
      <c r="G15" s="23"/>
      <c r="H15" s="26">
        <f>Sheet1!L33/sheet!L51</f>
        <v>0.14793011773642234</v>
      </c>
      <c r="I15" s="26">
        <f>Sheet1!L33/Sheet1!L12</f>
        <v>0.10631183896281132</v>
      </c>
      <c r="J15" s="26">
        <f>Sheet1!L12/sheet!L27</f>
        <v>0.34923623191859493</v>
      </c>
      <c r="K15" s="26">
        <f>Sheet1!L30/sheet!L27</f>
        <v>3.7127946047708693E-2</v>
      </c>
      <c r="L15" s="26">
        <f>Sheet1!L38</f>
        <v>3.09</v>
      </c>
      <c r="M15" s="23"/>
      <c r="N15" s="26">
        <f>sheet!L40/sheet!L27</f>
        <v>0.7490169911588781</v>
      </c>
      <c r="O15" s="26">
        <f>sheet!L51/sheet!L27</f>
        <v>0.25098300884112196</v>
      </c>
      <c r="P15" s="26">
        <f>sheet!L40/sheet!L51</f>
        <v>2.9843334599316371</v>
      </c>
      <c r="Q15" s="25">
        <f>Sheet1!L24/Sheet1!L26</f>
        <v>-3.7986842105263157</v>
      </c>
      <c r="R15" s="25">
        <f>ABS(Sheet2!L20/(Sheet1!L26+Sheet2!L30))</f>
        <v>4.0437317784256557</v>
      </c>
      <c r="S15" s="25">
        <f>sheet!L40/Sheet1!L43</f>
        <v>5.5857472898524971</v>
      </c>
      <c r="T15" s="25">
        <f>Sheet2!L20/sheet!L40</f>
        <v>0.13238522477808534</v>
      </c>
      <c r="V15" s="25">
        <f>ABS(Sheet1!L15/sheet!L15)</f>
        <v>16.388785046728973</v>
      </c>
      <c r="W15" s="25">
        <f>Sheet1!L12/sheet!L14</f>
        <v>3.698889449772842</v>
      </c>
      <c r="X15" s="25">
        <f>Sheet1!L12/sheet!L27</f>
        <v>0.34923623191859493</v>
      </c>
      <c r="Y15" s="25">
        <f>Sheet1!L12/(sheet!L18-sheet!L35)</f>
        <v>-5.252688172043011</v>
      </c>
      <c r="AA15" s="11" t="str">
        <f>Sheet1!L43</f>
        <v>5,627,000</v>
      </c>
      <c r="AB15" s="11" t="str">
        <f>Sheet3!L17</f>
        <v>8.1x</v>
      </c>
      <c r="AC15" s="11" t="str">
        <f>Sheet3!L18</f>
        <v>14.0x</v>
      </c>
      <c r="AD15" s="11" t="str">
        <f>Sheet3!L20</f>
        <v>23.9x</v>
      </c>
      <c r="AE15" s="11" t="str">
        <f>Sheet3!L21</f>
        <v>1.6x</v>
      </c>
      <c r="AF15" s="11" t="str">
        <f>Sheet3!L22</f>
        <v>3.2x</v>
      </c>
      <c r="AG15" s="11" t="str">
        <f>Sheet3!L24</f>
        <v>19.1x</v>
      </c>
      <c r="AH15" s="11" t="str">
        <f>Sheet3!L25</f>
        <v>2.9x</v>
      </c>
      <c r="AI15" s="11">
        <f>Sheet3!L31</f>
        <v>2</v>
      </c>
      <c r="AK15" s="11">
        <f>Sheet3!L29</f>
        <v>4.9000000000000004</v>
      </c>
      <c r="AL15" s="11">
        <f>Sheet3!L30</f>
        <v>4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sheet!M18/sheet!M35</f>
        <v>2.0193737564142844</v>
      </c>
      <c r="C16" s="28">
        <f>(sheet!M18-sheet!M15)/sheet!M35</f>
        <v>1.9735050790658708</v>
      </c>
      <c r="D16" s="28">
        <f>sheet!M12/sheet!M35</f>
        <v>4.8486752539532933E-2</v>
      </c>
      <c r="E16" s="28">
        <f>Sheet2!M20/sheet!M35</f>
        <v>0.47052047334799457</v>
      </c>
      <c r="F16" s="28">
        <f>sheet!M18/sheet!M35</f>
        <v>2.0193737564142844</v>
      </c>
      <c r="G16" s="23"/>
      <c r="H16" s="29">
        <f>Sheet1!M33/sheet!M51</f>
        <v>0.16646848989298454</v>
      </c>
      <c r="I16" s="29">
        <f>Sheet1!M33/Sheet1!M12</f>
        <v>0.10911925175370225</v>
      </c>
      <c r="J16" s="29">
        <f>Sheet1!M12/sheet!M27</f>
        <v>0.27663282723924176</v>
      </c>
      <c r="K16" s="29">
        <f>Sheet1!M30/sheet!M27</f>
        <v>3.0185967118857245E-2</v>
      </c>
      <c r="L16" s="29">
        <f>Sheet1!M38</f>
        <v>3.33</v>
      </c>
      <c r="M16" s="23"/>
      <c r="N16" s="29">
        <f>sheet!M40/sheet!M27</f>
        <v>0.81866858323600755</v>
      </c>
      <c r="O16" s="29">
        <f>sheet!M51/sheet!M27</f>
        <v>0.18133141676399245</v>
      </c>
      <c r="P16" s="29">
        <f>sheet!M40/sheet!M51</f>
        <v>4.5147641696393181</v>
      </c>
      <c r="Q16" s="28">
        <f>Sheet1!M24/Sheet1!M26</f>
        <v>-3.0364768683274019</v>
      </c>
      <c r="R16" s="28">
        <f>ABS(Sheet2!M20/(Sheet1!M26+Sheet2!M30))</f>
        <v>3.120138888888889</v>
      </c>
      <c r="S16" s="28">
        <f>sheet!M40/Sheet1!M43</f>
        <v>7.4449346405228756</v>
      </c>
      <c r="T16" s="28">
        <f>Sheet2!M20/sheet!M40</f>
        <v>9.8610714834405103E-2</v>
      </c>
      <c r="U16" s="6"/>
      <c r="V16" s="28">
        <f>ABS(Sheet1!M15/sheet!M15)</f>
        <v>20.554794520547944</v>
      </c>
      <c r="W16" s="28">
        <f>Sheet1!M12/sheet!M14</f>
        <v>3.5846332945285218</v>
      </c>
      <c r="X16" s="28">
        <f>Sheet1!M12/sheet!M27</f>
        <v>0.27663282723924176</v>
      </c>
      <c r="Y16" s="28">
        <f>Sheet1!M12/(sheet!M18-sheet!M35)</f>
        <v>1.5816724881857407</v>
      </c>
      <c r="Z16" s="6"/>
      <c r="AA16" s="30" t="str">
        <f>Sheet1!M43</f>
        <v>6,120,000</v>
      </c>
      <c r="AB16" s="30" t="str">
        <f>Sheet3!M17</f>
        <v>10.9x</v>
      </c>
      <c r="AC16" s="30" t="str">
        <f>Sheet3!M18</f>
        <v>18.1x</v>
      </c>
      <c r="AD16" s="30" t="str">
        <f>Sheet3!M20</f>
        <v>-6.0x</v>
      </c>
      <c r="AE16" s="30" t="str">
        <f>Sheet3!M21</f>
        <v>1.5x</v>
      </c>
      <c r="AF16" s="30" t="str">
        <f>Sheet3!M22</f>
        <v>4.3x</v>
      </c>
      <c r="AG16" s="30" t="str">
        <f>Sheet3!M24</f>
        <v>20.4x</v>
      </c>
      <c r="AH16" s="30" t="str">
        <f>Sheet3!M25</f>
        <v>3.3x</v>
      </c>
      <c r="AI16" s="30">
        <f>Sheet3!M31</f>
        <v>2</v>
      </c>
      <c r="AK16" s="30">
        <f>Sheet3!M29</f>
        <v>6.6</v>
      </c>
      <c r="AL16" s="30">
        <f>Sheet3!M30</f>
        <v>5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2023-04-30T14:28:32Z</dcterms:created>
  <dcterms:modified xsi:type="dcterms:W3CDTF">2023-05-10T17:27:04Z</dcterms:modified>
  <cp:category/>
  <dc:identifier/>
  <cp:version/>
</cp:coreProperties>
</file>