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Utilities/"/>
    </mc:Choice>
  </mc:AlternateContent>
  <xr:revisionPtr revIDLastSave="5" documentId="8_{6F037B7F-E2E7-47A0-9B8C-0DA8BE87CF1A}" xr6:coauthVersionLast="47" xr6:coauthVersionMax="47" xr10:uidLastSave="{E30A0490-D620-45D0-BEB0-6CDFED2D7D82}"/>
  <bookViews>
    <workbookView xWindow="-120" yWindow="-120" windowWidth="29040" windowHeight="157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<sst xmlns="http://schemas.openxmlformats.org/spreadsheetml/2006/main" count="1241" uniqueCount="819">
  <si>
    <t>Caribbean Utilities Co Ltd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</si>
  <si>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</si>
  <si>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</si>
  <si>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</si>
  <si>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</si>
  <si>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</si>
  <si>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</si>
  <si>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</si>
  <si>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</si>
  <si>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</si>
  <si>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</si>
  <si>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</si>
  <si>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</si>
  <si>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</si>
  <si>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</si>
  <si>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</si>
  <si>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</si>
  <si>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</si>
  <si>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</si>
  <si>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</si>
  <si>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</si>
  <si>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</si>
  <si>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</si>
  <si>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</si>
  <si>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</si>
  <si>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</si>
  <si>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1,215</t>
  </si>
  <si>
    <t>21,815</t>
  </si>
  <si>
    <t>1,365</t>
  </si>
  <si>
    <t>9,861</t>
  </si>
  <si>
    <t>7,258</t>
  </si>
  <si>
    <t>8,686</t>
  </si>
  <si>
    <t>23,662</t>
  </si>
  <si>
    <t>45,586</t>
  </si>
  <si>
    <t>7,360</t>
  </si>
  <si>
    <t>7,948</t>
  </si>
  <si>
    <t>Short Term Investments</t>
  </si>
  <si>
    <t/>
  </si>
  <si>
    <t>Accounts Receivable, Net</t>
  </si>
  <si>
    <t>16,445</t>
  </si>
  <si>
    <t>12,994</t>
  </si>
  <si>
    <t>10,535</t>
  </si>
  <si>
    <t>9,169</t>
  </si>
  <si>
    <t>8,079</t>
  </si>
  <si>
    <t>11,520</t>
  </si>
  <si>
    <t>8,906</t>
  </si>
  <si>
    <t>3,613</t>
  </si>
  <si>
    <t>10,408</t>
  </si>
  <si>
    <t>20,915</t>
  </si>
  <si>
    <t>Inventory</t>
  </si>
  <si>
    <t>5,185</t>
  </si>
  <si>
    <t>3,517</t>
  </si>
  <si>
    <t>2,237</t>
  </si>
  <si>
    <t>3,136</t>
  </si>
  <si>
    <t>2,613</t>
  </si>
  <si>
    <t>3,451</t>
  </si>
  <si>
    <t>4,530</t>
  </si>
  <si>
    <t>3,437</t>
  </si>
  <si>
    <t>5,277</t>
  </si>
  <si>
    <t>7,951</t>
  </si>
  <si>
    <t>Prepaid Expenses</t>
  </si>
  <si>
    <t>2,703</t>
  </si>
  <si>
    <t>2,793</t>
  </si>
  <si>
    <t>2,096</t>
  </si>
  <si>
    <t>2,599</t>
  </si>
  <si>
    <t>1,624</t>
  </si>
  <si>
    <t>2,331</t>
  </si>
  <si>
    <t>2,980</t>
  </si>
  <si>
    <t>3,755</t>
  </si>
  <si>
    <t>4,542</t>
  </si>
  <si>
    <t>4,003</t>
  </si>
  <si>
    <t>Other Current Assets</t>
  </si>
  <si>
    <t>26,573</t>
  </si>
  <si>
    <t>24,833</t>
  </si>
  <si>
    <t>15,578</t>
  </si>
  <si>
    <t>14,819</t>
  </si>
  <si>
    <t>19,793</t>
  </si>
  <si>
    <t>22,519</t>
  </si>
  <si>
    <t>18,364</t>
  </si>
  <si>
    <t>18,728</t>
  </si>
  <si>
    <t>25,681</t>
  </si>
  <si>
    <t>42,630</t>
  </si>
  <si>
    <t>Total Current Assets</t>
  </si>
  <si>
    <t>52,121</t>
  </si>
  <si>
    <t>65,952</t>
  </si>
  <si>
    <t>31,811</t>
  </si>
  <si>
    <t>39,584</t>
  </si>
  <si>
    <t>39,367</t>
  </si>
  <si>
    <t>48,507</t>
  </si>
  <si>
    <t>58,442</t>
  </si>
  <si>
    <t>75,119</t>
  </si>
  <si>
    <t>53,268</t>
  </si>
  <si>
    <t>83,447</t>
  </si>
  <si>
    <t>Property Plant And Equipment, Net</t>
  </si>
  <si>
    <t>379,329</t>
  </si>
  <si>
    <t>394,680</t>
  </si>
  <si>
    <t>447,700</t>
  </si>
  <si>
    <t>467,214</t>
  </si>
  <si>
    <t>488,314</t>
  </si>
  <si>
    <t>511,130</t>
  </si>
  <si>
    <t>537,986</t>
  </si>
  <si>
    <t>554,491</t>
  </si>
  <si>
    <t>576,925</t>
  </si>
  <si>
    <t>638,903</t>
  </si>
  <si>
    <t>Real Estate Owned</t>
  </si>
  <si>
    <t>Capitalized / Purchased Software</t>
  </si>
  <si>
    <t>1,058</t>
  </si>
  <si>
    <t>1,548</t>
  </si>
  <si>
    <t>1,754</t>
  </si>
  <si>
    <t>1,631</t>
  </si>
  <si>
    <t>1,902</t>
  </si>
  <si>
    <t>1,920</t>
  </si>
  <si>
    <t>2,525</t>
  </si>
  <si>
    <t>2,785</t>
  </si>
  <si>
    <t>3,101</t>
  </si>
  <si>
    <t>3,448</t>
  </si>
  <si>
    <t>Long-term Investments</t>
  </si>
  <si>
    <t>Goodwill</t>
  </si>
  <si>
    <t>Other Intangibles</t>
  </si>
  <si>
    <t>1,258</t>
  </si>
  <si>
    <t>1,750</t>
  </si>
  <si>
    <t>1,956</t>
  </si>
  <si>
    <t>1,833</t>
  </si>
  <si>
    <t>2,103</t>
  </si>
  <si>
    <t>2,114</t>
  </si>
  <si>
    <t>2,714</t>
  </si>
  <si>
    <t>2,969</t>
  </si>
  <si>
    <t>3,280</t>
  </si>
  <si>
    <t>3,622</t>
  </si>
  <si>
    <t>Other Long-term Assets</t>
  </si>
  <si>
    <t>1,984</t>
  </si>
  <si>
    <t>-1,250</t>
  </si>
  <si>
    <t>-1,697</t>
  </si>
  <si>
    <t>-2,424</t>
  </si>
  <si>
    <t>-2,881</t>
  </si>
  <si>
    <t>Total Assets</t>
  </si>
  <si>
    <t>435,750</t>
  </si>
  <si>
    <t>463,830</t>
  </si>
  <si>
    <t>482,806</t>
  </si>
  <si>
    <t>509,861</t>
  </si>
  <si>
    <t>530,895</t>
  </si>
  <si>
    <t>562,754</t>
  </si>
  <si>
    <t>600,417</t>
  </si>
  <si>
    <t>633,667</t>
  </si>
  <si>
    <t>634,150</t>
  </si>
  <si>
    <t>726,539</t>
  </si>
  <si>
    <t>Accounts Payable</t>
  </si>
  <si>
    <t>2,246</t>
  </si>
  <si>
    <t>2,240</t>
  </si>
  <si>
    <t>3,252</t>
  </si>
  <si>
    <t>5,323</t>
  </si>
  <si>
    <t>4,870</t>
  </si>
  <si>
    <t>12,855</t>
  </si>
  <si>
    <t>5,500</t>
  </si>
  <si>
    <t>4,427</t>
  </si>
  <si>
    <t>3,402</t>
  </si>
  <si>
    <t>6,292</t>
  </si>
  <si>
    <t>Accrued Expenses</t>
  </si>
  <si>
    <t>26,416</t>
  </si>
  <si>
    <t>21,577</t>
  </si>
  <si>
    <t>14,547</t>
  </si>
  <si>
    <t>14,109</t>
  </si>
  <si>
    <t>15,377</t>
  </si>
  <si>
    <t>19,376</t>
  </si>
  <si>
    <t>18,263</t>
  </si>
  <si>
    <t>12,621</t>
  </si>
  <si>
    <t>22,076</t>
  </si>
  <si>
    <t>34,682</t>
  </si>
  <si>
    <t>Short-term Borrowings</t>
  </si>
  <si>
    <t>1,735</t>
  </si>
  <si>
    <t>30,000</t>
  </si>
  <si>
    <t>31,993</t>
  </si>
  <si>
    <t>Current Portion of LT Debt</t>
  </si>
  <si>
    <t>17,000</t>
  </si>
  <si>
    <t>14,000</t>
  </si>
  <si>
    <t>11,000</t>
  </si>
  <si>
    <t>16,714</t>
  </si>
  <si>
    <t>12,714</t>
  </si>
  <si>
    <t>14,857</t>
  </si>
  <si>
    <t>14,130</t>
  </si>
  <si>
    <t>15,558</t>
  </si>
  <si>
    <t>19,481</t>
  </si>
  <si>
    <t>Current Portion of Capital Lease Obligations</t>
  </si>
  <si>
    <t>1,092</t>
  </si>
  <si>
    <t>Other Current Liabilities</t>
  </si>
  <si>
    <t>8,221</t>
  </si>
  <si>
    <t>8,123</t>
  </si>
  <si>
    <t>10,311</t>
  </si>
  <si>
    <t>15,899</t>
  </si>
  <si>
    <t>12,585</t>
  </si>
  <si>
    <t>11,328</t>
  </si>
  <si>
    <t>13,432</t>
  </si>
  <si>
    <t>15,855</t>
  </si>
  <si>
    <t>14,629</t>
  </si>
  <si>
    <t>15,469</t>
  </si>
  <si>
    <t>Total Current Liabilities</t>
  </si>
  <si>
    <t>55,141</t>
  </si>
  <si>
    <t>45,940</t>
  </si>
  <si>
    <t>43,845</t>
  </si>
  <si>
    <t>76,331</t>
  </si>
  <si>
    <t>49,546</t>
  </si>
  <si>
    <t>88,266</t>
  </si>
  <si>
    <t>52,128</t>
  </si>
  <si>
    <t>47,113</t>
  </si>
  <si>
    <t>55,752</t>
  </si>
  <si>
    <t>77,016</t>
  </si>
  <si>
    <t>Long-term Debt</t>
  </si>
  <si>
    <t>202,000</t>
  </si>
  <si>
    <t>236,430</t>
  </si>
  <si>
    <t>222,594</t>
  </si>
  <si>
    <t>211,746</t>
  </si>
  <si>
    <t>254,882</t>
  </si>
  <si>
    <t>242,299</t>
  </si>
  <si>
    <t>307,193</t>
  </si>
  <si>
    <t>293,176</t>
  </si>
  <si>
    <t>277,733</t>
  </si>
  <si>
    <t>338,030</t>
  </si>
  <si>
    <t>Capital Leases</t>
  </si>
  <si>
    <t>Other Non-current Liabilities</t>
  </si>
  <si>
    <t>1,625</t>
  </si>
  <si>
    <t>1,878</t>
  </si>
  <si>
    <t>1,662</t>
  </si>
  <si>
    <t>2,044</t>
  </si>
  <si>
    <t>1,807</t>
  </si>
  <si>
    <t>3,154</t>
  </si>
  <si>
    <t>3,879</t>
  </si>
  <si>
    <t>2,646</t>
  </si>
  <si>
    <t>2,493</t>
  </si>
  <si>
    <t>Total Liabilities</t>
  </si>
  <si>
    <t>257,458</t>
  </si>
  <si>
    <t>283,995</t>
  </si>
  <si>
    <t>268,317</t>
  </si>
  <si>
    <t>289,739</t>
  </si>
  <si>
    <t>306,472</t>
  </si>
  <si>
    <t>332,372</t>
  </si>
  <si>
    <t>362,475</t>
  </si>
  <si>
    <t>344,168</t>
  </si>
  <si>
    <t>336,272</t>
  </si>
  <si>
    <t>418,305</t>
  </si>
  <si>
    <t>Common Stock</t>
  </si>
  <si>
    <t>1,730</t>
  </si>
  <si>
    <t>1,742</t>
  </si>
  <si>
    <t>1,927</t>
  </si>
  <si>
    <t>1,943</t>
  </si>
  <si>
    <t>1,964</t>
  </si>
  <si>
    <t>1,978</t>
  </si>
  <si>
    <t>1,993</t>
  </si>
  <si>
    <t>2,208</t>
  </si>
  <si>
    <t>2,224</t>
  </si>
  <si>
    <t>2,241</t>
  </si>
  <si>
    <t>Additional Paid In Capital</t>
  </si>
  <si>
    <t>81,502</t>
  </si>
  <si>
    <t>83,507</t>
  </si>
  <si>
    <t>116,668</t>
  </si>
  <si>
    <t>119,563</t>
  </si>
  <si>
    <t>123,843</t>
  </si>
  <si>
    <t>126,837</t>
  </si>
  <si>
    <t>130,283</t>
  </si>
  <si>
    <t>181,671</t>
  </si>
  <si>
    <t>185,687</t>
  </si>
  <si>
    <t>190,023</t>
  </si>
  <si>
    <t>Retained Earnings</t>
  </si>
  <si>
    <t>95,064</t>
  </si>
  <si>
    <t>95,722</t>
  </si>
  <si>
    <t>96,822</t>
  </si>
  <si>
    <t>99,156</t>
  </si>
  <si>
    <t>99,668</t>
  </si>
  <si>
    <t>102,484</t>
  </si>
  <si>
    <t>107,281</t>
  </si>
  <si>
    <t>108,292</t>
  </si>
  <si>
    <t>111,602</t>
  </si>
  <si>
    <t>117,577</t>
  </si>
  <si>
    <t>Treasury Stock</t>
  </si>
  <si>
    <t>Other Common Equity Adj</t>
  </si>
  <si>
    <t>-1,386</t>
  </si>
  <si>
    <t>-1,178</t>
  </si>
  <si>
    <t>-1,302</t>
  </si>
  <si>
    <t>-1,167</t>
  </si>
  <si>
    <t>-1,865</t>
  </si>
  <si>
    <t>-2,922</t>
  </si>
  <si>
    <t>-1,885</t>
  </si>
  <si>
    <t>-1,857</t>
  </si>
  <si>
    <t>Common Equity</t>
  </si>
  <si>
    <t>178,042</t>
  </si>
  <si>
    <t>179,585</t>
  </si>
  <si>
    <t>214,239</t>
  </si>
  <si>
    <t>219,872</t>
  </si>
  <si>
    <t>224,173</t>
  </si>
  <si>
    <t>230,132</t>
  </si>
  <si>
    <t>237,692</t>
  </si>
  <si>
    <t>289,249</t>
  </si>
  <si>
    <t>297,628</t>
  </si>
  <si>
    <t>307,984</t>
  </si>
  <si>
    <t>Total Preferred Equity</t>
  </si>
  <si>
    <t>Minority Interest, Total</t>
  </si>
  <si>
    <t>Other Equity</t>
  </si>
  <si>
    <t>Total Equity</t>
  </si>
  <si>
    <t>178,292</t>
  </si>
  <si>
    <t>179,835</t>
  </si>
  <si>
    <t>214,489</t>
  </si>
  <si>
    <t>220,122</t>
  </si>
  <si>
    <t>224,423</t>
  </si>
  <si>
    <t>230,382</t>
  </si>
  <si>
    <t>237,942</t>
  </si>
  <si>
    <t>289,499</t>
  </si>
  <si>
    <t>297,878</t>
  </si>
  <si>
    <t>308,234</t>
  </si>
  <si>
    <t>Total Liabilities And Equity</t>
  </si>
  <si>
    <t>Cash And Short Term Investments</t>
  </si>
  <si>
    <t>Total Debt</t>
  </si>
  <si>
    <t>220,258</t>
  </si>
  <si>
    <t>250,430</t>
  </si>
  <si>
    <t>238,329</t>
  </si>
  <si>
    <t>252,746</t>
  </si>
  <si>
    <t>271,596</t>
  </si>
  <si>
    <t>287,006</t>
  </si>
  <si>
    <t>322,126</t>
  </si>
  <si>
    <t>307,386</t>
  </si>
  <si>
    <t>293,519</t>
  </si>
  <si>
    <t>359,369</t>
  </si>
  <si>
    <t>Income Statement</t>
  </si>
  <si>
    <t>Revenue</t>
  </si>
  <si>
    <t>226,220</t>
  </si>
  <si>
    <t>231,705</t>
  </si>
  <si>
    <t>188,880</t>
  </si>
  <si>
    <t>161,702</t>
  </si>
  <si>
    <t>170,941</t>
  </si>
  <si>
    <t>194,578</t>
  </si>
  <si>
    <t>203,246</t>
  </si>
  <si>
    <t>177,450</t>
  </si>
  <si>
    <t>198,478</t>
  </si>
  <si>
    <t>267,336</t>
  </si>
  <si>
    <t>Revenue Growth (YoY)</t>
  </si>
  <si>
    <t>1.2%</t>
  </si>
  <si>
    <t>2.4%</t>
  </si>
  <si>
    <t>-18.5%</t>
  </si>
  <si>
    <t>-14.4%</t>
  </si>
  <si>
    <t>5.7%</t>
  </si>
  <si>
    <t>13.8%</t>
  </si>
  <si>
    <t>4.5%</t>
  </si>
  <si>
    <t>-12.7%</t>
  </si>
  <si>
    <t>11.9%</t>
  </si>
  <si>
    <t>34.7%</t>
  </si>
  <si>
    <t>Cost of Revenues</t>
  </si>
  <si>
    <t>-165,900</t>
  </si>
  <si>
    <t>-169,857</t>
  </si>
  <si>
    <t>-124,819</t>
  </si>
  <si>
    <t>-93,911</t>
  </si>
  <si>
    <t>-100,894</t>
  </si>
  <si>
    <t>-121,430</t>
  </si>
  <si>
    <t>-126,024</t>
  </si>
  <si>
    <t>-99,215</t>
  </si>
  <si>
    <t>-116,700</t>
  </si>
  <si>
    <t>-181,210</t>
  </si>
  <si>
    <t>Gross Profit</t>
  </si>
  <si>
    <t>60,320</t>
  </si>
  <si>
    <t>61,848</t>
  </si>
  <si>
    <t>64,061</t>
  </si>
  <si>
    <t>67,791</t>
  </si>
  <si>
    <t>70,047</t>
  </si>
  <si>
    <t>73,148</t>
  </si>
  <si>
    <t>77,222</t>
  </si>
  <si>
    <t>78,235</t>
  </si>
  <si>
    <t>81,778</t>
  </si>
  <si>
    <t>86,126</t>
  </si>
  <si>
    <t>Gross Profit Margin</t>
  </si>
  <si>
    <t>26.7%</t>
  </si>
  <si>
    <t>33.9%</t>
  </si>
  <si>
    <t>41.9%</t>
  </si>
  <si>
    <t>41.0%</t>
  </si>
  <si>
    <t>37.6%</t>
  </si>
  <si>
    <t>38.0%</t>
  </si>
  <si>
    <t>44.1%</t>
  </si>
  <si>
    <t>41.2%</t>
  </si>
  <si>
    <t>32.2%</t>
  </si>
  <si>
    <t>R&amp;D Expenses</t>
  </si>
  <si>
    <t>Selling and Marketing Expense</t>
  </si>
  <si>
    <t>-1,672</t>
  </si>
  <si>
    <t>-3,357</t>
  </si>
  <si>
    <t>-3,212</t>
  </si>
  <si>
    <t>-2,318</t>
  </si>
  <si>
    <t>-3,272</t>
  </si>
  <si>
    <t>-3,267</t>
  </si>
  <si>
    <t>-3,491</t>
  </si>
  <si>
    <t>-3,618</t>
  </si>
  <si>
    <t>-3,271</t>
  </si>
  <si>
    <t>-4,621</t>
  </si>
  <si>
    <t>General &amp; Admin Expenses</t>
  </si>
  <si>
    <t>-8,851</t>
  </si>
  <si>
    <t>-8,796</t>
  </si>
  <si>
    <t>-9,134</t>
  </si>
  <si>
    <t>-8,691</t>
  </si>
  <si>
    <t>-8,282</t>
  </si>
  <si>
    <t>-7,592</t>
  </si>
  <si>
    <t>-7,952</t>
  </si>
  <si>
    <t>-7,384</t>
  </si>
  <si>
    <t>-9,147</t>
  </si>
  <si>
    <t>-10,446</t>
  </si>
  <si>
    <t>Other Inc / (Exp)</t>
  </si>
  <si>
    <t>-17,147</t>
  </si>
  <si>
    <t>-16,978</t>
  </si>
  <si>
    <t>-16,244</t>
  </si>
  <si>
    <t>-19,401</t>
  </si>
  <si>
    <t>-21,634</t>
  </si>
  <si>
    <t>-22,322</t>
  </si>
  <si>
    <t>-22,678</t>
  </si>
  <si>
    <t>-26,727</t>
  </si>
  <si>
    <t>-25,904</t>
  </si>
  <si>
    <t>-24,327</t>
  </si>
  <si>
    <t>Operating Expenses</t>
  </si>
  <si>
    <t>-27,670</t>
  </si>
  <si>
    <t>-29,131</t>
  </si>
  <si>
    <t>-28,590</t>
  </si>
  <si>
    <t>-30,410</t>
  </si>
  <si>
    <t>-33,188</t>
  </si>
  <si>
    <t>-33,181</t>
  </si>
  <si>
    <t>-34,121</t>
  </si>
  <si>
    <t>-37,729</t>
  </si>
  <si>
    <t>-38,322</t>
  </si>
  <si>
    <t>-39,394</t>
  </si>
  <si>
    <t>Operating Income</t>
  </si>
  <si>
    <t>32,650</t>
  </si>
  <si>
    <t>32,717</t>
  </si>
  <si>
    <t>35,471</t>
  </si>
  <si>
    <t>37,381</t>
  </si>
  <si>
    <t>36,859</t>
  </si>
  <si>
    <t>39,967</t>
  </si>
  <si>
    <t>43,101</t>
  </si>
  <si>
    <t>40,506</t>
  </si>
  <si>
    <t>43,456</t>
  </si>
  <si>
    <t>46,732</t>
  </si>
  <si>
    <t>Net Interest Expenses</t>
  </si>
  <si>
    <t>-12,228</t>
  </si>
  <si>
    <t>-11,902</t>
  </si>
  <si>
    <t>-12,629</t>
  </si>
  <si>
    <t>-12,170</t>
  </si>
  <si>
    <t>-13,084</t>
  </si>
  <si>
    <t>-13,197</t>
  </si>
  <si>
    <t>-14,001</t>
  </si>
  <si>
    <t>-14,441</t>
  </si>
  <si>
    <t>-13,137</t>
  </si>
  <si>
    <t>-13,553</t>
  </si>
  <si>
    <t>EBT, Incl. Unusual Items</t>
  </si>
  <si>
    <t>20,422</t>
  </si>
  <si>
    <t>20,815</t>
  </si>
  <si>
    <t>22,842</t>
  </si>
  <si>
    <t>25,211</t>
  </si>
  <si>
    <t>23,775</t>
  </si>
  <si>
    <t>26,770</t>
  </si>
  <si>
    <t>29,100</t>
  </si>
  <si>
    <t>26,065</t>
  </si>
  <si>
    <t>30,319</t>
  </si>
  <si>
    <t>33,179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</si>
  <si>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</si>
  <si>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</si>
  <si>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</si>
  <si>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</si>
  <si>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</si>
  <si>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</si>
  <si>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</si>
  <si>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19,492</t>
  </si>
  <si>
    <t>19,885</t>
  </si>
  <si>
    <t>21,912</t>
  </si>
  <si>
    <t>24,266</t>
  </si>
  <si>
    <t>22,825</t>
  </si>
  <si>
    <t>25,805</t>
  </si>
  <si>
    <t>28,130</t>
  </si>
  <si>
    <t>25,095</t>
  </si>
  <si>
    <t>29,349</t>
  </si>
  <si>
    <t>32,209</t>
  </si>
  <si>
    <t>Basic EPS (Cont. Ops)</t>
  </si>
  <si>
    <t>Diluted EPS (Cont. Ops)</t>
  </si>
  <si>
    <t>Weighted Average Basic Shares Out.</t>
  </si>
  <si>
    <t>28,891.552</t>
  </si>
  <si>
    <t>29,130.536</t>
  </si>
  <si>
    <t>31,041.24</t>
  </si>
  <si>
    <t>32,483.387</t>
  </si>
  <si>
    <t>32,796.012</t>
  </si>
  <si>
    <t>33,078.944</t>
  </si>
  <si>
    <t>33,322.444</t>
  </si>
  <si>
    <t>34,126.137</t>
  </si>
  <si>
    <t>37,199.456</t>
  </si>
  <si>
    <t>37,481.959</t>
  </si>
  <si>
    <t>Weighted Average Diluted Shares Out.</t>
  </si>
  <si>
    <t>28,901.175</t>
  </si>
  <si>
    <t>29,143.143</t>
  </si>
  <si>
    <t>31,059.215</t>
  </si>
  <si>
    <t>32,520.205</t>
  </si>
  <si>
    <t>32,808.151</t>
  </si>
  <si>
    <t>33,090.622</t>
  </si>
  <si>
    <t>33,322.829</t>
  </si>
  <si>
    <t>34,126.498</t>
  </si>
  <si>
    <t>EBITDA</t>
  </si>
  <si>
    <t>49,491</t>
  </si>
  <si>
    <t>49,358</t>
  </si>
  <si>
    <t>51,228</t>
  </si>
  <si>
    <t>56,157</t>
  </si>
  <si>
    <t>57,963</t>
  </si>
  <si>
    <t>61,646</t>
  </si>
  <si>
    <t>65,023</t>
  </si>
  <si>
    <t>67,233</t>
  </si>
  <si>
    <t>69,360</t>
  </si>
  <si>
    <t>71,059</t>
  </si>
  <si>
    <t>EBIT</t>
  </si>
  <si>
    <t>25,140</t>
  </si>
  <si>
    <t>25,328</t>
  </si>
  <si>
    <t>25,267</t>
  </si>
  <si>
    <t>26,900</t>
  </si>
  <si>
    <t>27,380</t>
  </si>
  <si>
    <t>28,386</t>
  </si>
  <si>
    <t>29,469</t>
  </si>
  <si>
    <t>28,856</t>
  </si>
  <si>
    <t>30,223</t>
  </si>
  <si>
    <t>32,068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</si>
  <si>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</si>
  <si>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</si>
  <si>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</si>
  <si>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</si>
  <si>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</si>
  <si>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24,351</t>
  </si>
  <si>
    <t>24,030</t>
  </si>
  <si>
    <t>25,961</t>
  </si>
  <si>
    <t>29,257</t>
  </si>
  <si>
    <t>30,583</t>
  </si>
  <si>
    <t>33,260</t>
  </si>
  <si>
    <t>35,554</t>
  </si>
  <si>
    <t>38,377</t>
  </si>
  <si>
    <t>39,137</t>
  </si>
  <si>
    <t>38,991</t>
  </si>
  <si>
    <t>Amortization of Deferred Charges (CF)</t>
  </si>
  <si>
    <t>Stock-Based Comp</t>
  </si>
  <si>
    <t>Change In Accounts Receivable</t>
  </si>
  <si>
    <t>1,357</t>
  </si>
  <si>
    <t>4,361</t>
  </si>
  <si>
    <t>2,505</t>
  </si>
  <si>
    <t>1,401</t>
  </si>
  <si>
    <t>-3,080</t>
  </si>
  <si>
    <t>3,478</t>
  </si>
  <si>
    <t>4,984</t>
  </si>
  <si>
    <t>-7,206</t>
  </si>
  <si>
    <t>-10,292</t>
  </si>
  <si>
    <t>Change In Inventories</t>
  </si>
  <si>
    <t>1,668</t>
  </si>
  <si>
    <t>1,280</t>
  </si>
  <si>
    <t>-1,079</t>
  </si>
  <si>
    <t>1,093</t>
  </si>
  <si>
    <t>-1,840</t>
  </si>
  <si>
    <t>-2,674</t>
  </si>
  <si>
    <t>Change in Other Net Operating Assets</t>
  </si>
  <si>
    <t>1,119</t>
  </si>
  <si>
    <t>12,623</t>
  </si>
  <si>
    <t>2,939</t>
  </si>
  <si>
    <t>-7,014</t>
  </si>
  <si>
    <t>-2,315</t>
  </si>
  <si>
    <t>2,576</t>
  </si>
  <si>
    <t>-6,456</t>
  </si>
  <si>
    <t>-16,605</t>
  </si>
  <si>
    <t>Other Operating Activities</t>
  </si>
  <si>
    <t>3,426.97</t>
  </si>
  <si>
    <t>-5,689</t>
  </si>
  <si>
    <t>-7,241</t>
  </si>
  <si>
    <t>3,004</t>
  </si>
  <si>
    <t>1,237</t>
  </si>
  <si>
    <t>9,367</t>
  </si>
  <si>
    <t>-9,096</t>
  </si>
  <si>
    <t>-6,585</t>
  </si>
  <si>
    <t>7,541</t>
  </si>
  <si>
    <t>13,176</t>
  </si>
  <si>
    <t>Cash from Operations</t>
  </si>
  <si>
    <t>49,940</t>
  </si>
  <si>
    <t>46,780</t>
  </si>
  <si>
    <t>59,021</t>
  </si>
  <si>
    <t>61,739</t>
  </si>
  <si>
    <t>50,731</t>
  </si>
  <si>
    <t>64,239</t>
  </si>
  <si>
    <t>62,114</t>
  </si>
  <si>
    <t>66,514</t>
  </si>
  <si>
    <t>62,009</t>
  </si>
  <si>
    <t>56,188</t>
  </si>
  <si>
    <t>Capital Expenditures</t>
  </si>
  <si>
    <t>-29,323</t>
  </si>
  <si>
    <t>-39,472</t>
  </si>
  <si>
    <t>-77,947</t>
  </si>
  <si>
    <t>-47,207</t>
  </si>
  <si>
    <t>-54,927</t>
  </si>
  <si>
    <t>-59,508</t>
  </si>
  <si>
    <t>-60,507</t>
  </si>
  <si>
    <t>-56,472</t>
  </si>
  <si>
    <t>-62,038</t>
  </si>
  <si>
    <t>-96,018</t>
  </si>
  <si>
    <t>Cash Acquisitions</t>
  </si>
  <si>
    <t>Other Investing Activities</t>
  </si>
  <si>
    <t>2,839</t>
  </si>
  <si>
    <t>1,549</t>
  </si>
  <si>
    <t>2,343</t>
  </si>
  <si>
    <t>-1,091</t>
  </si>
  <si>
    <t>-1,090</t>
  </si>
  <si>
    <t>-1,173</t>
  </si>
  <si>
    <t>Cash from Investing</t>
  </si>
  <si>
    <t>-26,484</t>
  </si>
  <si>
    <t>-39,774</t>
  </si>
  <si>
    <t>-78,574</t>
  </si>
  <si>
    <t>-47,560</t>
  </si>
  <si>
    <t>-53,378</t>
  </si>
  <si>
    <t>-57,165</t>
  </si>
  <si>
    <t>-61,598</t>
  </si>
  <si>
    <t>-56,282</t>
  </si>
  <si>
    <t>-63,128</t>
  </si>
  <si>
    <t>-97,191</t>
  </si>
  <si>
    <t>Dividends Paid (Ex Special Dividends)</t>
  </si>
  <si>
    <t>-20,005</t>
  </si>
  <si>
    <t>-20,184</t>
  </si>
  <si>
    <t>-21,976</t>
  </si>
  <si>
    <t>-22,863</t>
  </si>
  <si>
    <t>-23,257</t>
  </si>
  <si>
    <t>-23,933</t>
  </si>
  <si>
    <t>-24,294</t>
  </si>
  <si>
    <t>-25,054</t>
  </si>
  <si>
    <t>-24,539</t>
  </si>
  <si>
    <t>-24,477</t>
  </si>
  <si>
    <t>Special Dividend Paid</t>
  </si>
  <si>
    <t>Long-Term Debt Issued</t>
  </si>
  <si>
    <t>50,000</t>
  </si>
  <si>
    <t>65,000</t>
  </si>
  <si>
    <t>60,000</t>
  </si>
  <si>
    <t>80,000</t>
  </si>
  <si>
    <t>120,000</t>
  </si>
  <si>
    <t>Long-Term Debt Repaid</t>
  </si>
  <si>
    <t>-50,500</t>
  </si>
  <si>
    <t>-32,000</t>
  </si>
  <si>
    <t>-14,000</t>
  </si>
  <si>
    <t>-11,000</t>
  </si>
  <si>
    <t>-16,714</t>
  </si>
  <si>
    <t>-12,714</t>
  </si>
  <si>
    <t>-14,857</t>
  </si>
  <si>
    <t>-14,130</t>
  </si>
  <si>
    <t>-15,558</t>
  </si>
  <si>
    <t>Repurchase of Common Stock</t>
  </si>
  <si>
    <t>Other Financing Activities</t>
  </si>
  <si>
    <t>-2,430</t>
  </si>
  <si>
    <t>35,079</t>
  </si>
  <si>
    <t>31,180</t>
  </si>
  <si>
    <t>-25,699</t>
  </si>
  <si>
    <t>35,001</t>
  </si>
  <si>
    <t>-28,532</t>
  </si>
  <si>
    <t>51,603</t>
  </si>
  <si>
    <t>1,562</t>
  </si>
  <si>
    <t>-38,374</t>
  </si>
  <si>
    <t>Cash from Financing</t>
  </si>
  <si>
    <t>-22,935</t>
  </si>
  <si>
    <t>13,594</t>
  </si>
  <si>
    <t>-5,683</t>
  </si>
  <si>
    <t>-5,646</t>
  </si>
  <si>
    <t>14,460</t>
  </si>
  <si>
    <t>11,692</t>
  </si>
  <si>
    <t>-37,107</t>
  </si>
  <si>
    <t>41,591</t>
  </si>
  <si>
    <t>Beginning Cash (CF)</t>
  </si>
  <si>
    <t>Foreign Exchange Rate Adjustments</t>
  </si>
  <si>
    <t>Additions / Reductions</t>
  </si>
  <si>
    <t>20,600</t>
  </si>
  <si>
    <t>-20,450</t>
  </si>
  <si>
    <t>8,496</t>
  </si>
  <si>
    <t>-2,603</t>
  </si>
  <si>
    <t>1,428</t>
  </si>
  <si>
    <t>14,976</t>
  </si>
  <si>
    <t>21,924</t>
  </si>
  <si>
    <t>-38,226</t>
  </si>
  <si>
    <t>Ending Cash (CF)</t>
  </si>
  <si>
    <t>Levered Free Cash Flow</t>
  </si>
  <si>
    <t>20,617</t>
  </si>
  <si>
    <t>7,308</t>
  </si>
  <si>
    <t>-18,926</t>
  </si>
  <si>
    <t>14,532</t>
  </si>
  <si>
    <t>-4,196</t>
  </si>
  <si>
    <t>4,731</t>
  </si>
  <si>
    <t>1,607</t>
  </si>
  <si>
    <t>10,042</t>
  </si>
  <si>
    <t>-39,830</t>
  </si>
  <si>
    <t>Cash Interest Paid</t>
  </si>
  <si>
    <t>11,990</t>
  </si>
  <si>
    <t>11,634</t>
  </si>
  <si>
    <t>12,529</t>
  </si>
  <si>
    <t>12,081</t>
  </si>
  <si>
    <t>12,711</t>
  </si>
  <si>
    <t>13,171</t>
  </si>
  <si>
    <t>13,233</t>
  </si>
  <si>
    <t>14,371</t>
  </si>
  <si>
    <t>13,102</t>
  </si>
  <si>
    <t>12,932</t>
  </si>
  <si>
    <t>Valuation Ratios</t>
  </si>
  <si>
    <t>Price Close (Split Adjusted)</t>
  </si>
  <si>
    <t>Market Cap</t>
  </si>
  <si>
    <t>406,223.389</t>
  </si>
  <si>
    <t>547,371.852</t>
  </si>
  <si>
    <t>546,185.729</t>
  </si>
  <si>
    <t>559,543.125</t>
  </si>
  <si>
    <t>488,658.196</t>
  </si>
  <si>
    <t>Total Enterprise Value (TEV)</t>
  </si>
  <si>
    <t>680,098.389</t>
  </si>
  <si>
    <t>836,439.852</t>
  </si>
  <si>
    <t>852,843.729</t>
  </si>
  <si>
    <t>838,764.125</t>
  </si>
  <si>
    <t>807,018.196</t>
  </si>
  <si>
    <t>Enterprise Value (EV)</t>
  </si>
  <si>
    <t>NA</t>
  </si>
  <si>
    <t>859,768.36</t>
  </si>
  <si>
    <t>EV/EBITDA</t>
  </si>
  <si>
    <t>11.6x</t>
  </si>
  <si>
    <t>12.6x</t>
  </si>
  <si>
    <t>13.1x</t>
  </si>
  <si>
    <t>12.1x</t>
  </si>
  <si>
    <t>EV / EBIT</t>
  </si>
  <si>
    <t>25.9x</t>
  </si>
  <si>
    <t>27.1x</t>
  </si>
  <si>
    <t>30.7x</t>
  </si>
  <si>
    <t>28.0x</t>
  </si>
  <si>
    <t>26.8x</t>
  </si>
  <si>
    <t>EV / LTM EBITDA - CAPEX</t>
  </si>
  <si>
    <t>337.4x</t>
  </si>
  <si>
    <t>1,031.4x</t>
  </si>
  <si>
    <t>179.5x</t>
  </si>
  <si>
    <t>93.0x</t>
  </si>
  <si>
    <t>-34.4x</t>
  </si>
  <si>
    <t>EV / Free Cash Flow</t>
  </si>
  <si>
    <t>NM</t>
  </si>
  <si>
    <t>-185.8x</t>
  </si>
  <si>
    <t>144.5x</t>
  </si>
  <si>
    <t>188.3x</t>
  </si>
  <si>
    <t>229.4x</t>
  </si>
  <si>
    <t>-22.5x</t>
  </si>
  <si>
    <t>EV / Invested Capital</t>
  </si>
  <si>
    <t>1.3x</t>
  </si>
  <si>
    <t>1.5x</t>
  </si>
  <si>
    <t>1.4x</t>
  </si>
  <si>
    <t>EV / Revenue</t>
  </si>
  <si>
    <t>3.6x</t>
  </si>
  <si>
    <t>4.1x</t>
  </si>
  <si>
    <t>4.6x</t>
  </si>
  <si>
    <t>4.5x</t>
  </si>
  <si>
    <t>3.2x</t>
  </si>
  <si>
    <t>P/E Ratio</t>
  </si>
  <si>
    <t>17.4x</t>
  </si>
  <si>
    <t>18.4x</t>
  </si>
  <si>
    <t>22.8x</t>
  </si>
  <si>
    <t>19.7x</t>
  </si>
  <si>
    <t>15.8x</t>
  </si>
  <si>
    <t>Price/Book</t>
  </si>
  <si>
    <t>0.0x</t>
  </si>
  <si>
    <t>1.8x</t>
  </si>
  <si>
    <t>2.3x</t>
  </si>
  <si>
    <t>1.9x</t>
  </si>
  <si>
    <t>1.6x</t>
  </si>
  <si>
    <t>Price / Operating Cash Flow</t>
  </si>
  <si>
    <t>7.6x</t>
  </si>
  <si>
    <t>7.7x</t>
  </si>
  <si>
    <t>8.6x</t>
  </si>
  <si>
    <t>8.8x</t>
  </si>
  <si>
    <t>9.0x</t>
  </si>
  <si>
    <t>Price / LTM Sales</t>
  </si>
  <si>
    <t>2.2x</t>
  </si>
  <si>
    <t>2.7x</t>
  </si>
  <si>
    <t>2.9x</t>
  </si>
  <si>
    <t>3.0x</t>
  </si>
  <si>
    <t>Altman Z-Score</t>
  </si>
  <si>
    <t>Piotroski Score</t>
  </si>
  <si>
    <t>Dividend Per Share</t>
  </si>
  <si>
    <t>Dividend Yield</t>
  </si>
  <si>
    <t>7.0%</t>
  </si>
  <si>
    <t>5.0%</t>
  </si>
  <si>
    <t>5.3%</t>
  </si>
  <si>
    <t>5.4%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</si>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</sst>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DF2DB84-6FC1-811E-375D-993EA22BC2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tabSelected="1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</row>
    <row r="16" spans="3:13" ht="12.75" x14ac:dyDescent="0.2"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66</v>
      </c>
      <c r="J16" s="3" t="s">
        <v>67</v>
      </c>
      <c r="K16" s="3" t="s">
        <v>68</v>
      </c>
      <c r="L16" s="3" t="s">
        <v>69</v>
      </c>
      <c r="M16" s="3" t="s">
        <v>70</v>
      </c>
    </row>
    <row r="17" spans="3:13" ht="12.75" x14ac:dyDescent="0.2">
      <c r="C17" s="3" t="s">
        <v>71</v>
      </c>
      <c r="D17" s="3" t="s">
        <v>72</v>
      </c>
      <c r="E17" s="3" t="s">
        <v>73</v>
      </c>
      <c r="F17" s="3" t="s">
        <v>74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</row>
    <row r="18" spans="3:13" ht="12.75" x14ac:dyDescent="0.2"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91</v>
      </c>
      <c r="M18" s="3" t="s">
        <v>92</v>
      </c>
    </row>
    <row r="19" spans="3:13" ht="12.75" x14ac:dyDescent="0.2"/>
    <row r="20" spans="3:13" ht="12.75" x14ac:dyDescent="0.2">
      <c r="C20" s="3" t="s">
        <v>93</v>
      </c>
      <c r="D20" s="3" t="s">
        <v>94</v>
      </c>
      <c r="E20" s="3" t="s">
        <v>95</v>
      </c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3" t="s">
        <v>102</v>
      </c>
      <c r="M20" s="3" t="s">
        <v>103</v>
      </c>
    </row>
    <row r="21" spans="3:13" ht="12.75" x14ac:dyDescent="0.2">
      <c r="C21" s="3" t="s">
        <v>104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109</v>
      </c>
      <c r="H22" s="3" t="s">
        <v>110</v>
      </c>
      <c r="I22" s="3" t="s">
        <v>111</v>
      </c>
      <c r="J22" s="3" t="s">
        <v>112</v>
      </c>
      <c r="K22" s="3" t="s">
        <v>113</v>
      </c>
      <c r="L22" s="3" t="s">
        <v>114</v>
      </c>
      <c r="M22" s="3" t="s">
        <v>115</v>
      </c>
    </row>
    <row r="23" spans="3:13" ht="12.75" x14ac:dyDescent="0.2">
      <c r="C23" s="3" t="s">
        <v>116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</row>
    <row r="24" spans="3:13" ht="12.75" x14ac:dyDescent="0.2">
      <c r="C24" s="3" t="s">
        <v>117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</row>
    <row r="25" spans="3:13" ht="12.75" x14ac:dyDescent="0.2"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  <c r="H25" s="3" t="s">
        <v>123</v>
      </c>
      <c r="I25" s="3" t="s">
        <v>124</v>
      </c>
      <c r="J25" s="3" t="s">
        <v>125</v>
      </c>
      <c r="K25" s="3" t="s">
        <v>126</v>
      </c>
      <c r="L25" s="3" t="s">
        <v>127</v>
      </c>
      <c r="M25" s="3" t="s">
        <v>128</v>
      </c>
    </row>
    <row r="26" spans="3:13" ht="12.75" x14ac:dyDescent="0.2">
      <c r="C26" s="3" t="s">
        <v>129</v>
      </c>
      <c r="D26" s="3" t="s">
        <v>130</v>
      </c>
      <c r="E26" s="3">
        <v>-100</v>
      </c>
      <c r="F26" s="3">
        <v>-415</v>
      </c>
      <c r="G26" s="3">
        <v>-401</v>
      </c>
      <c r="H26" s="3">
        <v>-791</v>
      </c>
      <c r="I26" s="3">
        <v>-917</v>
      </c>
      <c r="J26" s="3" t="s">
        <v>131</v>
      </c>
      <c r="K26" s="3" t="s">
        <v>132</v>
      </c>
      <c r="L26" s="3" t="s">
        <v>133</v>
      </c>
      <c r="M26" s="3" t="s">
        <v>134</v>
      </c>
    </row>
    <row r="27" spans="3:13" ht="12.75" x14ac:dyDescent="0.2"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139</v>
      </c>
      <c r="H27" s="3" t="s">
        <v>140</v>
      </c>
      <c r="I27" s="3" t="s">
        <v>141</v>
      </c>
      <c r="J27" s="3" t="s">
        <v>142</v>
      </c>
      <c r="K27" s="3" t="s">
        <v>143</v>
      </c>
      <c r="L27" s="3" t="s">
        <v>144</v>
      </c>
      <c r="M27" s="3" t="s">
        <v>145</v>
      </c>
    </row>
    <row r="28" spans="3:13" ht="12.75" x14ac:dyDescent="0.2"/>
    <row r="29" spans="3:13" ht="12.75" x14ac:dyDescent="0.2">
      <c r="C29" s="3" t="s">
        <v>146</v>
      </c>
      <c r="D29" s="3" t="s">
        <v>147</v>
      </c>
      <c r="E29" s="3" t="s">
        <v>148</v>
      </c>
      <c r="F29" s="3" t="s">
        <v>149</v>
      </c>
      <c r="G29" s="3" t="s">
        <v>150</v>
      </c>
      <c r="H29" s="3" t="s">
        <v>151</v>
      </c>
      <c r="I29" s="3" t="s">
        <v>152</v>
      </c>
      <c r="J29" s="3" t="s">
        <v>153</v>
      </c>
      <c r="K29" s="3" t="s">
        <v>154</v>
      </c>
      <c r="L29" s="3" t="s">
        <v>155</v>
      </c>
      <c r="M29" s="3" t="s">
        <v>156</v>
      </c>
    </row>
    <row r="30" spans="3:13" ht="12.75" x14ac:dyDescent="0.2">
      <c r="C30" s="3" t="s">
        <v>157</v>
      </c>
      <c r="D30" s="3" t="s">
        <v>158</v>
      </c>
      <c r="E30" s="3" t="s">
        <v>159</v>
      </c>
      <c r="F30" s="3" t="s">
        <v>160</v>
      </c>
      <c r="G30" s="3" t="s">
        <v>161</v>
      </c>
      <c r="H30" s="3" t="s">
        <v>162</v>
      </c>
      <c r="I30" s="3" t="s">
        <v>163</v>
      </c>
      <c r="J30" s="3" t="s">
        <v>164</v>
      </c>
      <c r="K30" s="3" t="s">
        <v>165</v>
      </c>
      <c r="L30" s="3" t="s">
        <v>166</v>
      </c>
      <c r="M30" s="3" t="s">
        <v>167</v>
      </c>
    </row>
    <row r="31" spans="3:13" ht="12.75" x14ac:dyDescent="0.2">
      <c r="C31" s="3" t="s">
        <v>168</v>
      </c>
      <c r="D31" s="3" t="s">
        <v>119</v>
      </c>
      <c r="E31" s="3" t="s">
        <v>37</v>
      </c>
      <c r="F31" s="3" t="s">
        <v>169</v>
      </c>
      <c r="G31" s="3" t="s">
        <v>170</v>
      </c>
      <c r="H31" s="3" t="s">
        <v>37</v>
      </c>
      <c r="I31" s="3" t="s">
        <v>171</v>
      </c>
      <c r="J31" s="3" t="s">
        <v>37</v>
      </c>
      <c r="K31" s="3" t="s">
        <v>37</v>
      </c>
      <c r="L31" s="3" t="s">
        <v>37</v>
      </c>
      <c r="M31" s="3" t="s">
        <v>37</v>
      </c>
    </row>
    <row r="32" spans="3:13" ht="12.75" x14ac:dyDescent="0.2">
      <c r="C32" s="3" t="s">
        <v>172</v>
      </c>
      <c r="D32" s="3" t="s">
        <v>173</v>
      </c>
      <c r="E32" s="3" t="s">
        <v>174</v>
      </c>
      <c r="F32" s="3" t="s">
        <v>174</v>
      </c>
      <c r="G32" s="3" t="s">
        <v>175</v>
      </c>
      <c r="H32" s="3" t="s">
        <v>176</v>
      </c>
      <c r="I32" s="3" t="s">
        <v>177</v>
      </c>
      <c r="J32" s="3" t="s">
        <v>178</v>
      </c>
      <c r="K32" s="3" t="s">
        <v>179</v>
      </c>
      <c r="L32" s="3" t="s">
        <v>180</v>
      </c>
      <c r="M32" s="3" t="s">
        <v>181</v>
      </c>
    </row>
    <row r="33" spans="3:13" ht="12.75" x14ac:dyDescent="0.2">
      <c r="C33" s="3" t="s">
        <v>182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>
        <v>76</v>
      </c>
      <c r="K33" s="3">
        <v>80</v>
      </c>
      <c r="L33" s="3">
        <v>87</v>
      </c>
      <c r="M33" s="3" t="s">
        <v>183</v>
      </c>
    </row>
    <row r="34" spans="3:13" ht="12.75" x14ac:dyDescent="0.2">
      <c r="C34" s="3" t="s">
        <v>184</v>
      </c>
      <c r="D34" s="3" t="s">
        <v>185</v>
      </c>
      <c r="E34" s="3" t="s">
        <v>186</v>
      </c>
      <c r="F34" s="3" t="s">
        <v>187</v>
      </c>
      <c r="G34" s="3" t="s">
        <v>188</v>
      </c>
      <c r="H34" s="3" t="s">
        <v>189</v>
      </c>
      <c r="I34" s="3" t="s">
        <v>190</v>
      </c>
      <c r="J34" s="3" t="s">
        <v>191</v>
      </c>
      <c r="K34" s="3" t="s">
        <v>192</v>
      </c>
      <c r="L34" s="3" t="s">
        <v>193</v>
      </c>
      <c r="M34" s="3" t="s">
        <v>194</v>
      </c>
    </row>
    <row r="35" spans="3:13" ht="12.75" x14ac:dyDescent="0.2">
      <c r="C35" s="3" t="s">
        <v>195</v>
      </c>
      <c r="D35" s="3" t="s">
        <v>196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  <c r="J35" s="3" t="s">
        <v>202</v>
      </c>
      <c r="K35" s="3" t="s">
        <v>203</v>
      </c>
      <c r="L35" s="3" t="s">
        <v>204</v>
      </c>
      <c r="M35" s="3" t="s">
        <v>205</v>
      </c>
    </row>
    <row r="36" spans="3:13" ht="12.75" x14ac:dyDescent="0.2"/>
    <row r="37" spans="3:13" ht="12.75" x14ac:dyDescent="0.2">
      <c r="C37" s="3" t="s">
        <v>206</v>
      </c>
      <c r="D37" s="3" t="s">
        <v>207</v>
      </c>
      <c r="E37" s="3" t="s">
        <v>208</v>
      </c>
      <c r="F37" s="3" t="s">
        <v>209</v>
      </c>
      <c r="G37" s="3" t="s">
        <v>210</v>
      </c>
      <c r="H37" s="3" t="s">
        <v>211</v>
      </c>
      <c r="I37" s="3" t="s">
        <v>212</v>
      </c>
      <c r="J37" s="3" t="s">
        <v>213</v>
      </c>
      <c r="K37" s="3" t="s">
        <v>214</v>
      </c>
      <c r="L37" s="3" t="s">
        <v>215</v>
      </c>
      <c r="M37" s="3" t="s">
        <v>216</v>
      </c>
    </row>
    <row r="38" spans="3:13" ht="12.75" x14ac:dyDescent="0.2">
      <c r="C38" s="3" t="s">
        <v>217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37</v>
      </c>
      <c r="K38" s="3" t="s">
        <v>37</v>
      </c>
      <c r="L38" s="3">
        <v>141</v>
      </c>
      <c r="M38" s="3">
        <v>766</v>
      </c>
    </row>
    <row r="39" spans="3:13" ht="12.75" x14ac:dyDescent="0.2">
      <c r="C39" s="3" t="s">
        <v>218</v>
      </c>
      <c r="D39" s="3">
        <v>317</v>
      </c>
      <c r="E39" s="3" t="s">
        <v>219</v>
      </c>
      <c r="F39" s="3" t="s">
        <v>220</v>
      </c>
      <c r="G39" s="3" t="s">
        <v>221</v>
      </c>
      <c r="H39" s="3" t="s">
        <v>222</v>
      </c>
      <c r="I39" s="3" t="s">
        <v>223</v>
      </c>
      <c r="J39" s="3" t="s">
        <v>224</v>
      </c>
      <c r="K39" s="3" t="s">
        <v>225</v>
      </c>
      <c r="L39" s="3" t="s">
        <v>226</v>
      </c>
      <c r="M39" s="3" t="s">
        <v>227</v>
      </c>
    </row>
    <row r="40" spans="3:13" ht="12.75" x14ac:dyDescent="0.2">
      <c r="C40" s="3" t="s">
        <v>228</v>
      </c>
      <c r="D40" s="3" t="s">
        <v>229</v>
      </c>
      <c r="E40" s="3" t="s">
        <v>230</v>
      </c>
      <c r="F40" s="3" t="s">
        <v>231</v>
      </c>
      <c r="G40" s="3" t="s">
        <v>232</v>
      </c>
      <c r="H40" s="3" t="s">
        <v>233</v>
      </c>
      <c r="I40" s="3" t="s">
        <v>234</v>
      </c>
      <c r="J40" s="3" t="s">
        <v>235</v>
      </c>
      <c r="K40" s="3" t="s">
        <v>236</v>
      </c>
      <c r="L40" s="3" t="s">
        <v>237</v>
      </c>
      <c r="M40" s="3" t="s">
        <v>238</v>
      </c>
    </row>
    <row r="41" spans="3:13" ht="12.75" x14ac:dyDescent="0.2"/>
    <row r="42" spans="3:13" ht="12.75" x14ac:dyDescent="0.2">
      <c r="C42" s="3" t="s">
        <v>239</v>
      </c>
      <c r="D42" s="3" t="s">
        <v>240</v>
      </c>
      <c r="E42" s="3" t="s">
        <v>241</v>
      </c>
      <c r="F42" s="3" t="s">
        <v>242</v>
      </c>
      <c r="G42" s="3" t="s">
        <v>243</v>
      </c>
      <c r="H42" s="3" t="s">
        <v>244</v>
      </c>
      <c r="I42" s="3" t="s">
        <v>245</v>
      </c>
      <c r="J42" s="3" t="s">
        <v>246</v>
      </c>
      <c r="K42" s="3" t="s">
        <v>247</v>
      </c>
      <c r="L42" s="3" t="s">
        <v>248</v>
      </c>
      <c r="M42" s="3" t="s">
        <v>249</v>
      </c>
    </row>
    <row r="43" spans="3:13" ht="12.75" x14ac:dyDescent="0.2">
      <c r="C43" s="3" t="s">
        <v>250</v>
      </c>
      <c r="D43" s="3" t="s">
        <v>251</v>
      </c>
      <c r="E43" s="3" t="s">
        <v>252</v>
      </c>
      <c r="F43" s="3" t="s">
        <v>253</v>
      </c>
      <c r="G43" s="3" t="s">
        <v>254</v>
      </c>
      <c r="H43" s="3" t="s">
        <v>255</v>
      </c>
      <c r="I43" s="3" t="s">
        <v>256</v>
      </c>
      <c r="J43" s="3" t="s">
        <v>257</v>
      </c>
      <c r="K43" s="3" t="s">
        <v>258</v>
      </c>
      <c r="L43" s="3" t="s">
        <v>259</v>
      </c>
      <c r="M43" s="3" t="s">
        <v>260</v>
      </c>
    </row>
    <row r="44" spans="3:13" ht="12.75" x14ac:dyDescent="0.2">
      <c r="C44" s="3" t="s">
        <v>261</v>
      </c>
      <c r="D44" s="3" t="s">
        <v>262</v>
      </c>
      <c r="E44" s="3" t="s">
        <v>263</v>
      </c>
      <c r="F44" s="3" t="s">
        <v>264</v>
      </c>
      <c r="G44" s="3" t="s">
        <v>265</v>
      </c>
      <c r="H44" s="3" t="s">
        <v>266</v>
      </c>
      <c r="I44" s="3" t="s">
        <v>267</v>
      </c>
      <c r="J44" s="3" t="s">
        <v>268</v>
      </c>
      <c r="K44" s="3" t="s">
        <v>269</v>
      </c>
      <c r="L44" s="3" t="s">
        <v>270</v>
      </c>
      <c r="M44" s="3" t="s">
        <v>271</v>
      </c>
    </row>
    <row r="45" spans="3:13" ht="12.75" x14ac:dyDescent="0.2">
      <c r="C45" s="3" t="s">
        <v>272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273</v>
      </c>
      <c r="D46" s="3">
        <v>-254</v>
      </c>
      <c r="E46" s="3" t="s">
        <v>274</v>
      </c>
      <c r="F46" s="3" t="s">
        <v>275</v>
      </c>
      <c r="G46" s="3">
        <v>-790</v>
      </c>
      <c r="H46" s="3" t="s">
        <v>276</v>
      </c>
      <c r="I46" s="3" t="s">
        <v>277</v>
      </c>
      <c r="J46" s="3" t="s">
        <v>278</v>
      </c>
      <c r="K46" s="3" t="s">
        <v>279</v>
      </c>
      <c r="L46" s="3" t="s">
        <v>280</v>
      </c>
      <c r="M46" s="3" t="s">
        <v>281</v>
      </c>
    </row>
    <row r="47" spans="3:13" ht="12.75" x14ac:dyDescent="0.2">
      <c r="C47" s="3" t="s">
        <v>282</v>
      </c>
      <c r="D47" s="3" t="s">
        <v>283</v>
      </c>
      <c r="E47" s="3" t="s">
        <v>284</v>
      </c>
      <c r="F47" s="3" t="s">
        <v>285</v>
      </c>
      <c r="G47" s="3" t="s">
        <v>286</v>
      </c>
      <c r="H47" s="3" t="s">
        <v>287</v>
      </c>
      <c r="I47" s="3" t="s">
        <v>288</v>
      </c>
      <c r="J47" s="3" t="s">
        <v>289</v>
      </c>
      <c r="K47" s="3" t="s">
        <v>290</v>
      </c>
      <c r="L47" s="3" t="s">
        <v>291</v>
      </c>
      <c r="M47" s="3" t="s">
        <v>292</v>
      </c>
    </row>
    <row r="48" spans="3:13" ht="12.75" x14ac:dyDescent="0.2">
      <c r="C48" s="3" t="s">
        <v>293</v>
      </c>
      <c r="D48" s="3">
        <v>250</v>
      </c>
      <c r="E48" s="3">
        <v>250</v>
      </c>
      <c r="F48" s="3">
        <v>250</v>
      </c>
      <c r="G48" s="3">
        <v>250</v>
      </c>
      <c r="H48" s="3">
        <v>250</v>
      </c>
      <c r="I48" s="3">
        <v>250</v>
      </c>
      <c r="J48" s="3">
        <v>250</v>
      </c>
      <c r="K48" s="3">
        <v>250</v>
      </c>
      <c r="L48" s="3">
        <v>250</v>
      </c>
      <c r="M48" s="3">
        <v>250</v>
      </c>
    </row>
    <row r="49" spans="3:13" ht="12.75" x14ac:dyDescent="0.2">
      <c r="C49" s="3" t="s">
        <v>294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</row>
    <row r="50" spans="3:13" ht="12.75" x14ac:dyDescent="0.2">
      <c r="C50" s="3" t="s">
        <v>295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296</v>
      </c>
      <c r="D51" s="3" t="s">
        <v>297</v>
      </c>
      <c r="E51" s="3" t="s">
        <v>298</v>
      </c>
      <c r="F51" s="3" t="s">
        <v>299</v>
      </c>
      <c r="G51" s="3" t="s">
        <v>300</v>
      </c>
      <c r="H51" s="3" t="s">
        <v>301</v>
      </c>
      <c r="I51" s="3" t="s">
        <v>302</v>
      </c>
      <c r="J51" s="3" t="s">
        <v>303</v>
      </c>
      <c r="K51" s="3" t="s">
        <v>304</v>
      </c>
      <c r="L51" s="3" t="s">
        <v>305</v>
      </c>
      <c r="M51" s="3" t="s">
        <v>306</v>
      </c>
    </row>
    <row r="52" spans="3:13" ht="12.75" x14ac:dyDescent="0.2"/>
    <row r="53" spans="3:13" ht="12.75" x14ac:dyDescent="0.2">
      <c r="C53" s="3" t="s">
        <v>307</v>
      </c>
      <c r="D53" s="3" t="s">
        <v>136</v>
      </c>
      <c r="E53" s="3" t="s">
        <v>137</v>
      </c>
      <c r="F53" s="3" t="s">
        <v>138</v>
      </c>
      <c r="G53" s="3" t="s">
        <v>139</v>
      </c>
      <c r="H53" s="3" t="s">
        <v>140</v>
      </c>
      <c r="I53" s="3" t="s">
        <v>141</v>
      </c>
      <c r="J53" s="3" t="s">
        <v>142</v>
      </c>
      <c r="K53" s="3" t="s">
        <v>143</v>
      </c>
      <c r="L53" s="3" t="s">
        <v>144</v>
      </c>
      <c r="M53" s="3" t="s">
        <v>145</v>
      </c>
    </row>
    <row r="54" spans="3:13" ht="12.75" x14ac:dyDescent="0.2"/>
    <row r="55" spans="3:13" ht="12.75" x14ac:dyDescent="0.2">
      <c r="C55" s="3" t="s">
        <v>308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309</v>
      </c>
      <c r="D56" s="3" t="s">
        <v>310</v>
      </c>
      <c r="E56" s="3" t="s">
        <v>311</v>
      </c>
      <c r="F56" s="3" t="s">
        <v>312</v>
      </c>
      <c r="G56" s="3" t="s">
        <v>313</v>
      </c>
      <c r="H56" s="3" t="s">
        <v>314</v>
      </c>
      <c r="I56" s="3" t="s">
        <v>315</v>
      </c>
      <c r="J56" s="3" t="s">
        <v>316</v>
      </c>
      <c r="K56" s="3" t="s">
        <v>317</v>
      </c>
      <c r="L56" s="3" t="s">
        <v>318</v>
      </c>
      <c r="M56" s="3" t="s">
        <v>319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6DC1-41DE-42B2-897B-9F4181CEB716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320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321</v>
      </c>
      <c r="D12" s="3" t="s">
        <v>322</v>
      </c>
      <c r="E12" s="3" t="s">
        <v>323</v>
      </c>
      <c r="F12" s="3" t="s">
        <v>324</v>
      </c>
      <c r="G12" s="3" t="s">
        <v>325</v>
      </c>
      <c r="H12" s="3" t="s">
        <v>326</v>
      </c>
      <c r="I12" s="3" t="s">
        <v>327</v>
      </c>
      <c r="J12" s="3" t="s">
        <v>328</v>
      </c>
      <c r="K12" s="3" t="s">
        <v>329</v>
      </c>
      <c r="L12" s="3" t="s">
        <v>330</v>
      </c>
      <c r="M12" s="3" t="s">
        <v>331</v>
      </c>
    </row>
    <row r="13" spans="3:13" x14ac:dyDescent="0.2">
      <c r="C13" s="3" t="s">
        <v>332</v>
      </c>
      <c r="D13" s="3" t="s">
        <v>333</v>
      </c>
      <c r="E13" s="3" t="s">
        <v>334</v>
      </c>
      <c r="F13" s="3" t="s">
        <v>335</v>
      </c>
      <c r="G13" s="3" t="s">
        <v>336</v>
      </c>
      <c r="H13" s="3" t="s">
        <v>337</v>
      </c>
      <c r="I13" s="3" t="s">
        <v>338</v>
      </c>
      <c r="J13" s="3" t="s">
        <v>339</v>
      </c>
      <c r="K13" s="3" t="s">
        <v>340</v>
      </c>
      <c r="L13" s="3" t="s">
        <v>341</v>
      </c>
      <c r="M13" s="3" t="s">
        <v>342</v>
      </c>
    </row>
    <row r="15" spans="3:13" x14ac:dyDescent="0.2">
      <c r="C15" s="3" t="s">
        <v>343</v>
      </c>
      <c r="D15" s="3" t="s">
        <v>344</v>
      </c>
      <c r="E15" s="3" t="s">
        <v>345</v>
      </c>
      <c r="F15" s="3" t="s">
        <v>346</v>
      </c>
      <c r="G15" s="3" t="s">
        <v>347</v>
      </c>
      <c r="H15" s="3" t="s">
        <v>348</v>
      </c>
      <c r="I15" s="3" t="s">
        <v>349</v>
      </c>
      <c r="J15" s="3" t="s">
        <v>350</v>
      </c>
      <c r="K15" s="3" t="s">
        <v>351</v>
      </c>
      <c r="L15" s="3" t="s">
        <v>352</v>
      </c>
      <c r="M15" s="3" t="s">
        <v>353</v>
      </c>
    </row>
    <row r="16" spans="3:13" x14ac:dyDescent="0.2">
      <c r="C16" s="3" t="s">
        <v>354</v>
      </c>
      <c r="D16" s="3" t="s">
        <v>355</v>
      </c>
      <c r="E16" s="3" t="s">
        <v>356</v>
      </c>
      <c r="F16" s="3" t="s">
        <v>357</v>
      </c>
      <c r="G16" s="3" t="s">
        <v>358</v>
      </c>
      <c r="H16" s="3" t="s">
        <v>359</v>
      </c>
      <c r="I16" s="3" t="s">
        <v>360</v>
      </c>
      <c r="J16" s="3" t="s">
        <v>361</v>
      </c>
      <c r="K16" s="3" t="s">
        <v>362</v>
      </c>
      <c r="L16" s="3" t="s">
        <v>363</v>
      </c>
      <c r="M16" s="3" t="s">
        <v>364</v>
      </c>
    </row>
    <row r="17" spans="3:13" x14ac:dyDescent="0.2">
      <c r="C17" s="3" t="s">
        <v>365</v>
      </c>
      <c r="D17" s="3" t="s">
        <v>366</v>
      </c>
      <c r="E17" s="3" t="s">
        <v>366</v>
      </c>
      <c r="F17" s="3" t="s">
        <v>367</v>
      </c>
      <c r="G17" s="3" t="s">
        <v>368</v>
      </c>
      <c r="H17" s="3" t="s">
        <v>369</v>
      </c>
      <c r="I17" s="3" t="s">
        <v>370</v>
      </c>
      <c r="J17" s="3" t="s">
        <v>371</v>
      </c>
      <c r="K17" s="3" t="s">
        <v>372</v>
      </c>
      <c r="L17" s="3" t="s">
        <v>373</v>
      </c>
      <c r="M17" s="3" t="s">
        <v>374</v>
      </c>
    </row>
    <row r="19" spans="3:13" x14ac:dyDescent="0.2">
      <c r="C19" s="3" t="s">
        <v>375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376</v>
      </c>
      <c r="D20" s="3" t="s">
        <v>377</v>
      </c>
      <c r="E20" s="3" t="s">
        <v>378</v>
      </c>
      <c r="F20" s="3" t="s">
        <v>379</v>
      </c>
      <c r="G20" s="3" t="s">
        <v>380</v>
      </c>
      <c r="H20" s="3" t="s">
        <v>381</v>
      </c>
      <c r="I20" s="3" t="s">
        <v>382</v>
      </c>
      <c r="J20" s="3" t="s">
        <v>383</v>
      </c>
      <c r="K20" s="3" t="s">
        <v>384</v>
      </c>
      <c r="L20" s="3" t="s">
        <v>385</v>
      </c>
      <c r="M20" s="3" t="s">
        <v>386</v>
      </c>
    </row>
    <row r="21" spans="3:13" x14ac:dyDescent="0.2">
      <c r="C21" s="3" t="s">
        <v>387</v>
      </c>
      <c r="D21" s="3" t="s">
        <v>388</v>
      </c>
      <c r="E21" s="3" t="s">
        <v>389</v>
      </c>
      <c r="F21" s="3" t="s">
        <v>390</v>
      </c>
      <c r="G21" s="3" t="s">
        <v>391</v>
      </c>
      <c r="H21" s="3" t="s">
        <v>392</v>
      </c>
      <c r="I21" s="3" t="s">
        <v>393</v>
      </c>
      <c r="J21" s="3" t="s">
        <v>394</v>
      </c>
      <c r="K21" s="3" t="s">
        <v>395</v>
      </c>
      <c r="L21" s="3" t="s">
        <v>396</v>
      </c>
      <c r="M21" s="3" t="s">
        <v>397</v>
      </c>
    </row>
    <row r="22" spans="3:13" x14ac:dyDescent="0.2">
      <c r="C22" s="3" t="s">
        <v>398</v>
      </c>
      <c r="D22" s="3" t="s">
        <v>399</v>
      </c>
      <c r="E22" s="3" t="s">
        <v>400</v>
      </c>
      <c r="F22" s="3" t="s">
        <v>401</v>
      </c>
      <c r="G22" s="3" t="s">
        <v>402</v>
      </c>
      <c r="H22" s="3" t="s">
        <v>403</v>
      </c>
      <c r="I22" s="3" t="s">
        <v>404</v>
      </c>
      <c r="J22" s="3" t="s">
        <v>405</v>
      </c>
      <c r="K22" s="3" t="s">
        <v>406</v>
      </c>
      <c r="L22" s="3" t="s">
        <v>407</v>
      </c>
      <c r="M22" s="3" t="s">
        <v>408</v>
      </c>
    </row>
    <row r="23" spans="3:13" x14ac:dyDescent="0.2">
      <c r="C23" s="3" t="s">
        <v>409</v>
      </c>
      <c r="D23" s="3" t="s">
        <v>410</v>
      </c>
      <c r="E23" s="3" t="s">
        <v>411</v>
      </c>
      <c r="F23" s="3" t="s">
        <v>412</v>
      </c>
      <c r="G23" s="3" t="s">
        <v>413</v>
      </c>
      <c r="H23" s="3" t="s">
        <v>414</v>
      </c>
      <c r="I23" s="3" t="s">
        <v>415</v>
      </c>
      <c r="J23" s="3" t="s">
        <v>416</v>
      </c>
      <c r="K23" s="3" t="s">
        <v>417</v>
      </c>
      <c r="L23" s="3" t="s">
        <v>418</v>
      </c>
      <c r="M23" s="3" t="s">
        <v>419</v>
      </c>
    </row>
    <row r="24" spans="3:13" x14ac:dyDescent="0.2">
      <c r="C24" s="3" t="s">
        <v>420</v>
      </c>
      <c r="D24" s="3" t="s">
        <v>421</v>
      </c>
      <c r="E24" s="3" t="s">
        <v>422</v>
      </c>
      <c r="F24" s="3" t="s">
        <v>423</v>
      </c>
      <c r="G24" s="3" t="s">
        <v>424</v>
      </c>
      <c r="H24" s="3" t="s">
        <v>425</v>
      </c>
      <c r="I24" s="3" t="s">
        <v>426</v>
      </c>
      <c r="J24" s="3" t="s">
        <v>427</v>
      </c>
      <c r="K24" s="3" t="s">
        <v>428</v>
      </c>
      <c r="L24" s="3" t="s">
        <v>429</v>
      </c>
      <c r="M24" s="3" t="s">
        <v>430</v>
      </c>
    </row>
    <row r="26" spans="3:13" x14ac:dyDescent="0.2">
      <c r="C26" s="3" t="s">
        <v>431</v>
      </c>
      <c r="D26" s="3" t="s">
        <v>432</v>
      </c>
      <c r="E26" s="3" t="s">
        <v>433</v>
      </c>
      <c r="F26" s="3" t="s">
        <v>434</v>
      </c>
      <c r="G26" s="3" t="s">
        <v>435</v>
      </c>
      <c r="H26" s="3" t="s">
        <v>436</v>
      </c>
      <c r="I26" s="3" t="s">
        <v>437</v>
      </c>
      <c r="J26" s="3" t="s">
        <v>438</v>
      </c>
      <c r="K26" s="3" t="s">
        <v>439</v>
      </c>
      <c r="L26" s="3" t="s">
        <v>440</v>
      </c>
      <c r="M26" s="3" t="s">
        <v>441</v>
      </c>
    </row>
    <row r="27" spans="3:13" x14ac:dyDescent="0.2">
      <c r="C27" s="3" t="s">
        <v>442</v>
      </c>
      <c r="D27" s="3" t="s">
        <v>443</v>
      </c>
      <c r="E27" s="3" t="s">
        <v>444</v>
      </c>
      <c r="F27" s="3" t="s">
        <v>445</v>
      </c>
      <c r="G27" s="3" t="s">
        <v>446</v>
      </c>
      <c r="H27" s="3" t="s">
        <v>447</v>
      </c>
      <c r="I27" s="3" t="s">
        <v>448</v>
      </c>
      <c r="J27" s="3" t="s">
        <v>449</v>
      </c>
      <c r="K27" s="3" t="s">
        <v>450</v>
      </c>
      <c r="L27" s="3" t="s">
        <v>451</v>
      </c>
      <c r="M27" s="3" t="s">
        <v>452</v>
      </c>
    </row>
    <row r="28" spans="3:13" x14ac:dyDescent="0.2">
      <c r="C28" s="3" t="s">
        <v>453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454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3" t="s">
        <v>455</v>
      </c>
      <c r="D30" s="3" t="s">
        <v>443</v>
      </c>
      <c r="E30" s="3" t="s">
        <v>444</v>
      </c>
      <c r="F30" s="3" t="s">
        <v>445</v>
      </c>
      <c r="G30" s="3" t="s">
        <v>446</v>
      </c>
      <c r="H30" s="3" t="s">
        <v>447</v>
      </c>
      <c r="I30" s="3" t="s">
        <v>448</v>
      </c>
      <c r="J30" s="3" t="s">
        <v>449</v>
      </c>
      <c r="K30" s="3" t="s">
        <v>450</v>
      </c>
      <c r="L30" s="3" t="s">
        <v>451</v>
      </c>
      <c r="M30" s="3" t="s">
        <v>452</v>
      </c>
    </row>
    <row r="32" spans="3:13" x14ac:dyDescent="0.2">
      <c r="C32" s="3" t="s">
        <v>456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457</v>
      </c>
      <c r="D33" s="3" t="s">
        <v>443</v>
      </c>
      <c r="E33" s="3" t="s">
        <v>444</v>
      </c>
      <c r="F33" s="3" t="s">
        <v>445</v>
      </c>
      <c r="G33" s="3" t="s">
        <v>446</v>
      </c>
      <c r="H33" s="3" t="s">
        <v>447</v>
      </c>
      <c r="I33" s="3" t="s">
        <v>448</v>
      </c>
      <c r="J33" s="3" t="s">
        <v>449</v>
      </c>
      <c r="K33" s="3" t="s">
        <v>450</v>
      </c>
      <c r="L33" s="3" t="s">
        <v>451</v>
      </c>
      <c r="M33" s="3" t="s">
        <v>452</v>
      </c>
    </row>
    <row r="35" spans="3:13" x14ac:dyDescent="0.2">
      <c r="C35" s="3" t="s">
        <v>458</v>
      </c>
      <c r="D35" s="3">
        <v>-930</v>
      </c>
      <c r="E35" s="3">
        <v>-930</v>
      </c>
      <c r="F35" s="3">
        <v>-930</v>
      </c>
      <c r="G35" s="3">
        <v>-945</v>
      </c>
      <c r="H35" s="3">
        <v>-950</v>
      </c>
      <c r="I35" s="3">
        <v>-965</v>
      </c>
      <c r="J35" s="3">
        <v>-970</v>
      </c>
      <c r="K35" s="3">
        <v>-970</v>
      </c>
      <c r="L35" s="3">
        <v>-970</v>
      </c>
      <c r="M35" s="3">
        <v>-970</v>
      </c>
    </row>
    <row r="36" spans="3:13" x14ac:dyDescent="0.2">
      <c r="C36" s="3" t="s">
        <v>459</v>
      </c>
      <c r="D36" s="3" t="s">
        <v>460</v>
      </c>
      <c r="E36" s="3" t="s">
        <v>461</v>
      </c>
      <c r="F36" s="3" t="s">
        <v>462</v>
      </c>
      <c r="G36" s="3" t="s">
        <v>463</v>
      </c>
      <c r="H36" s="3" t="s">
        <v>464</v>
      </c>
      <c r="I36" s="3" t="s">
        <v>465</v>
      </c>
      <c r="J36" s="3" t="s">
        <v>466</v>
      </c>
      <c r="K36" s="3" t="s">
        <v>467</v>
      </c>
      <c r="L36" s="3" t="s">
        <v>468</v>
      </c>
      <c r="M36" s="3" t="s">
        <v>469</v>
      </c>
    </row>
    <row r="38" spans="3:13" x14ac:dyDescent="0.2">
      <c r="C38" s="3" t="s">
        <v>470</v>
      </c>
      <c r="D38" s="3">
        <v>0.67</v>
      </c>
      <c r="E38" s="3">
        <v>0.68</v>
      </c>
      <c r="F38" s="3">
        <v>0.71</v>
      </c>
      <c r="G38" s="3">
        <v>0.75</v>
      </c>
      <c r="H38" s="3">
        <v>0.7</v>
      </c>
      <c r="I38" s="3">
        <v>0.78</v>
      </c>
      <c r="J38" s="3">
        <v>0.84</v>
      </c>
      <c r="K38" s="3">
        <v>0.74</v>
      </c>
      <c r="L38" s="3">
        <v>0.79</v>
      </c>
      <c r="M38" s="3">
        <v>0.86</v>
      </c>
    </row>
    <row r="39" spans="3:13" x14ac:dyDescent="0.2">
      <c r="C39" s="3" t="s">
        <v>471</v>
      </c>
      <c r="D39" s="3">
        <v>0.67</v>
      </c>
      <c r="E39" s="3">
        <v>0.68</v>
      </c>
      <c r="F39" s="3">
        <v>0.71</v>
      </c>
      <c r="G39" s="3">
        <v>0.75</v>
      </c>
      <c r="H39" s="3">
        <v>0.7</v>
      </c>
      <c r="I39" s="3">
        <v>0.78</v>
      </c>
      <c r="J39" s="3">
        <v>0.84</v>
      </c>
      <c r="K39" s="3">
        <v>0.74</v>
      </c>
      <c r="L39" s="3">
        <v>0.79</v>
      </c>
      <c r="M39" s="3">
        <v>0.86</v>
      </c>
    </row>
    <row r="40" spans="3:13" x14ac:dyDescent="0.2">
      <c r="C40" s="3" t="s">
        <v>472</v>
      </c>
      <c r="D40" s="3" t="s">
        <v>473</v>
      </c>
      <c r="E40" s="3" t="s">
        <v>474</v>
      </c>
      <c r="F40" s="3" t="s">
        <v>475</v>
      </c>
      <c r="G40" s="3" t="s">
        <v>476</v>
      </c>
      <c r="H40" s="3" t="s">
        <v>477</v>
      </c>
      <c r="I40" s="3" t="s">
        <v>478</v>
      </c>
      <c r="J40" s="3" t="s">
        <v>479</v>
      </c>
      <c r="K40" s="3" t="s">
        <v>480</v>
      </c>
      <c r="L40" s="3" t="s">
        <v>481</v>
      </c>
      <c r="M40" s="3" t="s">
        <v>482</v>
      </c>
    </row>
    <row r="41" spans="3:13" x14ac:dyDescent="0.2">
      <c r="C41" s="3" t="s">
        <v>483</v>
      </c>
      <c r="D41" s="3" t="s">
        <v>484</v>
      </c>
      <c r="E41" s="3" t="s">
        <v>485</v>
      </c>
      <c r="F41" s="3" t="s">
        <v>486</v>
      </c>
      <c r="G41" s="3" t="s">
        <v>487</v>
      </c>
      <c r="H41" s="3" t="s">
        <v>488</v>
      </c>
      <c r="I41" s="3" t="s">
        <v>489</v>
      </c>
      <c r="J41" s="3" t="s">
        <v>490</v>
      </c>
      <c r="K41" s="3" t="s">
        <v>491</v>
      </c>
      <c r="L41" s="3" t="s">
        <v>481</v>
      </c>
      <c r="M41" s="3" t="s">
        <v>482</v>
      </c>
    </row>
    <row r="43" spans="3:13" x14ac:dyDescent="0.2">
      <c r="C43" s="3" t="s">
        <v>492</v>
      </c>
      <c r="D43" s="3" t="s">
        <v>493</v>
      </c>
      <c r="E43" s="3" t="s">
        <v>494</v>
      </c>
      <c r="F43" s="3" t="s">
        <v>495</v>
      </c>
      <c r="G43" s="3" t="s">
        <v>496</v>
      </c>
      <c r="H43" s="3" t="s">
        <v>497</v>
      </c>
      <c r="I43" s="3" t="s">
        <v>498</v>
      </c>
      <c r="J43" s="3" t="s">
        <v>499</v>
      </c>
      <c r="K43" s="3" t="s">
        <v>500</v>
      </c>
      <c r="L43" s="3" t="s">
        <v>501</v>
      </c>
      <c r="M43" s="3" t="s">
        <v>502</v>
      </c>
    </row>
    <row r="44" spans="3:13" x14ac:dyDescent="0.2">
      <c r="C44" s="3" t="s">
        <v>503</v>
      </c>
      <c r="D44" s="3" t="s">
        <v>504</v>
      </c>
      <c r="E44" s="3" t="s">
        <v>505</v>
      </c>
      <c r="F44" s="3" t="s">
        <v>506</v>
      </c>
      <c r="G44" s="3" t="s">
        <v>507</v>
      </c>
      <c r="H44" s="3" t="s">
        <v>508</v>
      </c>
      <c r="I44" s="3" t="s">
        <v>509</v>
      </c>
      <c r="J44" s="3" t="s">
        <v>510</v>
      </c>
      <c r="K44" s="3" t="s">
        <v>511</v>
      </c>
      <c r="L44" s="3" t="s">
        <v>512</v>
      </c>
      <c r="M44" s="3" t="s">
        <v>513</v>
      </c>
    </row>
    <row r="46" spans="3:13" x14ac:dyDescent="0.2">
      <c r="C46" s="3" t="s">
        <v>514</v>
      </c>
      <c r="D46" s="3" t="s">
        <v>322</v>
      </c>
      <c r="E46" s="3" t="s">
        <v>323</v>
      </c>
      <c r="F46" s="3" t="s">
        <v>324</v>
      </c>
      <c r="G46" s="3" t="s">
        <v>325</v>
      </c>
      <c r="H46" s="3" t="s">
        <v>326</v>
      </c>
      <c r="I46" s="3" t="s">
        <v>327</v>
      </c>
      <c r="J46" s="3" t="s">
        <v>328</v>
      </c>
      <c r="K46" s="3" t="s">
        <v>329</v>
      </c>
      <c r="L46" s="3" t="s">
        <v>330</v>
      </c>
      <c r="M46" s="3" t="s">
        <v>331</v>
      </c>
    </row>
    <row r="47" spans="3:13" x14ac:dyDescent="0.2">
      <c r="C47" s="3" t="s">
        <v>515</v>
      </c>
      <c r="D47" s="3" t="s">
        <v>504</v>
      </c>
      <c r="E47" s="3" t="s">
        <v>505</v>
      </c>
      <c r="F47" s="3" t="s">
        <v>506</v>
      </c>
      <c r="G47" s="3" t="s">
        <v>507</v>
      </c>
      <c r="H47" s="3" t="s">
        <v>508</v>
      </c>
      <c r="I47" s="3" t="s">
        <v>509</v>
      </c>
      <c r="J47" s="3" t="s">
        <v>510</v>
      </c>
      <c r="K47" s="3" t="s">
        <v>511</v>
      </c>
      <c r="L47" s="3" t="s">
        <v>512</v>
      </c>
      <c r="M47" s="3" t="s">
        <v>513</v>
      </c>
    </row>
    <row r="48" spans="3:13" x14ac:dyDescent="0.2">
      <c r="C48" s="3" t="s">
        <v>516</v>
      </c>
      <c r="D48" s="3" t="s">
        <v>504</v>
      </c>
      <c r="E48" s="3" t="s">
        <v>505</v>
      </c>
      <c r="F48" s="3" t="s">
        <v>506</v>
      </c>
      <c r="G48" s="3" t="s">
        <v>507</v>
      </c>
      <c r="H48" s="3" t="s">
        <v>508</v>
      </c>
      <c r="I48" s="3" t="s">
        <v>509</v>
      </c>
      <c r="J48" s="3" t="s">
        <v>510</v>
      </c>
      <c r="K48" s="3" t="s">
        <v>511</v>
      </c>
      <c r="L48" s="3" t="s">
        <v>512</v>
      </c>
      <c r="M48" s="3" t="s">
        <v>513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CB5-8891-41CA-B3F9-72BD0BC8D680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517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457</v>
      </c>
      <c r="D12" s="3" t="s">
        <v>443</v>
      </c>
      <c r="E12" s="3" t="s">
        <v>444</v>
      </c>
      <c r="F12" s="3" t="s">
        <v>445</v>
      </c>
      <c r="G12" s="3" t="s">
        <v>446</v>
      </c>
      <c r="H12" s="3" t="s">
        <v>447</v>
      </c>
      <c r="I12" s="3" t="s">
        <v>448</v>
      </c>
      <c r="J12" s="3" t="s">
        <v>449</v>
      </c>
      <c r="K12" s="3" t="s">
        <v>450</v>
      </c>
      <c r="L12" s="3" t="s">
        <v>451</v>
      </c>
      <c r="M12" s="3" t="s">
        <v>452</v>
      </c>
    </row>
    <row r="13" spans="3:13" x14ac:dyDescent="0.2">
      <c r="C13" s="3" t="s">
        <v>518</v>
      </c>
      <c r="D13" s="3" t="s">
        <v>519</v>
      </c>
      <c r="E13" s="3" t="s">
        <v>520</v>
      </c>
      <c r="F13" s="3" t="s">
        <v>521</v>
      </c>
      <c r="G13" s="3" t="s">
        <v>522</v>
      </c>
      <c r="H13" s="3" t="s">
        <v>523</v>
      </c>
      <c r="I13" s="3" t="s">
        <v>524</v>
      </c>
      <c r="J13" s="3" t="s">
        <v>525</v>
      </c>
      <c r="K13" s="3" t="s">
        <v>526</v>
      </c>
      <c r="L13" s="3" t="s">
        <v>527</v>
      </c>
      <c r="M13" s="3" t="s">
        <v>528</v>
      </c>
    </row>
    <row r="14" spans="3:13" x14ac:dyDescent="0.2">
      <c r="C14" s="3" t="s">
        <v>529</v>
      </c>
      <c r="D14" s="3">
        <v>500</v>
      </c>
      <c r="E14" s="3">
        <v>493</v>
      </c>
      <c r="F14" s="3">
        <v>648</v>
      </c>
      <c r="G14" s="3">
        <v>625</v>
      </c>
      <c r="H14" s="3">
        <v>380</v>
      </c>
      <c r="I14" s="3">
        <v>775</v>
      </c>
      <c r="J14" s="3">
        <v>881</v>
      </c>
      <c r="K14" s="3">
        <v>134</v>
      </c>
      <c r="L14" s="3">
        <v>114</v>
      </c>
      <c r="M14" s="3">
        <v>113</v>
      </c>
    </row>
    <row r="15" spans="3:13" x14ac:dyDescent="0.2">
      <c r="C15" s="3" t="s">
        <v>530</v>
      </c>
      <c r="D15" s="3">
        <v>28.03</v>
      </c>
      <c r="E15" s="3">
        <v>-17</v>
      </c>
      <c r="F15" s="3">
        <v>403</v>
      </c>
      <c r="G15" s="3">
        <v>201</v>
      </c>
      <c r="H15" s="3">
        <v>400</v>
      </c>
      <c r="I15" s="3">
        <v>300</v>
      </c>
      <c r="J15" s="3">
        <v>700</v>
      </c>
      <c r="K15" s="3">
        <v>200</v>
      </c>
      <c r="L15" s="3">
        <v>400</v>
      </c>
      <c r="M15" s="3">
        <v>300</v>
      </c>
    </row>
    <row r="16" spans="3:13" x14ac:dyDescent="0.2">
      <c r="C16" s="3" t="s">
        <v>531</v>
      </c>
      <c r="D16" s="3" t="s">
        <v>532</v>
      </c>
      <c r="E16" s="3" t="s">
        <v>533</v>
      </c>
      <c r="F16" s="3" t="s">
        <v>534</v>
      </c>
      <c r="G16" s="3" t="s">
        <v>535</v>
      </c>
      <c r="H16" s="3">
        <v>847</v>
      </c>
      <c r="I16" s="3" t="s">
        <v>536</v>
      </c>
      <c r="J16" s="3" t="s">
        <v>537</v>
      </c>
      <c r="K16" s="3" t="s">
        <v>538</v>
      </c>
      <c r="L16" s="3" t="s">
        <v>539</v>
      </c>
      <c r="M16" s="3" t="s">
        <v>540</v>
      </c>
    </row>
    <row r="17" spans="3:13" x14ac:dyDescent="0.2">
      <c r="C17" s="3" t="s">
        <v>541</v>
      </c>
      <c r="D17" s="3">
        <v>-805</v>
      </c>
      <c r="E17" s="3" t="s">
        <v>542</v>
      </c>
      <c r="F17" s="3" t="s">
        <v>543</v>
      </c>
      <c r="G17" s="3">
        <v>-899</v>
      </c>
      <c r="H17" s="3">
        <v>523</v>
      </c>
      <c r="I17" s="3">
        <v>-838</v>
      </c>
      <c r="J17" s="3" t="s">
        <v>544</v>
      </c>
      <c r="K17" s="3" t="s">
        <v>545</v>
      </c>
      <c r="L17" s="3" t="s">
        <v>546</v>
      </c>
      <c r="M17" s="3" t="s">
        <v>547</v>
      </c>
    </row>
    <row r="18" spans="3:13" x14ac:dyDescent="0.2">
      <c r="C18" s="3" t="s">
        <v>548</v>
      </c>
      <c r="D18" s="3">
        <v>660</v>
      </c>
      <c r="E18" s="3" t="s">
        <v>549</v>
      </c>
      <c r="F18" s="3" t="s">
        <v>550</v>
      </c>
      <c r="G18" s="3" t="s">
        <v>551</v>
      </c>
      <c r="H18" s="3" t="s">
        <v>552</v>
      </c>
      <c r="I18" s="3" t="s">
        <v>553</v>
      </c>
      <c r="J18" s="3" t="s">
        <v>554</v>
      </c>
      <c r="K18" s="3" t="s">
        <v>147</v>
      </c>
      <c r="L18" s="3" t="s">
        <v>555</v>
      </c>
      <c r="M18" s="3" t="s">
        <v>556</v>
      </c>
    </row>
    <row r="19" spans="3:13" x14ac:dyDescent="0.2">
      <c r="C19" s="3" t="s">
        <v>557</v>
      </c>
      <c r="D19" s="3" t="s">
        <v>558</v>
      </c>
      <c r="E19" s="3" t="s">
        <v>559</v>
      </c>
      <c r="F19" s="3" t="s">
        <v>560</v>
      </c>
      <c r="G19" s="3" t="s">
        <v>561</v>
      </c>
      <c r="H19" s="3" t="s">
        <v>562</v>
      </c>
      <c r="I19" s="3" t="s">
        <v>563</v>
      </c>
      <c r="J19" s="3" t="s">
        <v>564</v>
      </c>
      <c r="K19" s="3" t="s">
        <v>565</v>
      </c>
      <c r="L19" s="3" t="s">
        <v>566</v>
      </c>
      <c r="M19" s="3" t="s">
        <v>567</v>
      </c>
    </row>
    <row r="20" spans="3:13" x14ac:dyDescent="0.2">
      <c r="C20" s="3" t="s">
        <v>568</v>
      </c>
      <c r="D20" s="3" t="s">
        <v>569</v>
      </c>
      <c r="E20" s="3" t="s">
        <v>570</v>
      </c>
      <c r="F20" s="3" t="s">
        <v>571</v>
      </c>
      <c r="G20" s="3" t="s">
        <v>572</v>
      </c>
      <c r="H20" s="3" t="s">
        <v>573</v>
      </c>
      <c r="I20" s="3" t="s">
        <v>574</v>
      </c>
      <c r="J20" s="3" t="s">
        <v>575</v>
      </c>
      <c r="K20" s="3" t="s">
        <v>576</v>
      </c>
      <c r="L20" s="3" t="s">
        <v>577</v>
      </c>
      <c r="M20" s="3" t="s">
        <v>578</v>
      </c>
    </row>
    <row r="22" spans="3:13" x14ac:dyDescent="0.2">
      <c r="C22" s="3" t="s">
        <v>579</v>
      </c>
      <c r="D22" s="3" t="s">
        <v>580</v>
      </c>
      <c r="E22" s="3" t="s">
        <v>581</v>
      </c>
      <c r="F22" s="3" t="s">
        <v>582</v>
      </c>
      <c r="G22" s="3" t="s">
        <v>583</v>
      </c>
      <c r="H22" s="3" t="s">
        <v>584</v>
      </c>
      <c r="I22" s="3" t="s">
        <v>585</v>
      </c>
      <c r="J22" s="3" t="s">
        <v>586</v>
      </c>
      <c r="K22" s="3" t="s">
        <v>587</v>
      </c>
      <c r="L22" s="3" t="s">
        <v>588</v>
      </c>
      <c r="M22" s="3" t="s">
        <v>589</v>
      </c>
    </row>
    <row r="23" spans="3:13" x14ac:dyDescent="0.2">
      <c r="C23" s="3" t="s">
        <v>590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591</v>
      </c>
      <c r="D24" s="3" t="s">
        <v>592</v>
      </c>
      <c r="E24" s="3">
        <v>-302</v>
      </c>
      <c r="F24" s="3">
        <v>-627</v>
      </c>
      <c r="G24" s="3">
        <v>-353</v>
      </c>
      <c r="H24" s="3" t="s">
        <v>593</v>
      </c>
      <c r="I24" s="3" t="s">
        <v>594</v>
      </c>
      <c r="J24" s="3" t="s">
        <v>595</v>
      </c>
      <c r="K24" s="3">
        <v>190</v>
      </c>
      <c r="L24" s="3" t="s">
        <v>596</v>
      </c>
      <c r="M24" s="3" t="s">
        <v>597</v>
      </c>
    </row>
    <row r="25" spans="3:13" x14ac:dyDescent="0.2">
      <c r="C25" s="3" t="s">
        <v>598</v>
      </c>
      <c r="D25" s="3" t="s">
        <v>599</v>
      </c>
      <c r="E25" s="3" t="s">
        <v>600</v>
      </c>
      <c r="F25" s="3" t="s">
        <v>601</v>
      </c>
      <c r="G25" s="3" t="s">
        <v>602</v>
      </c>
      <c r="H25" s="3" t="s">
        <v>603</v>
      </c>
      <c r="I25" s="3" t="s">
        <v>604</v>
      </c>
      <c r="J25" s="3" t="s">
        <v>605</v>
      </c>
      <c r="K25" s="3" t="s">
        <v>606</v>
      </c>
      <c r="L25" s="3" t="s">
        <v>607</v>
      </c>
      <c r="M25" s="3" t="s">
        <v>608</v>
      </c>
    </row>
    <row r="27" spans="3:13" x14ac:dyDescent="0.2">
      <c r="C27" s="3" t="s">
        <v>609</v>
      </c>
      <c r="D27" s="3" t="s">
        <v>610</v>
      </c>
      <c r="E27" s="3" t="s">
        <v>611</v>
      </c>
      <c r="F27" s="3" t="s">
        <v>612</v>
      </c>
      <c r="G27" s="3" t="s">
        <v>613</v>
      </c>
      <c r="H27" s="3" t="s">
        <v>614</v>
      </c>
      <c r="I27" s="3" t="s">
        <v>615</v>
      </c>
      <c r="J27" s="3" t="s">
        <v>616</v>
      </c>
      <c r="K27" s="3" t="s">
        <v>617</v>
      </c>
      <c r="L27" s="3" t="s">
        <v>618</v>
      </c>
      <c r="M27" s="3" t="s">
        <v>619</v>
      </c>
    </row>
    <row r="28" spans="3:13" x14ac:dyDescent="0.2">
      <c r="C28" s="3" t="s">
        <v>620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621</v>
      </c>
      <c r="D29" s="3" t="s">
        <v>622</v>
      </c>
      <c r="E29" s="3" t="s">
        <v>623</v>
      </c>
      <c r="F29" s="3" t="s">
        <v>3</v>
      </c>
      <c r="G29" s="3" t="s">
        <v>3</v>
      </c>
      <c r="H29" s="3" t="s">
        <v>624</v>
      </c>
      <c r="I29" s="3" t="s">
        <v>3</v>
      </c>
      <c r="J29" s="3" t="s">
        <v>625</v>
      </c>
      <c r="K29" s="3" t="s">
        <v>3</v>
      </c>
      <c r="L29" s="3" t="s">
        <v>3</v>
      </c>
      <c r="M29" s="3" t="s">
        <v>626</v>
      </c>
    </row>
    <row r="30" spans="3:13" x14ac:dyDescent="0.2">
      <c r="C30" s="3" t="s">
        <v>627</v>
      </c>
      <c r="D30" s="3" t="s">
        <v>628</v>
      </c>
      <c r="E30" s="3" t="s">
        <v>629</v>
      </c>
      <c r="F30" s="3" t="s">
        <v>630</v>
      </c>
      <c r="G30" s="3" t="s">
        <v>630</v>
      </c>
      <c r="H30" s="3" t="s">
        <v>631</v>
      </c>
      <c r="I30" s="3" t="s">
        <v>632</v>
      </c>
      <c r="J30" s="3" t="s">
        <v>633</v>
      </c>
      <c r="K30" s="3" t="s">
        <v>634</v>
      </c>
      <c r="L30" s="3" t="s">
        <v>635</v>
      </c>
      <c r="M30" s="3" t="s">
        <v>636</v>
      </c>
    </row>
    <row r="31" spans="3:13" x14ac:dyDescent="0.2">
      <c r="C31" s="3" t="s">
        <v>637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638</v>
      </c>
      <c r="D32" s="3" t="s">
        <v>639</v>
      </c>
      <c r="E32" s="3">
        <v>778</v>
      </c>
      <c r="F32" s="3" t="s">
        <v>640</v>
      </c>
      <c r="G32" s="3" t="s">
        <v>641</v>
      </c>
      <c r="H32" s="3" t="s">
        <v>642</v>
      </c>
      <c r="I32" s="3" t="s">
        <v>643</v>
      </c>
      <c r="J32" s="3" t="s">
        <v>644</v>
      </c>
      <c r="K32" s="3" t="s">
        <v>645</v>
      </c>
      <c r="L32" s="3" t="s">
        <v>646</v>
      </c>
      <c r="M32" s="3" t="s">
        <v>647</v>
      </c>
    </row>
    <row r="33" spans="3:13" x14ac:dyDescent="0.2">
      <c r="C33" s="3" t="s">
        <v>648</v>
      </c>
      <c r="D33" s="3" t="s">
        <v>649</v>
      </c>
      <c r="E33" s="3" t="s">
        <v>650</v>
      </c>
      <c r="F33" s="3">
        <v>-897</v>
      </c>
      <c r="G33" s="3" t="s">
        <v>651</v>
      </c>
      <c r="H33" s="3">
        <v>44</v>
      </c>
      <c r="I33" s="3" t="s">
        <v>652</v>
      </c>
      <c r="J33" s="3" t="s">
        <v>653</v>
      </c>
      <c r="K33" s="3" t="s">
        <v>654</v>
      </c>
      <c r="L33" s="3" t="s">
        <v>655</v>
      </c>
      <c r="M33" s="3" t="s">
        <v>656</v>
      </c>
    </row>
    <row r="35" spans="3:13" x14ac:dyDescent="0.2">
      <c r="C35" s="3" t="s">
        <v>657</v>
      </c>
      <c r="D35" s="3">
        <v>694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658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</row>
    <row r="37" spans="3:13" x14ac:dyDescent="0.2">
      <c r="C37" s="3" t="s">
        <v>659</v>
      </c>
      <c r="D37" s="3">
        <v>521</v>
      </c>
      <c r="E37" s="3" t="s">
        <v>660</v>
      </c>
      <c r="F37" s="3" t="s">
        <v>661</v>
      </c>
      <c r="G37" s="3" t="s">
        <v>662</v>
      </c>
      <c r="H37" s="3" t="s">
        <v>663</v>
      </c>
      <c r="I37" s="3" t="s">
        <v>664</v>
      </c>
      <c r="J37" s="3" t="s">
        <v>665</v>
      </c>
      <c r="K37" s="3" t="s">
        <v>666</v>
      </c>
      <c r="L37" s="3" t="s">
        <v>667</v>
      </c>
      <c r="M37" s="3">
        <v>588</v>
      </c>
    </row>
    <row r="38" spans="3:13" x14ac:dyDescent="0.2">
      <c r="C38" s="3" t="s">
        <v>668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669</v>
      </c>
      <c r="D40" s="3" t="s">
        <v>670</v>
      </c>
      <c r="E40" s="3" t="s">
        <v>671</v>
      </c>
      <c r="F40" s="3" t="s">
        <v>672</v>
      </c>
      <c r="G40" s="3" t="s">
        <v>673</v>
      </c>
      <c r="H40" s="3" t="s">
        <v>674</v>
      </c>
      <c r="I40" s="3" t="s">
        <v>675</v>
      </c>
      <c r="J40" s="3" t="s">
        <v>676</v>
      </c>
      <c r="K40" s="3" t="s">
        <v>677</v>
      </c>
      <c r="L40" s="3">
        <v>-29</v>
      </c>
      <c r="M40" s="3" t="s">
        <v>678</v>
      </c>
    </row>
    <row r="41" spans="3:13" x14ac:dyDescent="0.2">
      <c r="C41" s="3" t="s">
        <v>679</v>
      </c>
      <c r="D41" s="3" t="s">
        <v>680</v>
      </c>
      <c r="E41" s="3" t="s">
        <v>681</v>
      </c>
      <c r="F41" s="3" t="s">
        <v>682</v>
      </c>
      <c r="G41" s="3" t="s">
        <v>683</v>
      </c>
      <c r="H41" s="3" t="s">
        <v>684</v>
      </c>
      <c r="I41" s="3" t="s">
        <v>685</v>
      </c>
      <c r="J41" s="3" t="s">
        <v>686</v>
      </c>
      <c r="K41" s="3" t="s">
        <v>687</v>
      </c>
      <c r="L41" s="3" t="s">
        <v>688</v>
      </c>
      <c r="M41" s="3" t="s">
        <v>689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5BD6-AC7B-44E1-B75F-03D941982178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690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691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12.25</v>
      </c>
      <c r="J12" s="3">
        <v>16.38</v>
      </c>
      <c r="K12" s="3">
        <v>14.75</v>
      </c>
      <c r="L12" s="3">
        <v>15</v>
      </c>
      <c r="M12" s="3">
        <v>13</v>
      </c>
    </row>
    <row r="13" spans="3:13" ht="12.75" x14ac:dyDescent="0.2">
      <c r="C13" s="3" t="s">
        <v>692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693</v>
      </c>
      <c r="J13" s="3" t="s">
        <v>694</v>
      </c>
      <c r="K13" s="3" t="s">
        <v>695</v>
      </c>
      <c r="L13" s="3" t="s">
        <v>696</v>
      </c>
      <c r="M13" s="3" t="s">
        <v>697</v>
      </c>
    </row>
    <row r="14" spans="3:13" ht="12.75" x14ac:dyDescent="0.2"/>
    <row r="15" spans="3:13" ht="12.75" x14ac:dyDescent="0.2">
      <c r="C15" s="3" t="s">
        <v>698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699</v>
      </c>
      <c r="J15" s="3" t="s">
        <v>700</v>
      </c>
      <c r="K15" s="3" t="s">
        <v>701</v>
      </c>
      <c r="L15" s="3" t="s">
        <v>702</v>
      </c>
      <c r="M15" s="3" t="s">
        <v>703</v>
      </c>
    </row>
    <row r="16" spans="3:13" ht="12.75" x14ac:dyDescent="0.2">
      <c r="C16" s="3" t="s">
        <v>704</v>
      </c>
      <c r="D16" s="3" t="s">
        <v>705</v>
      </c>
      <c r="E16" s="3" t="s">
        <v>705</v>
      </c>
      <c r="F16" s="3" t="s">
        <v>705</v>
      </c>
      <c r="G16" s="3" t="s">
        <v>705</v>
      </c>
      <c r="H16" s="3" t="s">
        <v>705</v>
      </c>
      <c r="I16" s="3" t="s">
        <v>699</v>
      </c>
      <c r="J16" s="3" t="s">
        <v>700</v>
      </c>
      <c r="K16" s="3" t="s">
        <v>701</v>
      </c>
      <c r="L16" s="3" t="s">
        <v>702</v>
      </c>
      <c r="M16" s="3" t="s">
        <v>706</v>
      </c>
    </row>
    <row r="17" spans="3:13" ht="12.75" x14ac:dyDescent="0.2">
      <c r="C17" s="3" t="s">
        <v>707</v>
      </c>
      <c r="D17" s="3" t="s">
        <v>705</v>
      </c>
      <c r="E17" s="3" t="s">
        <v>705</v>
      </c>
      <c r="F17" s="3" t="s">
        <v>705</v>
      </c>
      <c r="G17" s="3" t="s">
        <v>705</v>
      </c>
      <c r="H17" s="3" t="s">
        <v>705</v>
      </c>
      <c r="I17" s="3" t="s">
        <v>708</v>
      </c>
      <c r="J17" s="3" t="s">
        <v>709</v>
      </c>
      <c r="K17" s="3" t="s">
        <v>710</v>
      </c>
      <c r="L17" s="3" t="s">
        <v>711</v>
      </c>
      <c r="M17" s="3" t="s">
        <v>711</v>
      </c>
    </row>
    <row r="18" spans="3:13" ht="12.75" x14ac:dyDescent="0.2">
      <c r="C18" s="3" t="s">
        <v>712</v>
      </c>
      <c r="D18" s="3" t="s">
        <v>705</v>
      </c>
      <c r="E18" s="3" t="s">
        <v>705</v>
      </c>
      <c r="F18" s="3" t="s">
        <v>705</v>
      </c>
      <c r="G18" s="3" t="s">
        <v>705</v>
      </c>
      <c r="H18" s="3" t="s">
        <v>705</v>
      </c>
      <c r="I18" s="3" t="s">
        <v>713</v>
      </c>
      <c r="J18" s="3" t="s">
        <v>714</v>
      </c>
      <c r="K18" s="3" t="s">
        <v>715</v>
      </c>
      <c r="L18" s="3" t="s">
        <v>716</v>
      </c>
      <c r="M18" s="3" t="s">
        <v>717</v>
      </c>
    </row>
    <row r="19" spans="3:13" ht="12.75" x14ac:dyDescent="0.2">
      <c r="C19" s="3" t="s">
        <v>718</v>
      </c>
      <c r="D19" s="3" t="s">
        <v>705</v>
      </c>
      <c r="E19" s="3" t="s">
        <v>705</v>
      </c>
      <c r="F19" s="3" t="s">
        <v>705</v>
      </c>
      <c r="G19" s="3" t="s">
        <v>705</v>
      </c>
      <c r="H19" s="3" t="s">
        <v>705</v>
      </c>
      <c r="I19" s="3" t="s">
        <v>719</v>
      </c>
      <c r="J19" s="3" t="s">
        <v>720</v>
      </c>
      <c r="K19" s="3" t="s">
        <v>721</v>
      </c>
      <c r="L19" s="3" t="s">
        <v>722</v>
      </c>
      <c r="M19" s="3" t="s">
        <v>723</v>
      </c>
    </row>
    <row r="20" spans="3:13" ht="12.75" x14ac:dyDescent="0.2">
      <c r="C20" s="3" t="s">
        <v>724</v>
      </c>
      <c r="D20" s="3" t="s">
        <v>725</v>
      </c>
      <c r="E20" s="3" t="s">
        <v>725</v>
      </c>
      <c r="F20" s="3" t="s">
        <v>725</v>
      </c>
      <c r="G20" s="3" t="s">
        <v>725</v>
      </c>
      <c r="H20" s="3" t="s">
        <v>725</v>
      </c>
      <c r="I20" s="3" t="s">
        <v>726</v>
      </c>
      <c r="J20" s="3" t="s">
        <v>727</v>
      </c>
      <c r="K20" s="3" t="s">
        <v>728</v>
      </c>
      <c r="L20" s="3" t="s">
        <v>729</v>
      </c>
      <c r="M20" s="3" t="s">
        <v>730</v>
      </c>
    </row>
    <row r="21" spans="3:13" ht="12.75" x14ac:dyDescent="0.2">
      <c r="C21" s="3" t="s">
        <v>731</v>
      </c>
      <c r="D21" s="3" t="s">
        <v>725</v>
      </c>
      <c r="E21" s="3" t="s">
        <v>725</v>
      </c>
      <c r="F21" s="3" t="s">
        <v>725</v>
      </c>
      <c r="G21" s="3" t="s">
        <v>725</v>
      </c>
      <c r="H21" s="3" t="s">
        <v>725</v>
      </c>
      <c r="I21" s="3" t="s">
        <v>732</v>
      </c>
      <c r="J21" s="3" t="s">
        <v>733</v>
      </c>
      <c r="K21" s="3" t="s">
        <v>733</v>
      </c>
      <c r="L21" s="3" t="s">
        <v>734</v>
      </c>
      <c r="M21" s="3" t="s">
        <v>732</v>
      </c>
    </row>
    <row r="22" spans="3:13" ht="12.75" x14ac:dyDescent="0.2">
      <c r="C22" s="3" t="s">
        <v>735</v>
      </c>
      <c r="D22" s="3" t="s">
        <v>705</v>
      </c>
      <c r="E22" s="3" t="s">
        <v>705</v>
      </c>
      <c r="F22" s="3" t="s">
        <v>705</v>
      </c>
      <c r="G22" s="3" t="s">
        <v>705</v>
      </c>
      <c r="H22" s="3" t="s">
        <v>705</v>
      </c>
      <c r="I22" s="3" t="s">
        <v>736</v>
      </c>
      <c r="J22" s="3" t="s">
        <v>737</v>
      </c>
      <c r="K22" s="3" t="s">
        <v>738</v>
      </c>
      <c r="L22" s="3" t="s">
        <v>739</v>
      </c>
      <c r="M22" s="3" t="s">
        <v>740</v>
      </c>
    </row>
    <row r="23" spans="3:13" ht="12.75" x14ac:dyDescent="0.2"/>
    <row r="24" spans="3:13" ht="12.75" x14ac:dyDescent="0.2">
      <c r="C24" s="3" t="s">
        <v>741</v>
      </c>
      <c r="D24" s="3" t="s">
        <v>705</v>
      </c>
      <c r="E24" s="3" t="s">
        <v>705</v>
      </c>
      <c r="F24" s="3" t="s">
        <v>705</v>
      </c>
      <c r="G24" s="3" t="s">
        <v>705</v>
      </c>
      <c r="H24" s="3" t="s">
        <v>705</v>
      </c>
      <c r="I24" s="3" t="s">
        <v>742</v>
      </c>
      <c r="J24" s="3" t="s">
        <v>743</v>
      </c>
      <c r="K24" s="3" t="s">
        <v>744</v>
      </c>
      <c r="L24" s="3" t="s">
        <v>745</v>
      </c>
      <c r="M24" s="3" t="s">
        <v>746</v>
      </c>
    </row>
    <row r="25" spans="3:13" ht="12.75" x14ac:dyDescent="0.2">
      <c r="C25" s="3" t="s">
        <v>747</v>
      </c>
      <c r="D25" s="3" t="s">
        <v>748</v>
      </c>
      <c r="E25" s="3" t="s">
        <v>748</v>
      </c>
      <c r="F25" s="3" t="s">
        <v>748</v>
      </c>
      <c r="G25" s="3" t="s">
        <v>748</v>
      </c>
      <c r="H25" s="3" t="s">
        <v>748</v>
      </c>
      <c r="I25" s="3" t="s">
        <v>749</v>
      </c>
      <c r="J25" s="3" t="s">
        <v>750</v>
      </c>
      <c r="K25" s="3" t="s">
        <v>750</v>
      </c>
      <c r="L25" s="3" t="s">
        <v>751</v>
      </c>
      <c r="M25" s="3" t="s">
        <v>752</v>
      </c>
    </row>
    <row r="26" spans="3:13" ht="12.75" x14ac:dyDescent="0.2">
      <c r="C26" s="3" t="s">
        <v>753</v>
      </c>
      <c r="D26" s="3" t="s">
        <v>748</v>
      </c>
      <c r="E26" s="3" t="s">
        <v>748</v>
      </c>
      <c r="F26" s="3" t="s">
        <v>748</v>
      </c>
      <c r="G26" s="3" t="s">
        <v>748</v>
      </c>
      <c r="H26" s="3" t="s">
        <v>748</v>
      </c>
      <c r="I26" s="3" t="s">
        <v>754</v>
      </c>
      <c r="J26" s="3" t="s">
        <v>755</v>
      </c>
      <c r="K26" s="3" t="s">
        <v>756</v>
      </c>
      <c r="L26" s="3" t="s">
        <v>757</v>
      </c>
      <c r="M26" s="3" t="s">
        <v>758</v>
      </c>
    </row>
    <row r="27" spans="3:13" ht="12.75" x14ac:dyDescent="0.2">
      <c r="C27" s="3" t="s">
        <v>759</v>
      </c>
      <c r="D27" s="3" t="s">
        <v>748</v>
      </c>
      <c r="E27" s="3" t="s">
        <v>748</v>
      </c>
      <c r="F27" s="3" t="s">
        <v>748</v>
      </c>
      <c r="G27" s="3" t="s">
        <v>748</v>
      </c>
      <c r="H27" s="3" t="s">
        <v>748</v>
      </c>
      <c r="I27" s="3" t="s">
        <v>760</v>
      </c>
      <c r="J27" s="3" t="s">
        <v>761</v>
      </c>
      <c r="K27" s="3" t="s">
        <v>762</v>
      </c>
      <c r="L27" s="3" t="s">
        <v>763</v>
      </c>
      <c r="M27" s="3" t="s">
        <v>751</v>
      </c>
    </row>
    <row r="28" spans="3:13" ht="12.75" x14ac:dyDescent="0.2"/>
    <row r="29" spans="3:13" ht="12.75" x14ac:dyDescent="0.2">
      <c r="C29" s="3" t="s">
        <v>764</v>
      </c>
      <c r="D29" s="3">
        <v>5</v>
      </c>
      <c r="E29" s="3">
        <v>5.2</v>
      </c>
      <c r="F29" s="3">
        <v>4.9000000000000004</v>
      </c>
      <c r="G29" s="3">
        <v>4.5999999999999996</v>
      </c>
      <c r="H29" s="3">
        <v>4.9000000000000004</v>
      </c>
      <c r="I29" s="3">
        <v>4.4000000000000004</v>
      </c>
      <c r="J29" s="3">
        <v>4.9000000000000004</v>
      </c>
      <c r="K29" s="3">
        <v>5.3</v>
      </c>
      <c r="L29" s="3">
        <v>5.0999999999999996</v>
      </c>
      <c r="M29" s="3">
        <v>4.9000000000000004</v>
      </c>
    </row>
    <row r="30" spans="3:13" ht="12.75" x14ac:dyDescent="0.2">
      <c r="C30" s="3" t="s">
        <v>765</v>
      </c>
      <c r="D30" s="3">
        <v>8</v>
      </c>
      <c r="E30" s="3">
        <v>5</v>
      </c>
      <c r="F30" s="3">
        <v>6</v>
      </c>
      <c r="G30" s="3">
        <v>5</v>
      </c>
      <c r="H30" s="3">
        <v>5</v>
      </c>
      <c r="I30" s="3">
        <v>6</v>
      </c>
      <c r="J30" s="3">
        <v>5</v>
      </c>
      <c r="K30" s="3">
        <v>6</v>
      </c>
      <c r="L30" s="3">
        <v>6</v>
      </c>
      <c r="M30" s="3">
        <v>5</v>
      </c>
    </row>
    <row r="31" spans="3:13" ht="12.75" x14ac:dyDescent="0.2">
      <c r="C31" s="3" t="s">
        <v>766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>
        <v>0.7</v>
      </c>
      <c r="J31" s="3">
        <v>0.7</v>
      </c>
      <c r="K31" s="3">
        <v>0.7</v>
      </c>
      <c r="L31" s="3">
        <v>0.7</v>
      </c>
      <c r="M31" s="3">
        <v>0.7</v>
      </c>
    </row>
    <row r="32" spans="3:13" ht="12.75" x14ac:dyDescent="0.2">
      <c r="C32" s="3" t="s">
        <v>767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768</v>
      </c>
      <c r="J32" s="3" t="s">
        <v>769</v>
      </c>
      <c r="K32" s="3" t="s">
        <v>770</v>
      </c>
      <c r="L32" s="3" t="s">
        <v>769</v>
      </c>
      <c r="M32" s="3" t="s">
        <v>771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EE39-7DB0-403D-B2FD-217C36AE0147}">
  <dimension ref="A3:BJ22"/>
  <sheetViews>
    <sheetView showGridLines="0" topLeftCell="W1" workbookViewId="0">
      <selection activeCell="C23" sqref="C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772</v>
      </c>
      <c r="C3" s="9"/>
      <c r="D3" s="9"/>
      <c r="E3" s="9"/>
      <c r="F3" s="9"/>
      <c r="H3" s="9" t="s">
        <v>773</v>
      </c>
      <c r="I3" s="9"/>
      <c r="J3" s="9"/>
      <c r="K3" s="9"/>
      <c r="L3" s="9"/>
      <c r="N3" s="11" t="s">
        <v>774</v>
      </c>
      <c r="O3" s="11"/>
      <c r="P3" s="11"/>
      <c r="Q3" s="11"/>
      <c r="R3" s="11"/>
      <c r="S3" s="11"/>
      <c r="T3" s="11"/>
      <c r="V3" s="9" t="s">
        <v>775</v>
      </c>
      <c r="W3" s="9"/>
      <c r="X3" s="9"/>
      <c r="Y3" s="9"/>
      <c r="AA3" s="9" t="s">
        <v>776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777</v>
      </c>
      <c r="C4" s="15" t="s">
        <v>778</v>
      </c>
      <c r="D4" s="14" t="s">
        <v>779</v>
      </c>
      <c r="E4" s="15" t="s">
        <v>780</v>
      </c>
      <c r="F4" s="14" t="s">
        <v>781</v>
      </c>
      <c r="H4" s="16" t="s">
        <v>782</v>
      </c>
      <c r="I4" s="17" t="s">
        <v>783</v>
      </c>
      <c r="J4" s="16" t="s">
        <v>784</v>
      </c>
      <c r="K4" s="17" t="s">
        <v>785</v>
      </c>
      <c r="L4" s="16" t="s">
        <v>786</v>
      </c>
      <c r="N4" s="18" t="s">
        <v>787</v>
      </c>
      <c r="O4" s="19" t="s">
        <v>788</v>
      </c>
      <c r="P4" s="18" t="s">
        <v>789</v>
      </c>
      <c r="Q4" s="19" t="s">
        <v>790</v>
      </c>
      <c r="R4" s="18" t="s">
        <v>791</v>
      </c>
      <c r="S4" s="19" t="s">
        <v>792</v>
      </c>
      <c r="T4" s="18" t="s">
        <v>793</v>
      </c>
      <c r="V4" s="19" t="s">
        <v>794</v>
      </c>
      <c r="W4" s="18" t="s">
        <v>795</v>
      </c>
      <c r="X4" s="19" t="s">
        <v>796</v>
      </c>
      <c r="Y4" s="18" t="s">
        <v>797</v>
      </c>
      <c r="AA4" s="20" t="s">
        <v>492</v>
      </c>
      <c r="AB4" s="21" t="s">
        <v>707</v>
      </c>
      <c r="AC4" s="20" t="s">
        <v>712</v>
      </c>
      <c r="AD4" s="21" t="s">
        <v>724</v>
      </c>
      <c r="AE4" s="20" t="s">
        <v>731</v>
      </c>
      <c r="AF4" s="21" t="s">
        <v>735</v>
      </c>
      <c r="AG4" s="20" t="s">
        <v>741</v>
      </c>
      <c r="AH4" s="21" t="s">
        <v>747</v>
      </c>
      <c r="AI4" s="20" t="s">
        <v>766</v>
      </c>
      <c r="AJ4" s="22"/>
      <c r="AK4" s="21" t="s">
        <v>764</v>
      </c>
      <c r="AL4" s="20" t="s">
        <v>765</v>
      </c>
    </row>
    <row r="5" spans="1:62" ht="63" x14ac:dyDescent="0.2">
      <c r="A5" s="23" t="s">
        <v>798</v>
      </c>
      <c r="B5" s="18" t="s">
        <v>799</v>
      </c>
      <c r="C5" s="24" t="s">
        <v>800</v>
      </c>
      <c r="D5" s="25" t="s">
        <v>801</v>
      </c>
      <c r="E5" s="19" t="s">
        <v>802</v>
      </c>
      <c r="F5" s="18" t="s">
        <v>799</v>
      </c>
      <c r="H5" s="19" t="s">
        <v>803</v>
      </c>
      <c r="I5" s="18" t="s">
        <v>804</v>
      </c>
      <c r="J5" s="19" t="s">
        <v>805</v>
      </c>
      <c r="K5" s="18" t="s">
        <v>806</v>
      </c>
      <c r="L5" s="19" t="s">
        <v>807</v>
      </c>
      <c r="N5" s="18" t="s">
        <v>808</v>
      </c>
      <c r="O5" s="19" t="s">
        <v>809</v>
      </c>
      <c r="P5" s="18" t="s">
        <v>810</v>
      </c>
      <c r="Q5" s="19" t="s">
        <v>811</v>
      </c>
      <c r="R5" s="18" t="s">
        <v>812</v>
      </c>
      <c r="S5" s="19" t="s">
        <v>813</v>
      </c>
      <c r="T5" s="18" t="s">
        <v>814</v>
      </c>
      <c r="V5" s="19" t="s">
        <v>815</v>
      </c>
      <c r="W5" s="18" t="s">
        <v>816</v>
      </c>
      <c r="X5" s="19" t="s">
        <v>817</v>
      </c>
      <c r="Y5" s="18" t="s">
        <v>818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0.94523131608059341</v>
      </c>
      <c r="C7" s="31">
        <f>(sheet!D18-sheet!D15)/sheet!D35</f>
        <v>0.85119965180174462</v>
      </c>
      <c r="D7" s="31">
        <f>sheet!D12/sheet!D35</f>
        <v>2.2034420848370539E-2</v>
      </c>
      <c r="E7" s="31">
        <f>Sheet2!D20/sheet!D35</f>
        <v>0.90567817050833321</v>
      </c>
      <c r="F7" s="31">
        <f>sheet!D18/sheet!D35</f>
        <v>0.94523131608059341</v>
      </c>
      <c r="G7" s="29"/>
      <c r="H7" s="32">
        <f>Sheet1!D33/sheet!D51</f>
        <v>0.11454243600385884</v>
      </c>
      <c r="I7" s="32">
        <f>Sheet1!D33/Sheet1!D12</f>
        <v>9.0274953585005743E-2</v>
      </c>
      <c r="J7" s="32">
        <f>Sheet1!D12/sheet!D27</f>
        <v>0.51915088927137121</v>
      </c>
      <c r="K7" s="32">
        <f>Sheet1!D30/sheet!D27</f>
        <v>4.6866322432587496E-2</v>
      </c>
      <c r="L7" s="32">
        <f>Sheet1!D38</f>
        <v>0.67</v>
      </c>
      <c r="M7" s="29"/>
      <c r="N7" s="32">
        <f>sheet!D40/sheet!D27</f>
        <v>0.59083878370625353</v>
      </c>
      <c r="O7" s="32">
        <f>sheet!D51/sheet!D27</f>
        <v>0.40916121629374641</v>
      </c>
      <c r="P7" s="32">
        <f>sheet!D40/sheet!D51</f>
        <v>1.4440244093958226</v>
      </c>
      <c r="Q7" s="31">
        <f>Sheet1!D24/Sheet1!D26</f>
        <v>-2.6701014066077855</v>
      </c>
      <c r="R7" s="31">
        <f>ABS(Sheet2!D20/(Sheet1!D26+Sheet2!D30))</f>
        <v>0.79613569697742637</v>
      </c>
      <c r="S7" s="31">
        <f>sheet!D40/Sheet1!D43</f>
        <v>5.2021175567274858</v>
      </c>
      <c r="T7" s="31">
        <f>Sheet2!D20/sheet!D40</f>
        <v>0.19397338595032976</v>
      </c>
      <c r="V7" s="31">
        <f>ABS(Sheet1!D15/sheet!D15)</f>
        <v>31.996142719382835</v>
      </c>
      <c r="W7" s="31">
        <f>Sheet1!D12/sheet!D14</f>
        <v>13.756156886591668</v>
      </c>
      <c r="X7" s="31">
        <f>Sheet1!D12/sheet!D27</f>
        <v>0.51915088927137121</v>
      </c>
      <c r="Y7" s="31">
        <f>Sheet1!D12/(sheet!D18-sheet!D35)</f>
        <v>-74.907284768211923</v>
      </c>
      <c r="AA7" s="17" t="str">
        <f>Sheet1!D43</f>
        <v>49,491</v>
      </c>
      <c r="AB7" s="17" t="str">
        <f>Sheet3!D17</f>
        <v>NA</v>
      </c>
      <c r="AC7" s="17" t="str">
        <f>Sheet3!D18</f>
        <v>NA</v>
      </c>
      <c r="AD7" s="17" t="str">
        <f>Sheet3!D20</f>
        <v>NM</v>
      </c>
      <c r="AE7" s="17" t="str">
        <f>Sheet3!D21</f>
        <v>NM</v>
      </c>
      <c r="AF7" s="17" t="str">
        <f>Sheet3!D22</f>
        <v>NA</v>
      </c>
      <c r="AG7" s="17" t="str">
        <f>Sheet3!D24</f>
        <v>NA</v>
      </c>
      <c r="AH7" s="17" t="str">
        <f>Sheet3!D25</f>
        <v>0.0x</v>
      </c>
      <c r="AI7" s="17" t="str">
        <f>Sheet3!D31</f>
        <v/>
      </c>
      <c r="AK7" s="17">
        <f>Sheet3!D29</f>
        <v>5</v>
      </c>
      <c r="AL7" s="17">
        <f>Sheet3!D30</f>
        <v>8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1.4356116673922508</v>
      </c>
      <c r="C8" s="34">
        <f>(sheet!E18-sheet!E15)/sheet!E35</f>
        <v>1.3590552895080539</v>
      </c>
      <c r="D8" s="34">
        <f>sheet!E12/sheet!E35</f>
        <v>0.47485851110143668</v>
      </c>
      <c r="E8" s="34">
        <f>Sheet2!E20/sheet!E35</f>
        <v>1.0182847191989552</v>
      </c>
      <c r="F8" s="34">
        <f>sheet!E18/sheet!E35</f>
        <v>1.4356116673922508</v>
      </c>
      <c r="G8" s="29"/>
      <c r="H8" s="35">
        <f>Sheet1!E33/sheet!E51</f>
        <v>0.1157449884616454</v>
      </c>
      <c r="I8" s="35">
        <f>Sheet1!E33/Sheet1!E12</f>
        <v>8.9834056235299192E-2</v>
      </c>
      <c r="J8" s="35">
        <f>Sheet1!E12/sheet!E27</f>
        <v>0.49954724791410648</v>
      </c>
      <c r="K8" s="35">
        <f>Sheet1!E30/sheet!E27</f>
        <v>4.4876355561304787E-2</v>
      </c>
      <c r="L8" s="35">
        <f>Sheet1!E38</f>
        <v>0.68</v>
      </c>
      <c r="M8" s="29"/>
      <c r="N8" s="35">
        <f>sheet!E40/sheet!E27</f>
        <v>0.61228251730159755</v>
      </c>
      <c r="O8" s="35">
        <f>sheet!E51/sheet!E27</f>
        <v>0.38771748269840245</v>
      </c>
      <c r="P8" s="35">
        <f>sheet!E40/sheet!E51</f>
        <v>1.5791975977979815</v>
      </c>
      <c r="Q8" s="34">
        <f>Sheet1!E24/Sheet1!E26</f>
        <v>-2.7488657368509495</v>
      </c>
      <c r="R8" s="34">
        <f>ABS(Sheet2!E20/(Sheet1!E26+Sheet2!E30))</f>
        <v>1.0655550999954444</v>
      </c>
      <c r="S8" s="34">
        <f>sheet!E40/Sheet1!E43</f>
        <v>5.7537785161473316</v>
      </c>
      <c r="T8" s="34">
        <f>Sheet2!E20/sheet!E40</f>
        <v>0.16472120988045563</v>
      </c>
      <c r="U8" s="12"/>
      <c r="V8" s="34">
        <f>ABS(Sheet1!E15/sheet!E15)</f>
        <v>48.295990901336367</v>
      </c>
      <c r="W8" s="34">
        <f>Sheet1!E12/sheet!E14</f>
        <v>17.831691549946129</v>
      </c>
      <c r="X8" s="34">
        <f>Sheet1!E12/sheet!E27</f>
        <v>0.49954724791410648</v>
      </c>
      <c r="Y8" s="34">
        <f>Sheet1!E12/(sheet!E18-sheet!E35)</f>
        <v>11.578303018189086</v>
      </c>
      <c r="Z8" s="12"/>
      <c r="AA8" s="36" t="str">
        <f>Sheet1!E43</f>
        <v>49,358</v>
      </c>
      <c r="AB8" s="36" t="str">
        <f>Sheet3!E17</f>
        <v>NA</v>
      </c>
      <c r="AC8" s="36" t="str">
        <f>Sheet3!E18</f>
        <v>NA</v>
      </c>
      <c r="AD8" s="36" t="str">
        <f>Sheet3!E20</f>
        <v>NM</v>
      </c>
      <c r="AE8" s="36" t="str">
        <f>Sheet3!E21</f>
        <v>NM</v>
      </c>
      <c r="AF8" s="36" t="str">
        <f>Sheet3!E22</f>
        <v>NA</v>
      </c>
      <c r="AG8" s="36" t="str">
        <f>Sheet3!E24</f>
        <v>NA</v>
      </c>
      <c r="AH8" s="36" t="str">
        <f>Sheet3!E25</f>
        <v>0.0x</v>
      </c>
      <c r="AI8" s="36" t="str">
        <f>Sheet3!E31</f>
        <v/>
      </c>
      <c r="AK8" s="36">
        <f>Sheet3!E29</f>
        <v>5.2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0.72553312806477366</v>
      </c>
      <c r="C9" s="31">
        <f>(sheet!F18-sheet!F15)/sheet!F35</f>
        <v>0.67451248717071499</v>
      </c>
      <c r="D9" s="31">
        <f>sheet!F12/sheet!F35</f>
        <v>3.1132398221005816E-2</v>
      </c>
      <c r="E9" s="31">
        <f>Sheet2!F20/sheet!F35</f>
        <v>1.3461284068879005</v>
      </c>
      <c r="F9" s="31">
        <f>sheet!F18/sheet!F35</f>
        <v>0.72553312806477366</v>
      </c>
      <c r="G9" s="29"/>
      <c r="H9" s="32">
        <f>Sheet1!F33/sheet!F51</f>
        <v>0.10649497177011409</v>
      </c>
      <c r="I9" s="32">
        <f>Sheet1!F33/Sheet1!F12</f>
        <v>0.12093392630241423</v>
      </c>
      <c r="J9" s="32">
        <f>Sheet1!F12/sheet!F27</f>
        <v>0.39121303380653927</v>
      </c>
      <c r="K9" s="32">
        <f>Sheet1!F30/sheet!F27</f>
        <v>4.7310928198903909E-2</v>
      </c>
      <c r="L9" s="32">
        <f>Sheet1!F38</f>
        <v>0.71</v>
      </c>
      <c r="M9" s="29"/>
      <c r="N9" s="32">
        <f>sheet!F40/sheet!F27</f>
        <v>0.55574495760201825</v>
      </c>
      <c r="O9" s="32">
        <f>sheet!F51/sheet!F27</f>
        <v>0.4442550423979818</v>
      </c>
      <c r="P9" s="32">
        <f>sheet!F40/sheet!F51</f>
        <v>1.2509592566518564</v>
      </c>
      <c r="Q9" s="31">
        <f>Sheet1!F24/Sheet1!F26</f>
        <v>-2.8086942750811623</v>
      </c>
      <c r="R9" s="31">
        <f>ABS(Sheet2!F20/(Sheet1!F26+Sheet2!F30))</f>
        <v>2.2164181906943559</v>
      </c>
      <c r="S9" s="31">
        <f>sheet!F40/Sheet1!F43</f>
        <v>5.2377020379479973</v>
      </c>
      <c r="T9" s="31">
        <f>Sheet2!F20/sheet!F40</f>
        <v>0.21996742658869919</v>
      </c>
      <c r="V9" s="31">
        <f>ABS(Sheet1!F15/sheet!F15)</f>
        <v>55.797496647295482</v>
      </c>
      <c r="W9" s="31">
        <f>Sheet1!F12/sheet!F14</f>
        <v>17.928808732795442</v>
      </c>
      <c r="X9" s="31">
        <f>Sheet1!F12/sheet!F27</f>
        <v>0.39121303380653927</v>
      </c>
      <c r="Y9" s="31">
        <f>Sheet1!F12/(sheet!F18-sheet!F35)</f>
        <v>-15.695529333554928</v>
      </c>
      <c r="AA9" s="17" t="str">
        <f>Sheet1!F43</f>
        <v>51,228</v>
      </c>
      <c r="AB9" s="17" t="str">
        <f>Sheet3!F17</f>
        <v>NA</v>
      </c>
      <c r="AC9" s="17" t="str">
        <f>Sheet3!F18</f>
        <v>NA</v>
      </c>
      <c r="AD9" s="17" t="str">
        <f>Sheet3!F20</f>
        <v>NM</v>
      </c>
      <c r="AE9" s="17" t="str">
        <f>Sheet3!F21</f>
        <v>NM</v>
      </c>
      <c r="AF9" s="17" t="str">
        <f>Sheet3!F22</f>
        <v>NA</v>
      </c>
      <c r="AG9" s="17" t="str">
        <f>Sheet3!F24</f>
        <v>NA</v>
      </c>
      <c r="AH9" s="17" t="str">
        <f>Sheet3!F25</f>
        <v>0.0x</v>
      </c>
      <c r="AI9" s="17" t="str">
        <f>Sheet3!F31</f>
        <v/>
      </c>
      <c r="AK9" s="17">
        <f>Sheet3!F29</f>
        <v>4.9000000000000004</v>
      </c>
      <c r="AL9" s="17">
        <f>Sheet3!F30</f>
        <v>6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0.51858353748804553</v>
      </c>
      <c r="C10" s="34">
        <f>(sheet!G18-sheet!G15)/sheet!G35</f>
        <v>0.47749931220604996</v>
      </c>
      <c r="D10" s="34">
        <f>sheet!G12/sheet!G35</f>
        <v>0.12918735507198911</v>
      </c>
      <c r="E10" s="34">
        <f>Sheet2!G20/sheet!G35</f>
        <v>0.80883258440214334</v>
      </c>
      <c r="F10" s="34">
        <f>sheet!G18/sheet!G35</f>
        <v>0.51858353748804553</v>
      </c>
      <c r="G10" s="29"/>
      <c r="H10" s="35">
        <f>Sheet1!G33/sheet!G51</f>
        <v>0.11453194137796313</v>
      </c>
      <c r="I10" s="35">
        <f>Sheet1!G33/Sheet1!G12</f>
        <v>0.15591025466599054</v>
      </c>
      <c r="J10" s="35">
        <f>Sheet1!G12/sheet!G27</f>
        <v>0.31714918379715257</v>
      </c>
      <c r="K10" s="35">
        <f>Sheet1!G30/sheet!G27</f>
        <v>4.9446810012925092E-2</v>
      </c>
      <c r="L10" s="35">
        <f>Sheet1!G38</f>
        <v>0.75</v>
      </c>
      <c r="M10" s="29"/>
      <c r="N10" s="35">
        <f>sheet!G40/sheet!G27</f>
        <v>0.56827056786065222</v>
      </c>
      <c r="O10" s="35">
        <f>sheet!G51/sheet!G27</f>
        <v>0.43172943213934778</v>
      </c>
      <c r="P10" s="35">
        <f>sheet!G40/sheet!G51</f>
        <v>1.316265525481324</v>
      </c>
      <c r="Q10" s="34">
        <f>Sheet1!G24/Sheet1!G26</f>
        <v>-3.071569433032046</v>
      </c>
      <c r="R10" s="34">
        <f>ABS(Sheet2!G20/(Sheet1!G26+Sheet2!G30))</f>
        <v>2.3591517004203286</v>
      </c>
      <c r="S10" s="34">
        <f>sheet!G40/Sheet1!G43</f>
        <v>5.1594458393432694</v>
      </c>
      <c r="T10" s="34">
        <f>Sheet2!G20/sheet!G40</f>
        <v>0.21308487984013197</v>
      </c>
      <c r="U10" s="12"/>
      <c r="V10" s="34">
        <f>ABS(Sheet1!G15/sheet!G15)</f>
        <v>29.946109693877553</v>
      </c>
      <c r="W10" s="34">
        <f>Sheet1!G12/sheet!G14</f>
        <v>17.635729087141456</v>
      </c>
      <c r="X10" s="34">
        <f>Sheet1!G12/sheet!G27</f>
        <v>0.31714918379715257</v>
      </c>
      <c r="Y10" s="34">
        <f>Sheet1!G12/(sheet!G18-sheet!G35)</f>
        <v>-4.4004136392086428</v>
      </c>
      <c r="Z10" s="12"/>
      <c r="AA10" s="36" t="str">
        <f>Sheet1!G43</f>
        <v>56,157</v>
      </c>
      <c r="AB10" s="36" t="str">
        <f>Sheet3!G17</f>
        <v>NA</v>
      </c>
      <c r="AC10" s="36" t="str">
        <f>Sheet3!G18</f>
        <v>NA</v>
      </c>
      <c r="AD10" s="36" t="str">
        <f>Sheet3!G20</f>
        <v>NM</v>
      </c>
      <c r="AE10" s="36" t="str">
        <f>Sheet3!G21</f>
        <v>NM</v>
      </c>
      <c r="AF10" s="36" t="str">
        <f>Sheet3!G22</f>
        <v>NA</v>
      </c>
      <c r="AG10" s="36" t="str">
        <f>Sheet3!G24</f>
        <v>NA</v>
      </c>
      <c r="AH10" s="36" t="str">
        <f>Sheet3!G25</f>
        <v>0.0x</v>
      </c>
      <c r="AI10" s="36" t="str">
        <f>Sheet3!G31</f>
        <v/>
      </c>
      <c r="AK10" s="36">
        <f>Sheet3!G29</f>
        <v>4.5999999999999996</v>
      </c>
      <c r="AL10" s="36">
        <f>Sheet3!G30</f>
        <v>5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0.79455455536269326</v>
      </c>
      <c r="C11" s="31">
        <f>(sheet!H18-sheet!H15)/sheet!H35</f>
        <v>0.74181568643280993</v>
      </c>
      <c r="D11" s="31">
        <f>sheet!H12/sheet!H35</f>
        <v>0.14649013038388567</v>
      </c>
      <c r="E11" s="31">
        <f>Sheet2!H20/sheet!H35</f>
        <v>1.0239171678843904</v>
      </c>
      <c r="F11" s="31">
        <f>sheet!H18/sheet!H35</f>
        <v>0.79455455536269326</v>
      </c>
      <c r="G11" s="29"/>
      <c r="H11" s="32">
        <f>Sheet1!H33/sheet!H51</f>
        <v>0.10593833965324409</v>
      </c>
      <c r="I11" s="32">
        <f>Sheet1!H33/Sheet1!H12</f>
        <v>0.13908307544708409</v>
      </c>
      <c r="J11" s="32">
        <f>Sheet1!H12/sheet!H27</f>
        <v>0.32198645683233029</v>
      </c>
      <c r="K11" s="32">
        <f>Sheet1!H30/sheet!H27</f>
        <v>4.4782866668550275E-2</v>
      </c>
      <c r="L11" s="32">
        <f>Sheet1!H38</f>
        <v>0.7</v>
      </c>
      <c r="M11" s="29"/>
      <c r="N11" s="32">
        <f>sheet!H40/sheet!H27</f>
        <v>0.57727422560016572</v>
      </c>
      <c r="O11" s="32">
        <f>sheet!H51/sheet!H27</f>
        <v>0.42272577439983422</v>
      </c>
      <c r="P11" s="32">
        <f>sheet!H40/sheet!H51</f>
        <v>1.3655997825534816</v>
      </c>
      <c r="Q11" s="31">
        <f>Sheet1!H24/Sheet1!H26</f>
        <v>-2.8171048608988078</v>
      </c>
      <c r="R11" s="31">
        <f>ABS(Sheet2!H20/(Sheet1!H26+Sheet2!H30))</f>
        <v>2.1064191994685268</v>
      </c>
      <c r="S11" s="31">
        <f>sheet!H40/Sheet1!H43</f>
        <v>5.28737297931439</v>
      </c>
      <c r="T11" s="31">
        <f>Sheet2!H20/sheet!H40</f>
        <v>0.16553225090709756</v>
      </c>
      <c r="V11" s="31">
        <f>ABS(Sheet1!H15/sheet!H15)</f>
        <v>38.612323000382702</v>
      </c>
      <c r="W11" s="31">
        <f>Sheet1!H12/sheet!H14</f>
        <v>21.158683005322441</v>
      </c>
      <c r="X11" s="31">
        <f>Sheet1!H12/sheet!H27</f>
        <v>0.32198645683233029</v>
      </c>
      <c r="Y11" s="31">
        <f>Sheet1!H12/(sheet!H18-sheet!H35)</f>
        <v>-16.79349641418607</v>
      </c>
      <c r="AA11" s="17" t="str">
        <f>Sheet1!H43</f>
        <v>57,963</v>
      </c>
      <c r="AB11" s="17" t="str">
        <f>Sheet3!H17</f>
        <v>NA</v>
      </c>
      <c r="AC11" s="17" t="str">
        <f>Sheet3!H18</f>
        <v>NA</v>
      </c>
      <c r="AD11" s="17" t="str">
        <f>Sheet3!H20</f>
        <v>NM</v>
      </c>
      <c r="AE11" s="17" t="str">
        <f>Sheet3!H21</f>
        <v>NM</v>
      </c>
      <c r="AF11" s="17" t="str">
        <f>Sheet3!H22</f>
        <v>NA</v>
      </c>
      <c r="AG11" s="17" t="str">
        <f>Sheet3!H24</f>
        <v>NA</v>
      </c>
      <c r="AH11" s="17" t="str">
        <f>Sheet3!H25</f>
        <v>0.0x</v>
      </c>
      <c r="AI11" s="17" t="str">
        <f>Sheet3!H31</f>
        <v/>
      </c>
      <c r="AK11" s="17">
        <f>Sheet3!H29</f>
        <v>4.9000000000000004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0.54955475494527906</v>
      </c>
      <c r="C12" s="34">
        <f>(sheet!I18-sheet!I15)/sheet!I35</f>
        <v>0.51045702762105449</v>
      </c>
      <c r="D12" s="34">
        <f>sheet!I12/sheet!I35</f>
        <v>9.840708766682528E-2</v>
      </c>
      <c r="E12" s="34">
        <f>Sheet2!I20/sheet!I35</f>
        <v>0.72778872952212625</v>
      </c>
      <c r="F12" s="34">
        <f>sheet!I18/sheet!I35</f>
        <v>0.54955475494527906</v>
      </c>
      <c r="G12" s="29"/>
      <c r="H12" s="35">
        <f>Sheet1!I33/sheet!I51</f>
        <v>0.11619831410440051</v>
      </c>
      <c r="I12" s="35">
        <f>Sheet1!I33/Sheet1!I12</f>
        <v>0.13757978805414794</v>
      </c>
      <c r="J12" s="35">
        <f>Sheet1!I12/sheet!I27</f>
        <v>0.34576031445356231</v>
      </c>
      <c r="K12" s="35">
        <f>Sheet1!I30/sheet!I27</f>
        <v>4.7569630780056653E-2</v>
      </c>
      <c r="L12" s="35">
        <f>Sheet1!I38</f>
        <v>0.78</v>
      </c>
      <c r="M12" s="29"/>
      <c r="N12" s="35">
        <f>sheet!I40/sheet!I27</f>
        <v>0.59061685923156482</v>
      </c>
      <c r="O12" s="35">
        <f>sheet!I51/sheet!I27</f>
        <v>0.40938314076843524</v>
      </c>
      <c r="P12" s="35">
        <f>sheet!I40/sheet!I51</f>
        <v>1.4426995164552787</v>
      </c>
      <c r="Q12" s="34">
        <f>Sheet1!I24/Sheet1!I26</f>
        <v>-3.0284913237857087</v>
      </c>
      <c r="R12" s="34">
        <f>ABS(Sheet2!I20/(Sheet1!I26+Sheet2!I30))</f>
        <v>2.147671425228177</v>
      </c>
      <c r="S12" s="34">
        <f>sheet!I40/Sheet1!I43</f>
        <v>5.3916231385653575</v>
      </c>
      <c r="T12" s="34">
        <f>Sheet2!I20/sheet!I40</f>
        <v>0.19327440337934604</v>
      </c>
      <c r="U12" s="12"/>
      <c r="V12" s="34">
        <f>ABS(Sheet1!I15/sheet!I15)</f>
        <v>35.186902347145754</v>
      </c>
      <c r="W12" s="34">
        <f>Sheet1!I12/sheet!I14</f>
        <v>16.890451388888888</v>
      </c>
      <c r="X12" s="34">
        <f>Sheet1!I12/sheet!I27</f>
        <v>0.34576031445356231</v>
      </c>
      <c r="Y12" s="34">
        <f>Sheet1!I12/(sheet!I18-sheet!I35)</f>
        <v>-4.8939359641842097</v>
      </c>
      <c r="Z12" s="12"/>
      <c r="AA12" s="36" t="str">
        <f>Sheet1!I43</f>
        <v>61,646</v>
      </c>
      <c r="AB12" s="36" t="str">
        <f>Sheet3!I17</f>
        <v>11.6x</v>
      </c>
      <c r="AC12" s="36" t="str">
        <f>Sheet3!I18</f>
        <v>25.9x</v>
      </c>
      <c r="AD12" s="36" t="str">
        <f>Sheet3!I20</f>
        <v>-185.8x</v>
      </c>
      <c r="AE12" s="36" t="str">
        <f>Sheet3!I21</f>
        <v>1.3x</v>
      </c>
      <c r="AF12" s="36" t="str">
        <f>Sheet3!I22</f>
        <v>3.6x</v>
      </c>
      <c r="AG12" s="36" t="str">
        <f>Sheet3!I24</f>
        <v>17.4x</v>
      </c>
      <c r="AH12" s="36" t="str">
        <f>Sheet3!I25</f>
        <v>1.8x</v>
      </c>
      <c r="AI12" s="36">
        <f>Sheet3!I31</f>
        <v>0.7</v>
      </c>
      <c r="AK12" s="36">
        <f>Sheet3!I29</f>
        <v>4.4000000000000004</v>
      </c>
      <c r="AL12" s="36">
        <f>Sheet3!I30</f>
        <v>6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1.1211249232658071</v>
      </c>
      <c r="C13" s="31">
        <f>(sheet!J18-sheet!J15)/sheet!J35</f>
        <v>1.0342234499693064</v>
      </c>
      <c r="D13" s="31">
        <f>sheet!J12/sheet!J35</f>
        <v>0.45392111724984652</v>
      </c>
      <c r="E13" s="31">
        <f>Sheet2!J20/sheet!J35</f>
        <v>1.1915669122160835</v>
      </c>
      <c r="F13" s="31">
        <f>sheet!J18/sheet!J35</f>
        <v>1.1211249232658071</v>
      </c>
      <c r="G13" s="29"/>
      <c r="H13" s="32">
        <f>Sheet1!J33/sheet!J51</f>
        <v>0.12229871145068967</v>
      </c>
      <c r="I13" s="32">
        <f>Sheet1!J33/Sheet1!J12</f>
        <v>0.14317624947108429</v>
      </c>
      <c r="J13" s="32">
        <f>Sheet1!J12/sheet!J27</f>
        <v>0.33850807022452728</v>
      </c>
      <c r="K13" s="32">
        <f>Sheet1!J30/sheet!J27</f>
        <v>4.8466315910442245E-2</v>
      </c>
      <c r="L13" s="32">
        <f>Sheet1!J38</f>
        <v>0.84</v>
      </c>
      <c r="M13" s="29"/>
      <c r="N13" s="32">
        <f>sheet!J40/sheet!J27</f>
        <v>0.60370542472981281</v>
      </c>
      <c r="O13" s="32">
        <f>sheet!J51/sheet!J27</f>
        <v>0.39629457527018724</v>
      </c>
      <c r="P13" s="32">
        <f>sheet!J40/sheet!J51</f>
        <v>1.523375444436039</v>
      </c>
      <c r="Q13" s="31">
        <f>Sheet1!J24/Sheet1!J26</f>
        <v>-3.0784229697878724</v>
      </c>
      <c r="R13" s="31">
        <f>ABS(Sheet2!J20/(Sheet1!J26+Sheet2!J30))</f>
        <v>2.3250608272506081</v>
      </c>
      <c r="S13" s="31">
        <f>sheet!J40/Sheet1!J43</f>
        <v>5.5745659228273077</v>
      </c>
      <c r="T13" s="31">
        <f>Sheet2!J20/sheet!J40</f>
        <v>0.17136078350231052</v>
      </c>
      <c r="V13" s="31">
        <f>ABS(Sheet1!J15/sheet!J15)</f>
        <v>27.819867549668874</v>
      </c>
      <c r="W13" s="31">
        <f>Sheet1!J12/sheet!J14</f>
        <v>22.821244105097687</v>
      </c>
      <c r="X13" s="31">
        <f>Sheet1!J12/sheet!J27</f>
        <v>0.33850807022452728</v>
      </c>
      <c r="Y13" s="31">
        <f>Sheet1!J12/(sheet!J18-sheet!J35)</f>
        <v>32.189737092176117</v>
      </c>
      <c r="AA13" s="17" t="str">
        <f>Sheet1!J43</f>
        <v>65,023</v>
      </c>
      <c r="AB13" s="17" t="str">
        <f>Sheet3!J17</f>
        <v>12.6x</v>
      </c>
      <c r="AC13" s="17" t="str">
        <f>Sheet3!J18</f>
        <v>27.1x</v>
      </c>
      <c r="AD13" s="17" t="str">
        <f>Sheet3!J20</f>
        <v>144.5x</v>
      </c>
      <c r="AE13" s="17" t="str">
        <f>Sheet3!J21</f>
        <v>1.5x</v>
      </c>
      <c r="AF13" s="17" t="str">
        <f>Sheet3!J22</f>
        <v>4.1x</v>
      </c>
      <c r="AG13" s="17" t="str">
        <f>Sheet3!J24</f>
        <v>18.4x</v>
      </c>
      <c r="AH13" s="17" t="str">
        <f>Sheet3!J25</f>
        <v>2.3x</v>
      </c>
      <c r="AI13" s="17">
        <f>Sheet3!J31</f>
        <v>0.7</v>
      </c>
      <c r="AK13" s="17">
        <f>Sheet3!J29</f>
        <v>4.9000000000000004</v>
      </c>
      <c r="AL13" s="17">
        <f>Sheet3!J30</f>
        <v>5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1.5944431473266403</v>
      </c>
      <c r="C14" s="34">
        <f>(sheet!K18-sheet!K15)/sheet!K35</f>
        <v>1.5214908836202321</v>
      </c>
      <c r="D14" s="34">
        <f>sheet!K12/sheet!K35</f>
        <v>0.96758856366607937</v>
      </c>
      <c r="E14" s="34">
        <f>Sheet2!K20/sheet!K35</f>
        <v>1.4117971685097532</v>
      </c>
      <c r="F14" s="34">
        <f>sheet!K18/sheet!K35</f>
        <v>1.5944431473266403</v>
      </c>
      <c r="G14" s="29"/>
      <c r="H14" s="35">
        <f>Sheet1!K33/sheet!K51</f>
        <v>9.0034853315555496E-2</v>
      </c>
      <c r="I14" s="35">
        <f>Sheet1!K33/Sheet1!K12</f>
        <v>0.14688644688644689</v>
      </c>
      <c r="J14" s="35">
        <f>Sheet1!K12/sheet!K27</f>
        <v>0.28003667541468941</v>
      </c>
      <c r="K14" s="35">
        <f>Sheet1!K30/sheet!K27</f>
        <v>4.1133592249556941E-2</v>
      </c>
      <c r="L14" s="35">
        <f>Sheet1!K38</f>
        <v>0.74</v>
      </c>
      <c r="M14" s="29"/>
      <c r="N14" s="35">
        <f>sheet!K40/sheet!K27</f>
        <v>0.54313701044870566</v>
      </c>
      <c r="O14" s="35">
        <f>sheet!K51/sheet!K27</f>
        <v>0.45686298955129429</v>
      </c>
      <c r="P14" s="35">
        <f>sheet!K40/sheet!K51</f>
        <v>1.1888400305355113</v>
      </c>
      <c r="Q14" s="34">
        <f>Sheet1!K24/Sheet1!K26</f>
        <v>-2.8049304064815455</v>
      </c>
      <c r="R14" s="34">
        <f>ABS(Sheet2!K20/(Sheet1!K26+Sheet2!K30))</f>
        <v>2.2702573554508838</v>
      </c>
      <c r="S14" s="34">
        <f>sheet!K40/Sheet1!K43</f>
        <v>5.1190338078027162</v>
      </c>
      <c r="T14" s="34">
        <f>Sheet2!K20/sheet!K40</f>
        <v>0.19326026824109155</v>
      </c>
      <c r="U14" s="12"/>
      <c r="V14" s="34">
        <f>ABS(Sheet1!K15/sheet!K15)</f>
        <v>28.86674425370963</v>
      </c>
      <c r="W14" s="34">
        <f>Sheet1!K12/sheet!K14</f>
        <v>49.114309438140047</v>
      </c>
      <c r="X14" s="34">
        <f>Sheet1!K12/sheet!K27</f>
        <v>0.28003667541468941</v>
      </c>
      <c r="Y14" s="34">
        <f>Sheet1!K12/(sheet!K18-sheet!K35)</f>
        <v>6.3361422552310218</v>
      </c>
      <c r="Z14" s="12"/>
      <c r="AA14" s="36" t="str">
        <f>Sheet1!K43</f>
        <v>67,233</v>
      </c>
      <c r="AB14" s="36" t="str">
        <f>Sheet3!K17</f>
        <v>13.1x</v>
      </c>
      <c r="AC14" s="36" t="str">
        <f>Sheet3!K18</f>
        <v>30.7x</v>
      </c>
      <c r="AD14" s="36" t="str">
        <f>Sheet3!K20</f>
        <v>188.3x</v>
      </c>
      <c r="AE14" s="36" t="str">
        <f>Sheet3!K21</f>
        <v>1.5x</v>
      </c>
      <c r="AF14" s="36" t="str">
        <f>Sheet3!K22</f>
        <v>4.6x</v>
      </c>
      <c r="AG14" s="36" t="str">
        <f>Sheet3!K24</f>
        <v>22.8x</v>
      </c>
      <c r="AH14" s="36" t="str">
        <f>Sheet3!K25</f>
        <v>2.3x</v>
      </c>
      <c r="AI14" s="36">
        <f>Sheet3!K31</f>
        <v>0.7</v>
      </c>
      <c r="AK14" s="36">
        <f>Sheet3!K29</f>
        <v>5.3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0.95544554455445541</v>
      </c>
      <c r="C15" s="31">
        <f>(sheet!L18-sheet!L15)/sheet!L35</f>
        <v>0.8607942315970728</v>
      </c>
      <c r="D15" s="31">
        <f>sheet!L12/sheet!L35</f>
        <v>0.132013201320132</v>
      </c>
      <c r="E15" s="31">
        <f>Sheet2!L20/sheet!L35</f>
        <v>1.1122291576983785</v>
      </c>
      <c r="F15" s="31">
        <f>sheet!L18/sheet!L35</f>
        <v>0.95544554455445541</v>
      </c>
      <c r="G15" s="29"/>
      <c r="H15" s="32">
        <f>Sheet1!L33/sheet!L51</f>
        <v>0.10178328040338662</v>
      </c>
      <c r="I15" s="32">
        <f>Sheet1!L33/Sheet1!L12</f>
        <v>0.15275748445671561</v>
      </c>
      <c r="J15" s="32">
        <f>Sheet1!L12/sheet!L27</f>
        <v>0.31298273279192618</v>
      </c>
      <c r="K15" s="32">
        <f>Sheet1!L30/sheet!L27</f>
        <v>4.7810454939683042E-2</v>
      </c>
      <c r="L15" s="32">
        <f>Sheet1!L38</f>
        <v>0.79</v>
      </c>
      <c r="M15" s="29"/>
      <c r="N15" s="32">
        <f>sheet!L40/sheet!L27</f>
        <v>0.53027201766143661</v>
      </c>
      <c r="O15" s="32">
        <f>sheet!L51/sheet!L27</f>
        <v>0.46972798233856344</v>
      </c>
      <c r="P15" s="32">
        <f>sheet!L40/sheet!L51</f>
        <v>1.1288916939149585</v>
      </c>
      <c r="Q15" s="31">
        <f>Sheet1!L24/Sheet1!L26</f>
        <v>-3.307908959427571</v>
      </c>
      <c r="R15" s="31">
        <f>ABS(Sheet2!L20/(Sheet1!L26+Sheet2!L30))</f>
        <v>2.2741409029229471</v>
      </c>
      <c r="S15" s="31">
        <f>sheet!L40/Sheet1!L43</f>
        <v>4.8482122260668969</v>
      </c>
      <c r="T15" s="31">
        <f>Sheet2!L20/sheet!L40</f>
        <v>0.18440131798068229</v>
      </c>
      <c r="V15" s="31">
        <f>ABS(Sheet1!L15/sheet!L15)</f>
        <v>22.114837976122796</v>
      </c>
      <c r="W15" s="31">
        <f>Sheet1!L12/sheet!L14</f>
        <v>19.069754035357416</v>
      </c>
      <c r="X15" s="31">
        <f>Sheet1!L12/sheet!L27</f>
        <v>0.31298273279192618</v>
      </c>
      <c r="Y15" s="31">
        <f>Sheet1!L12/(sheet!L18-sheet!L35)</f>
        <v>-79.902576489533004</v>
      </c>
      <c r="AA15" s="17" t="str">
        <f>Sheet1!L43</f>
        <v>69,360</v>
      </c>
      <c r="AB15" s="17" t="str">
        <f>Sheet3!L17</f>
        <v>12.1x</v>
      </c>
      <c r="AC15" s="17" t="str">
        <f>Sheet3!L18</f>
        <v>28.0x</v>
      </c>
      <c r="AD15" s="17" t="str">
        <f>Sheet3!L20</f>
        <v>229.4x</v>
      </c>
      <c r="AE15" s="17" t="str">
        <f>Sheet3!L21</f>
        <v>1.4x</v>
      </c>
      <c r="AF15" s="17" t="str">
        <f>Sheet3!L22</f>
        <v>4.5x</v>
      </c>
      <c r="AG15" s="17" t="str">
        <f>Sheet3!L24</f>
        <v>19.7x</v>
      </c>
      <c r="AH15" s="17" t="str">
        <f>Sheet3!L25</f>
        <v>1.9x</v>
      </c>
      <c r="AI15" s="17">
        <f>Sheet3!L31</f>
        <v>0.7</v>
      </c>
      <c r="AK15" s="17">
        <f>Sheet3!L29</f>
        <v>5.0999999999999996</v>
      </c>
      <c r="AL15" s="17">
        <f>Sheet3!L30</f>
        <v>6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1.0835021294276515</v>
      </c>
      <c r="C16" s="34">
        <f>(sheet!M18-sheet!M15)/sheet!M35</f>
        <v>0.98026384127973409</v>
      </c>
      <c r="D16" s="34">
        <f>sheet!M12/sheet!M35</f>
        <v>0.10319933520307469</v>
      </c>
      <c r="E16" s="34">
        <f>Sheet2!M20/sheet!M35</f>
        <v>0.72956268827256676</v>
      </c>
      <c r="F16" s="34">
        <f>sheet!M18/sheet!M35</f>
        <v>1.0835021294276515</v>
      </c>
      <c r="G16" s="29"/>
      <c r="H16" s="35">
        <f>Sheet1!M33/sheet!M51</f>
        <v>0.10764224582622293</v>
      </c>
      <c r="I16" s="35">
        <f>Sheet1!M33/Sheet1!M12</f>
        <v>0.12410973456623874</v>
      </c>
      <c r="J16" s="35">
        <f>Sheet1!M12/sheet!M27</f>
        <v>0.36795822385308979</v>
      </c>
      <c r="K16" s="35">
        <f>Sheet1!M30/sheet!M27</f>
        <v>4.5667197493871631E-2</v>
      </c>
      <c r="L16" s="35">
        <f>Sheet1!M38</f>
        <v>0.86</v>
      </c>
      <c r="M16" s="29"/>
      <c r="N16" s="35">
        <f>sheet!M40/sheet!M27</f>
        <v>0.5757502350183541</v>
      </c>
      <c r="O16" s="35">
        <f>sheet!M51/sheet!M27</f>
        <v>0.42424976498164585</v>
      </c>
      <c r="P16" s="35">
        <f>sheet!M40/sheet!M51</f>
        <v>1.3571020718025915</v>
      </c>
      <c r="Q16" s="34">
        <f>Sheet1!M24/Sheet1!M26</f>
        <v>-3.4480926732088837</v>
      </c>
      <c r="R16" s="34">
        <f>ABS(Sheet2!M20/(Sheet1!M26+Sheet2!M30))</f>
        <v>1.9301295043110851</v>
      </c>
      <c r="S16" s="34">
        <f>sheet!M40/Sheet1!M43</f>
        <v>5.886727930311431</v>
      </c>
      <c r="T16" s="34">
        <f>Sheet2!M20/sheet!M40</f>
        <v>0.1343230417996438</v>
      </c>
      <c r="U16" s="12"/>
      <c r="V16" s="34">
        <f>ABS(Sheet1!M15/sheet!M15)</f>
        <v>22.790843919003898</v>
      </c>
      <c r="W16" s="34">
        <f>Sheet1!M12/sheet!M14</f>
        <v>12.782022471910112</v>
      </c>
      <c r="X16" s="34">
        <f>Sheet1!M12/sheet!M27</f>
        <v>0.36795822385308979</v>
      </c>
      <c r="Y16" s="34">
        <f>Sheet1!M12/(sheet!M18-sheet!M35)</f>
        <v>41.569895817135752</v>
      </c>
      <c r="Z16" s="12"/>
      <c r="AA16" s="36" t="str">
        <f>Sheet1!M43</f>
        <v>71,059</v>
      </c>
      <c r="AB16" s="36" t="str">
        <f>Sheet3!M17</f>
        <v>12.1x</v>
      </c>
      <c r="AC16" s="36" t="str">
        <f>Sheet3!M18</f>
        <v>26.8x</v>
      </c>
      <c r="AD16" s="36" t="str">
        <f>Sheet3!M20</f>
        <v>-22.5x</v>
      </c>
      <c r="AE16" s="36" t="str">
        <f>Sheet3!M21</f>
        <v>1.3x</v>
      </c>
      <c r="AF16" s="36" t="str">
        <f>Sheet3!M22</f>
        <v>3.2x</v>
      </c>
      <c r="AG16" s="36" t="str">
        <f>Sheet3!M24</f>
        <v>15.8x</v>
      </c>
      <c r="AH16" s="36" t="str">
        <f>Sheet3!M25</f>
        <v>1.6x</v>
      </c>
      <c r="AI16" s="36">
        <f>Sheet3!M31</f>
        <v>0.7</v>
      </c>
      <c r="AK16" s="36">
        <f>Sheet3!M29</f>
        <v>4.9000000000000004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2023-05-01T20:16:49Z</dcterms:created>
  <dcterms:modified xsi:type="dcterms:W3CDTF">2023-05-06T09:38:49Z</dcterms:modified>
  <cp:category/>
  <dc:identifier/>
  <cp:version/>
</cp:coreProperties>
</file>