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8" documentId="8_{EF9D74E4-310E-4735-AA0A-28B42ADBCCB1}" xr6:coauthVersionLast="47" xr6:coauthVersionMax="47" xr10:uidLastSave="{32352918-3E1E-4155-952D-E1CCBBA4AE9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<sst xmlns="http://schemas.openxmlformats.org/spreadsheetml/2006/main" count="724" uniqueCount="349">
  <si>
    <t>Centamin PLC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</si>
  <si>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</si>
  <si>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</si>
  <si>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</si>
  <si>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</si>
  <si>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</si>
  <si>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</si>
  <si>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</si>
  <si>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</si>
  <si>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</si>
  <si>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</si>
  <si>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</si>
  <si>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</si>
  <si>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</si>
  <si>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</si>
  <si>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</si>
  <si>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</si>
  <si>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</si>
  <si>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</si>
  <si>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</si>
  <si>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</si>
  <si>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</si>
  <si>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</si>
  <si>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</si>
  <si>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</si>
  <si>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</si>
  <si>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</si>
  <si>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</si>
  <si>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</si>
  <si>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</si>
  <si>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</si>
  <si>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</si>
  <si>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</si>
  <si>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</si>
  <si>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1,073.446</t>
  </si>
  <si>
    <t>1,219.405</t>
  </si>
  <si>
    <t>1,420.147</t>
  </si>
  <si>
    <t>1,373.495</t>
  </si>
  <si>
    <t>1,150.309</t>
  </si>
  <si>
    <t>1,221.85</t>
  </si>
  <si>
    <t>1,133.393</t>
  </si>
  <si>
    <t>1,137.015</t>
  </si>
  <si>
    <t>1,241.108</t>
  </si>
  <si>
    <t>1,504.859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</si>
  <si>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</si>
  <si>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</si>
  <si>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</si>
  <si>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</si>
  <si>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</si>
  <si>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</si>
  <si>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</si>
  <si>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1,379.716</t>
  </si>
  <si>
    <t>1,587.409</t>
  </si>
  <si>
    <t>1,963.315</t>
  </si>
  <si>
    <t>2,127.273</t>
  </si>
  <si>
    <t>1,790.685</t>
  </si>
  <si>
    <t>1,839.951</t>
  </si>
  <si>
    <t>1,782.098</t>
  </si>
  <si>
    <t>1,776.141</t>
  </si>
  <si>
    <t>1,799.957</t>
  </si>
  <si>
    <t>2,022.169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</si>
  <si>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</si>
  <si>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</si>
  <si>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</si>
  <si>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</si>
  <si>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</si>
  <si>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</si>
  <si>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</si>
  <si>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</si>
  <si>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</si>
  <si>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</si>
  <si>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</si>
  <si>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</si>
  <si>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</si>
  <si>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</si>
  <si>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1,146.767</t>
  </si>
  <si>
    <t>Treasury Stock</t>
  </si>
  <si>
    <t>Other Common Equity Adj</t>
  </si>
  <si>
    <t>Common Equity</t>
  </si>
  <si>
    <t>1,288.481</t>
  </si>
  <si>
    <t>1,544.139</t>
  </si>
  <si>
    <t>1,877.721</t>
  </si>
  <si>
    <t>2,047.155</t>
  </si>
  <si>
    <t>1,701.873</t>
  </si>
  <si>
    <t>1,756.848</t>
  </si>
  <si>
    <t>1,677.178</t>
  </si>
  <si>
    <t>1,662.605</t>
  </si>
  <si>
    <t>1,681.843</t>
  </si>
  <si>
    <t>1,785.684</t>
  </si>
  <si>
    <t>Total Preferred Equity</t>
  </si>
  <si>
    <t>Minority Interest, Total</t>
  </si>
  <si>
    <t>Other Equity</t>
  </si>
  <si>
    <t>Total Equity</t>
  </si>
  <si>
    <t>1,699.757</t>
  </si>
  <si>
    <t>1,756.479</t>
  </si>
  <si>
    <t>1,640.725</t>
  </si>
  <si>
    <t>1,630.938</t>
  </si>
  <si>
    <t>1,816.198</t>
  </si>
  <si>
    <t>Total Liabilities And Equity</t>
  </si>
  <si>
    <t>Cash And Short Term Investments</t>
  </si>
  <si>
    <t>Total Debt</t>
  </si>
  <si>
    <t>Income Statement</t>
  </si>
  <si>
    <t>Revenue</t>
  </si>
  <si>
    <t>1,054.502</t>
  </si>
  <si>
    <t>1,067.487</t>
  </si>
  <si>
    <t>Revenue Growth (YoY)</t>
  </si>
  <si>
    <t>18.2%</t>
  </si>
  <si>
    <t>-6.2%</t>
  </si>
  <si>
    <t>7.6%</t>
  </si>
  <si>
    <t>35.2%</t>
  </si>
  <si>
    <t>-1.7%</t>
  </si>
  <si>
    <t>-10.7%</t>
  </si>
  <si>
    <t>8.1%</t>
  </si>
  <si>
    <t>27.0%</t>
  </si>
  <si>
    <t>-11.5%</t>
  </si>
  <si>
    <t>7.5%</t>
  </si>
  <si>
    <t>Cost of Revenues</t>
  </si>
  <si>
    <t>Gross Profit</t>
  </si>
  <si>
    <t>Gross Profit Margin</t>
  </si>
  <si>
    <t>55.1%</t>
  </si>
  <si>
    <t>37.4%</t>
  </si>
  <si>
    <t>27.3%</t>
  </si>
  <si>
    <t>47.0%</t>
  </si>
  <si>
    <t>44.5%</t>
  </si>
  <si>
    <t>32.5%</t>
  </si>
  <si>
    <t>32.8%</t>
  </si>
  <si>
    <t>45.7%</t>
  </si>
  <si>
    <t>33.1%</t>
  </si>
  <si>
    <t>30.9%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</si>
  <si>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</si>
  <si>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</si>
  <si>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</si>
  <si>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</si>
  <si>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</si>
  <si>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</si>
  <si>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</si>
  <si>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</si>
  <si>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</si>
  <si>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</si>
  <si>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</si>
  <si>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</si>
  <si>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</si>
  <si>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</si>
  <si>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</si>
  <si>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</si>
  <si>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</si>
  <si>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1,090.243</t>
  </si>
  <si>
    <t>1,131.522</t>
  </si>
  <si>
    <t>1,144.5</t>
  </si>
  <si>
    <t>1,148.092</t>
  </si>
  <si>
    <t>1,150.221</t>
  </si>
  <si>
    <t>1,151.926</t>
  </si>
  <si>
    <t>1,152.715</t>
  </si>
  <si>
    <t>1,152.247</t>
  </si>
  <si>
    <t>1,152.961</t>
  </si>
  <si>
    <t>Weighted Average Diluted Shares Out.</t>
  </si>
  <si>
    <t>1,097.145</t>
  </si>
  <si>
    <t>1,146.62</t>
  </si>
  <si>
    <t>1,161.149</t>
  </si>
  <si>
    <t>1,153.848</t>
  </si>
  <si>
    <t>1,159.215</t>
  </si>
  <si>
    <t>1,161.515</t>
  </si>
  <si>
    <t>1,160.727</t>
  </si>
  <si>
    <t>1,159.418</t>
  </si>
  <si>
    <t>1,161.964</t>
  </si>
  <si>
    <t>1,168.558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</si>
  <si>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</si>
  <si>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</si>
  <si>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</si>
  <si>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</si>
  <si>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</si>
  <si>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</si>
  <si>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</si>
  <si>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</si>
  <si>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</si>
  <si>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</si>
  <si>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</si>
  <si>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</si>
  <si>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</si>
  <si>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</si>
  <si>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</si>
  <si>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</si>
  <si>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</si>
  <si>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</si>
  <si>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</si>
  <si>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</si>
  <si>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</si>
  <si>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</si>
  <si>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</si>
  <si>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</si>
  <si>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</si>
  <si>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</si>
  <si>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</si>
  <si>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</si>
  <si>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</si>
  <si>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</si>
  <si>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</si>
  <si>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</si>
  <si>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</si>
  <si>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</si>
  <si>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1,213.035</t>
  </si>
  <si>
    <t>1,505.199</t>
  </si>
  <si>
    <t>2,626.745</t>
  </si>
  <si>
    <t>3,089.803</t>
  </si>
  <si>
    <t>2,184.554</t>
  </si>
  <si>
    <t>2,523.898</t>
  </si>
  <si>
    <t>2,487.125</t>
  </si>
  <si>
    <t>1,752.889</t>
  </si>
  <si>
    <t>2,132.916</t>
  </si>
  <si>
    <t>Total Enterprise Value (TEV)</t>
  </si>
  <si>
    <t>1,090.151</t>
  </si>
  <si>
    <t>1,247.252</t>
  </si>
  <si>
    <t>2,133.015</t>
  </si>
  <si>
    <t>2,693.405</t>
  </si>
  <si>
    <t>1,845.631</t>
  </si>
  <si>
    <t>2,136.727</t>
  </si>
  <si>
    <t>2,055.103</t>
  </si>
  <si>
    <t>1,404.28</t>
  </si>
  <si>
    <t>1,885.618</t>
  </si>
  <si>
    <t>Enterprise Value (EV)</t>
  </si>
  <si>
    <t>1,927.626</t>
  </si>
  <si>
    <t>EV/EBITDA</t>
  </si>
  <si>
    <t>2.1x</t>
  </si>
  <si>
    <t>4.5x</t>
  </si>
  <si>
    <t>3.7x</t>
  </si>
  <si>
    <t>6.5x</t>
  </si>
  <si>
    <t>4.6x</t>
  </si>
  <si>
    <t>6.2x</t>
  </si>
  <si>
    <t>3.8x</t>
  </si>
  <si>
    <t>3.2x</t>
  </si>
  <si>
    <t>EV / EBIT</t>
  </si>
  <si>
    <t>2.4x</t>
  </si>
  <si>
    <t>7.3x</t>
  </si>
  <si>
    <t>6.3x</t>
  </si>
  <si>
    <t>6.7x</t>
  </si>
  <si>
    <t>9.6x</t>
  </si>
  <si>
    <t>7.2x</t>
  </si>
  <si>
    <t>11.3x</t>
  </si>
  <si>
    <t>5.4x</t>
  </si>
  <si>
    <t>5.8x</t>
  </si>
  <si>
    <t>8.5x</t>
  </si>
  <si>
    <t>EV / LTM EBITDA - CAPEX</t>
  </si>
  <si>
    <t>23.2x</t>
  </si>
  <si>
    <t>11.4x</t>
  </si>
  <si>
    <t>4.7x</t>
  </si>
  <si>
    <t>6.6x</t>
  </si>
  <si>
    <t>8.6x</t>
  </si>
  <si>
    <t>6.8x</t>
  </si>
  <si>
    <t>9.4x</t>
  </si>
  <si>
    <t>7.9x</t>
  </si>
  <si>
    <t>40.3x</t>
  </si>
  <si>
    <t>EV / Free Cash Flow</t>
  </si>
  <si>
    <t>19.7x</t>
  </si>
  <si>
    <t>5.0x</t>
  </si>
  <si>
    <t>8.2x</t>
  </si>
  <si>
    <t>10.1x</t>
  </si>
  <si>
    <t>8.9x</t>
  </si>
  <si>
    <t>34.3x</t>
  </si>
  <si>
    <t>EV / Invested Capital</t>
  </si>
  <si>
    <t>0.6x</t>
  </si>
  <si>
    <t>0.7x</t>
  </si>
  <si>
    <t>1.1x</t>
  </si>
  <si>
    <t>1.5x</t>
  </si>
  <si>
    <t>1.3x</t>
  </si>
  <si>
    <t>0.9x</t>
  </si>
  <si>
    <t>EV / Revenue</t>
  </si>
  <si>
    <t>2.2x</t>
  </si>
  <si>
    <t>1.7x</t>
  </si>
  <si>
    <t>3.3x</t>
  </si>
  <si>
    <t>2.5x</t>
  </si>
  <si>
    <t>2.0x</t>
  </si>
  <si>
    <t>1.8x</t>
  </si>
  <si>
    <t>P/E Ratio</t>
  </si>
  <si>
    <t>4.0x</t>
  </si>
  <si>
    <t>13.4x</t>
  </si>
  <si>
    <t>12.4x</t>
  </si>
  <si>
    <t>11.1x</t>
  </si>
  <si>
    <t>27.5x</t>
  </si>
  <si>
    <t>16.8x</t>
  </si>
  <si>
    <t>25.4x</t>
  </si>
  <si>
    <t>13.0x</t>
  </si>
  <si>
    <t>11.5x</t>
  </si>
  <si>
    <t>20.7x</t>
  </si>
  <si>
    <t>Price/Book</t>
  </si>
  <si>
    <t>0.8x</t>
  </si>
  <si>
    <t>1.0x</t>
  </si>
  <si>
    <t>Price / Operating Cash Flow</t>
  </si>
  <si>
    <t>2.7x</t>
  </si>
  <si>
    <t>6.4x</t>
  </si>
  <si>
    <t>5.6x</t>
  </si>
  <si>
    <t>7.6x</t>
  </si>
  <si>
    <t>4.3x</t>
  </si>
  <si>
    <t>5.1x</t>
  </si>
  <si>
    <t>Price / LTM Sales</t>
  </si>
  <si>
    <t>3.0x</t>
  </si>
  <si>
    <t>2.6x</t>
  </si>
  <si>
    <t>1.9x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</si>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</sst>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B035905-5F3F-9AB7-287F-BF0F0B120F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112.58799999999999</v>
      </c>
      <c r="E12" s="3">
        <v>145.52199999999999</v>
      </c>
      <c r="F12" s="3">
        <v>276.96300000000002</v>
      </c>
      <c r="G12" s="3">
        <v>536.95699999999999</v>
      </c>
      <c r="H12" s="3">
        <v>452.18599999999998</v>
      </c>
      <c r="I12" s="3">
        <v>385.78</v>
      </c>
      <c r="J12" s="3">
        <v>361.27800000000002</v>
      </c>
      <c r="K12" s="3">
        <v>370.63200000000001</v>
      </c>
      <c r="L12" s="3">
        <v>262.79599999999999</v>
      </c>
      <c r="M12" s="3">
        <v>138.608</v>
      </c>
    </row>
    <row r="13" spans="3:13" ht="12.75" x14ac:dyDescent="0.2">
      <c r="C13" s="3" t="s">
        <v>26</v>
      </c>
      <c r="D13" s="3">
        <v>1.0509999999999999</v>
      </c>
      <c r="E13" s="3">
        <v>0.47399999999999998</v>
      </c>
      <c r="F13" s="3">
        <v>0.22600000000000001</v>
      </c>
      <c r="G13" s="3">
        <v>0.17499999999999999</v>
      </c>
      <c r="H13" s="3">
        <v>0.157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26.195</v>
      </c>
      <c r="E14" s="3">
        <v>27.86</v>
      </c>
      <c r="F14" s="3">
        <v>28.404</v>
      </c>
      <c r="G14" s="3">
        <v>30.896999999999998</v>
      </c>
      <c r="H14" s="3">
        <v>38.981999999999999</v>
      </c>
      <c r="I14" s="3">
        <v>38.539000000000001</v>
      </c>
      <c r="J14" s="3">
        <v>45.051000000000002</v>
      </c>
      <c r="K14" s="3">
        <v>15.895</v>
      </c>
      <c r="L14" s="3">
        <v>36.856999999999999</v>
      </c>
      <c r="M14" s="3">
        <v>40.390999999999998</v>
      </c>
    </row>
    <row r="15" spans="3:13" ht="12.75" x14ac:dyDescent="0.2">
      <c r="C15" s="3" t="s">
        <v>29</v>
      </c>
      <c r="D15" s="3">
        <v>143.70400000000001</v>
      </c>
      <c r="E15" s="3">
        <v>162.857</v>
      </c>
      <c r="F15" s="3">
        <v>186.99799999999999</v>
      </c>
      <c r="G15" s="3">
        <v>173.84</v>
      </c>
      <c r="H15" s="3">
        <v>135.09399999999999</v>
      </c>
      <c r="I15" s="3">
        <v>135.26499999999999</v>
      </c>
      <c r="J15" s="3">
        <v>143.24</v>
      </c>
      <c r="K15" s="3">
        <v>151.04300000000001</v>
      </c>
      <c r="L15" s="3">
        <v>162.77199999999999</v>
      </c>
      <c r="M15" s="3">
        <v>181.517</v>
      </c>
    </row>
    <row r="16" spans="3:13" ht="12.75" x14ac:dyDescent="0.2">
      <c r="C16" s="3" t="s">
        <v>30</v>
      </c>
      <c r="D16" s="3">
        <v>1.7829999999999999</v>
      </c>
      <c r="E16" s="3">
        <v>1.98</v>
      </c>
      <c r="F16" s="3">
        <v>1.611</v>
      </c>
      <c r="G16" s="3" t="s">
        <v>27</v>
      </c>
      <c r="H16" s="3">
        <v>9.4870000000000001</v>
      </c>
      <c r="I16" s="3">
        <v>7.0279999999999996</v>
      </c>
      <c r="J16" s="3">
        <v>6.202</v>
      </c>
      <c r="K16" s="3">
        <v>11.335000000000001</v>
      </c>
      <c r="L16" s="3">
        <v>10.071</v>
      </c>
      <c r="M16" s="3">
        <v>18.771000000000001</v>
      </c>
    </row>
    <row r="17" spans="3:13" ht="12.75" x14ac:dyDescent="0.2">
      <c r="C17" s="3" t="s">
        <v>31</v>
      </c>
      <c r="D17" s="3">
        <v>0.81799999999999995</v>
      </c>
      <c r="E17" s="3">
        <v>1.0609999999999999</v>
      </c>
      <c r="F17" s="3">
        <v>8.9920000000000009</v>
      </c>
      <c r="G17" s="3">
        <v>11.403</v>
      </c>
      <c r="H17" s="3">
        <v>4.3499999999999996</v>
      </c>
      <c r="I17" s="3">
        <v>7.11</v>
      </c>
      <c r="J17" s="3">
        <v>24.437999999999999</v>
      </c>
      <c r="K17" s="3">
        <v>7.548</v>
      </c>
      <c r="L17" s="3">
        <v>4.34</v>
      </c>
      <c r="M17" s="3">
        <v>7.8470000000000004</v>
      </c>
    </row>
    <row r="18" spans="3:13" ht="12.75" x14ac:dyDescent="0.2">
      <c r="C18" s="3" t="s">
        <v>32</v>
      </c>
      <c r="D18" s="3">
        <v>286.13799999999998</v>
      </c>
      <c r="E18" s="3">
        <v>339.75299999999999</v>
      </c>
      <c r="F18" s="3">
        <v>503.19499999999999</v>
      </c>
      <c r="G18" s="3">
        <v>753.27200000000005</v>
      </c>
      <c r="H18" s="3">
        <v>640.255</v>
      </c>
      <c r="I18" s="3">
        <v>573.72299999999996</v>
      </c>
      <c r="J18" s="3">
        <v>580.20799999999997</v>
      </c>
      <c r="K18" s="3">
        <v>556.452</v>
      </c>
      <c r="L18" s="3">
        <v>476.83499999999998</v>
      </c>
      <c r="M18" s="3">
        <v>387.13499999999999</v>
      </c>
    </row>
    <row r="19" spans="3:13" ht="12.75" x14ac:dyDescent="0.2"/>
    <row r="20" spans="3:13" ht="12.75" x14ac:dyDescent="0.2">
      <c r="C20" s="3" t="s">
        <v>33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46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47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49</v>
      </c>
      <c r="D26" s="3">
        <v>20.132000000000001</v>
      </c>
      <c r="E26" s="3">
        <v>28.251000000000001</v>
      </c>
      <c r="F26" s="3">
        <v>39.972999999999999</v>
      </c>
      <c r="G26" s="3">
        <v>0.505</v>
      </c>
      <c r="H26" s="3">
        <v>0.121</v>
      </c>
      <c r="I26" s="3">
        <v>44.378</v>
      </c>
      <c r="J26" s="3">
        <v>68.497</v>
      </c>
      <c r="K26" s="3">
        <v>82.673000000000002</v>
      </c>
      <c r="L26" s="3">
        <v>82.013999999999996</v>
      </c>
      <c r="M26" s="3">
        <v>130.17599999999999</v>
      </c>
    </row>
    <row r="27" spans="3:13" ht="12.75" x14ac:dyDescent="0.2">
      <c r="C27" s="3" t="s">
        <v>50</v>
      </c>
      <c r="D27" s="3" t="s">
        <v>51</v>
      </c>
      <c r="E27" s="3" t="s">
        <v>52</v>
      </c>
      <c r="F27" s="3" t="s">
        <v>53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3">
        <v>63.737000000000002</v>
      </c>
      <c r="E29" s="3">
        <v>19.765000000000001</v>
      </c>
      <c r="F29" s="3">
        <v>39.723999999999997</v>
      </c>
      <c r="G29" s="3">
        <v>31.87</v>
      </c>
      <c r="H29" s="3">
        <v>40.908999999999999</v>
      </c>
      <c r="I29" s="3">
        <v>32.091000000000001</v>
      </c>
      <c r="J29" s="3">
        <v>35.383000000000003</v>
      </c>
      <c r="K29" s="3">
        <v>40.06</v>
      </c>
      <c r="L29" s="3">
        <v>45.585999999999999</v>
      </c>
      <c r="M29" s="3">
        <v>58.887</v>
      </c>
    </row>
    <row r="30" spans="3:13" ht="12.75" x14ac:dyDescent="0.2">
      <c r="C30" s="3" t="s">
        <v>62</v>
      </c>
      <c r="D30" s="3">
        <v>0.14799999999999999</v>
      </c>
      <c r="E30" s="3">
        <v>0.35599999999999998</v>
      </c>
      <c r="F30" s="3">
        <v>0.63300000000000001</v>
      </c>
      <c r="G30" s="3">
        <v>5.3390000000000004</v>
      </c>
      <c r="H30" s="3">
        <v>5.67</v>
      </c>
      <c r="I30" s="3">
        <v>3.6309999999999998</v>
      </c>
      <c r="J30" s="3">
        <v>0.91</v>
      </c>
      <c r="K30" s="3">
        <v>1.8320000000000001</v>
      </c>
      <c r="L30" s="3">
        <v>3.5379999999999998</v>
      </c>
      <c r="M30" s="3">
        <v>3.0819999999999999</v>
      </c>
    </row>
    <row r="31" spans="3:13" ht="12.75" x14ac:dyDescent="0.2">
      <c r="C31" s="3" t="s">
        <v>63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2.573</v>
      </c>
    </row>
    <row r="34" spans="3:13" ht="12.75" x14ac:dyDescent="0.2">
      <c r="C34" s="3" t="s">
        <v>66</v>
      </c>
      <c r="D34" s="3">
        <v>19.234999999999999</v>
      </c>
      <c r="E34" s="3">
        <v>19.658000000000001</v>
      </c>
      <c r="F34" s="3">
        <v>35.332000000000001</v>
      </c>
      <c r="G34" s="3">
        <v>32.573</v>
      </c>
      <c r="H34" s="3">
        <v>30.568999999999999</v>
      </c>
      <c r="I34" s="3">
        <v>28.984000000000002</v>
      </c>
      <c r="J34" s="3">
        <v>49.701999999999998</v>
      </c>
      <c r="K34" s="3">
        <v>50.021000000000001</v>
      </c>
      <c r="L34" s="3">
        <v>52.832999999999998</v>
      </c>
      <c r="M34" s="3">
        <v>74.78</v>
      </c>
    </row>
    <row r="35" spans="3:13" ht="12.75" x14ac:dyDescent="0.2">
      <c r="C35" s="3" t="s">
        <v>67</v>
      </c>
      <c r="D35" s="3">
        <v>83.12</v>
      </c>
      <c r="E35" s="3">
        <v>39.779000000000003</v>
      </c>
      <c r="F35" s="3">
        <v>75.688000000000002</v>
      </c>
      <c r="G35" s="3">
        <v>69.781999999999996</v>
      </c>
      <c r="H35" s="3">
        <v>77.147000000000006</v>
      </c>
      <c r="I35" s="3">
        <v>64.706000000000003</v>
      </c>
      <c r="J35" s="3">
        <v>85.995000000000005</v>
      </c>
      <c r="K35" s="3">
        <v>91.912999999999997</v>
      </c>
      <c r="L35" s="3">
        <v>101.958</v>
      </c>
      <c r="M35" s="3">
        <v>139.321</v>
      </c>
    </row>
    <row r="36" spans="3:13" ht="12.75" x14ac:dyDescent="0.2"/>
    <row r="37" spans="3:13" ht="12.75" x14ac:dyDescent="0.2">
      <c r="C37" s="3" t="s">
        <v>68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69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6.093</v>
      </c>
    </row>
    <row r="39" spans="3:13" ht="12.75" x14ac:dyDescent="0.2">
      <c r="C39" s="3" t="s">
        <v>70</v>
      </c>
      <c r="D39" s="3">
        <v>8.1140000000000008</v>
      </c>
      <c r="E39" s="3">
        <v>3.492</v>
      </c>
      <c r="F39" s="3">
        <v>9.9049999999999994</v>
      </c>
      <c r="G39" s="3">
        <v>10.336</v>
      </c>
      <c r="H39" s="3">
        <v>13.78</v>
      </c>
      <c r="I39" s="3">
        <v>18.765999999999998</v>
      </c>
      <c r="J39" s="3">
        <v>18.925000000000001</v>
      </c>
      <c r="K39" s="3">
        <v>43.503</v>
      </c>
      <c r="L39" s="3">
        <v>67.061999999999998</v>
      </c>
      <c r="M39" s="3">
        <v>60.557000000000002</v>
      </c>
    </row>
    <row r="40" spans="3:13" ht="12.75" x14ac:dyDescent="0.2">
      <c r="C40" s="3" t="s">
        <v>71</v>
      </c>
      <c r="D40" s="3">
        <v>91.233999999999995</v>
      </c>
      <c r="E40" s="3">
        <v>43.27</v>
      </c>
      <c r="F40" s="3">
        <v>85.593999999999994</v>
      </c>
      <c r="G40" s="3">
        <v>80.117999999999995</v>
      </c>
      <c r="H40" s="3">
        <v>90.927999999999997</v>
      </c>
      <c r="I40" s="3">
        <v>83.471000000000004</v>
      </c>
      <c r="J40" s="3">
        <v>104.92100000000001</v>
      </c>
      <c r="K40" s="3">
        <v>135.416</v>
      </c>
      <c r="L40" s="3">
        <v>169.02</v>
      </c>
      <c r="M40" s="3">
        <v>205.971</v>
      </c>
    </row>
    <row r="41" spans="3:13" ht="12.75" x14ac:dyDescent="0.2"/>
    <row r="42" spans="3:13" ht="12.75" x14ac:dyDescent="0.2">
      <c r="C42" s="3" t="s">
        <v>72</v>
      </c>
      <c r="D42" s="3">
        <v>650.65599999999995</v>
      </c>
      <c r="E42" s="3">
        <v>766.14800000000002</v>
      </c>
      <c r="F42" s="3">
        <v>923.49300000000005</v>
      </c>
      <c r="G42" s="3">
        <v>896.29499999999996</v>
      </c>
      <c r="H42" s="3">
        <v>840.72299999999996</v>
      </c>
      <c r="I42" s="3">
        <v>915.34100000000001</v>
      </c>
      <c r="J42" s="3">
        <v>872.72199999999998</v>
      </c>
      <c r="K42" s="3">
        <v>851.00300000000004</v>
      </c>
      <c r="L42" s="3">
        <v>846.64200000000005</v>
      </c>
      <c r="M42" s="3">
        <v>908.49199999999996</v>
      </c>
    </row>
    <row r="43" spans="3:13" ht="12.75" x14ac:dyDescent="0.2">
      <c r="C43" s="3" t="s">
        <v>73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74</v>
      </c>
      <c r="D44" s="3">
        <v>631.70500000000004</v>
      </c>
      <c r="E44" s="3">
        <v>773.24599999999998</v>
      </c>
      <c r="F44" s="3">
        <v>950.803</v>
      </c>
      <c r="G44" s="3" t="s">
        <v>75</v>
      </c>
      <c r="H44" s="3">
        <v>855.71500000000003</v>
      </c>
      <c r="I44" s="3">
        <v>833.74300000000005</v>
      </c>
      <c r="J44" s="3">
        <v>799.03</v>
      </c>
      <c r="K44" s="3">
        <v>807.34799999999996</v>
      </c>
      <c r="L44" s="3">
        <v>828.91</v>
      </c>
      <c r="M44" s="3">
        <v>868.95699999999999</v>
      </c>
    </row>
    <row r="45" spans="3:13" ht="12.75" x14ac:dyDescent="0.2">
      <c r="C45" s="3" t="s">
        <v>76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77</v>
      </c>
      <c r="D46" s="3">
        <v>6.12</v>
      </c>
      <c r="E46" s="3">
        <v>4.7460000000000004</v>
      </c>
      <c r="F46" s="3">
        <v>3.4260000000000002</v>
      </c>
      <c r="G46" s="3">
        <v>4.093</v>
      </c>
      <c r="H46" s="3">
        <v>5.4349999999999996</v>
      </c>
      <c r="I46" s="3">
        <v>7.7640000000000002</v>
      </c>
      <c r="J46" s="3">
        <v>5.4260000000000002</v>
      </c>
      <c r="K46" s="3">
        <v>4.2539999999999996</v>
      </c>
      <c r="L46" s="3">
        <v>6.2910000000000004</v>
      </c>
      <c r="M46" s="3">
        <v>8.2349999999999994</v>
      </c>
    </row>
    <row r="47" spans="3:13" ht="12.75" x14ac:dyDescent="0.2">
      <c r="C47" s="3" t="s">
        <v>78</v>
      </c>
      <c r="D47" s="3" t="s">
        <v>79</v>
      </c>
      <c r="E47" s="3" t="s">
        <v>80</v>
      </c>
      <c r="F47" s="3" t="s">
        <v>81</v>
      </c>
      <c r="G47" s="3" t="s">
        <v>82</v>
      </c>
      <c r="H47" s="3" t="s">
        <v>83</v>
      </c>
      <c r="I47" s="3" t="s">
        <v>84</v>
      </c>
      <c r="J47" s="3" t="s">
        <v>85</v>
      </c>
      <c r="K47" s="3" t="s">
        <v>86</v>
      </c>
      <c r="L47" s="3" t="s">
        <v>87</v>
      </c>
      <c r="M47" s="3" t="s">
        <v>88</v>
      </c>
    </row>
    <row r="48" spans="3:13" ht="12.75" x14ac:dyDescent="0.2">
      <c r="C48" s="3" t="s">
        <v>89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90</v>
      </c>
      <c r="D49" s="3" t="s">
        <v>27</v>
      </c>
      <c r="E49" s="3" t="s">
        <v>27</v>
      </c>
      <c r="F49" s="3" t="s">
        <v>27</v>
      </c>
      <c r="G49" s="3" t="s">
        <v>27</v>
      </c>
      <c r="H49" s="3">
        <v>-2.1160000000000001</v>
      </c>
      <c r="I49" s="3">
        <v>-0.36899999999999999</v>
      </c>
      <c r="J49" s="3" t="s">
        <v>27</v>
      </c>
      <c r="K49" s="3">
        <v>-21.881</v>
      </c>
      <c r="L49" s="3">
        <v>-50.905000000000001</v>
      </c>
      <c r="M49" s="3">
        <v>30.513999999999999</v>
      </c>
    </row>
    <row r="50" spans="3:13" ht="12.75" x14ac:dyDescent="0.2">
      <c r="C50" s="3" t="s">
        <v>91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92</v>
      </c>
      <c r="D51" s="3" t="s">
        <v>79</v>
      </c>
      <c r="E51" s="3" t="s">
        <v>80</v>
      </c>
      <c r="F51" s="3" t="s">
        <v>81</v>
      </c>
      <c r="G51" s="3" t="s">
        <v>82</v>
      </c>
      <c r="H51" s="3" t="s">
        <v>93</v>
      </c>
      <c r="I51" s="3" t="s">
        <v>94</v>
      </c>
      <c r="J51" s="3" t="s">
        <v>85</v>
      </c>
      <c r="K51" s="3" t="s">
        <v>95</v>
      </c>
      <c r="L51" s="3" t="s">
        <v>96</v>
      </c>
      <c r="M51" s="3" t="s">
        <v>97</v>
      </c>
    </row>
    <row r="52" spans="3:13" ht="12.75" x14ac:dyDescent="0.2"/>
    <row r="53" spans="3:13" ht="12.75" x14ac:dyDescent="0.2">
      <c r="C53" s="3" t="s">
        <v>98</v>
      </c>
      <c r="D53" s="3" t="s">
        <v>51</v>
      </c>
      <c r="E53" s="3" t="s">
        <v>52</v>
      </c>
      <c r="F53" s="3" t="s">
        <v>53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99</v>
      </c>
      <c r="D55" s="3">
        <v>113.639</v>
      </c>
      <c r="E55" s="3">
        <v>145.99600000000001</v>
      </c>
      <c r="F55" s="3">
        <v>277.18900000000002</v>
      </c>
      <c r="G55" s="3">
        <v>537.13199999999995</v>
      </c>
      <c r="H55" s="3">
        <v>452.34300000000002</v>
      </c>
      <c r="I55" s="3">
        <v>385.78</v>
      </c>
      <c r="J55" s="3">
        <v>369.65800000000002</v>
      </c>
      <c r="K55" s="3">
        <v>370.63200000000001</v>
      </c>
      <c r="L55" s="3">
        <v>262.79599999999999</v>
      </c>
      <c r="M55" s="3">
        <v>138.608</v>
      </c>
    </row>
    <row r="56" spans="3:13" ht="12.75" x14ac:dyDescent="0.2">
      <c r="C56" s="3" t="s">
        <v>100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8.6649999999999991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9E69-7171-4620-AF46-E436B6C4F6D7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101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102</v>
      </c>
      <c r="D12" s="3">
        <v>535.24400000000003</v>
      </c>
      <c r="E12" s="3">
        <v>547.28200000000004</v>
      </c>
      <c r="F12" s="3">
        <v>705.38900000000001</v>
      </c>
      <c r="G12" s="3">
        <v>923.03700000000003</v>
      </c>
      <c r="H12" s="3">
        <v>849.24400000000003</v>
      </c>
      <c r="I12" s="3">
        <v>823.42100000000005</v>
      </c>
      <c r="J12" s="3">
        <v>847.06200000000001</v>
      </c>
      <c r="K12" s="3" t="s">
        <v>103</v>
      </c>
      <c r="L12" s="3">
        <v>927.28700000000003</v>
      </c>
      <c r="M12" s="3" t="s">
        <v>104</v>
      </c>
    </row>
    <row r="13" spans="3:13" x14ac:dyDescent="0.2">
      <c r="C13" s="3" t="s">
        <v>105</v>
      </c>
      <c r="D13" s="3" t="s">
        <v>106</v>
      </c>
      <c r="E13" s="3" t="s">
        <v>107</v>
      </c>
      <c r="F13" s="3" t="s">
        <v>108</v>
      </c>
      <c r="G13" s="3" t="s">
        <v>109</v>
      </c>
      <c r="H13" s="3" t="s">
        <v>110</v>
      </c>
      <c r="I13" s="3" t="s">
        <v>111</v>
      </c>
      <c r="J13" s="3" t="s">
        <v>112</v>
      </c>
      <c r="K13" s="3" t="s">
        <v>113</v>
      </c>
      <c r="L13" s="3" t="s">
        <v>114</v>
      </c>
      <c r="M13" s="3" t="s">
        <v>115</v>
      </c>
    </row>
    <row r="15" spans="3:13" x14ac:dyDescent="0.2">
      <c r="C15" s="3" t="s">
        <v>116</v>
      </c>
      <c r="D15" s="3">
        <v>-240.553</v>
      </c>
      <c r="E15" s="3">
        <v>-342.51400000000001</v>
      </c>
      <c r="F15" s="3">
        <v>-512.678</v>
      </c>
      <c r="G15" s="3">
        <v>-489.65699999999998</v>
      </c>
      <c r="H15" s="3">
        <v>-471.59199999999998</v>
      </c>
      <c r="I15" s="3">
        <v>-555.53200000000004</v>
      </c>
      <c r="J15" s="3">
        <v>-569.23099999999999</v>
      </c>
      <c r="K15" s="3">
        <v>-573.09699999999998</v>
      </c>
      <c r="L15" s="3">
        <v>-620.26599999999996</v>
      </c>
      <c r="M15" s="3">
        <v>-737.43399999999997</v>
      </c>
    </row>
    <row r="16" spans="3:13" x14ac:dyDescent="0.2">
      <c r="C16" s="3" t="s">
        <v>117</v>
      </c>
      <c r="D16" s="3">
        <v>294.69</v>
      </c>
      <c r="E16" s="3">
        <v>204.768</v>
      </c>
      <c r="F16" s="3">
        <v>192.71100000000001</v>
      </c>
      <c r="G16" s="3">
        <v>433.38</v>
      </c>
      <c r="H16" s="3">
        <v>377.65199999999999</v>
      </c>
      <c r="I16" s="3">
        <v>267.89</v>
      </c>
      <c r="J16" s="3">
        <v>277.83100000000002</v>
      </c>
      <c r="K16" s="3">
        <v>481.40499999999997</v>
      </c>
      <c r="L16" s="3">
        <v>307.02199999999999</v>
      </c>
      <c r="M16" s="3">
        <v>330.05200000000002</v>
      </c>
    </row>
    <row r="17" spans="3:13" x14ac:dyDescent="0.2">
      <c r="C17" s="3" t="s">
        <v>118</v>
      </c>
      <c r="D17" s="3" t="s">
        <v>119</v>
      </c>
      <c r="E17" s="3" t="s">
        <v>120</v>
      </c>
      <c r="F17" s="3" t="s">
        <v>121</v>
      </c>
      <c r="G17" s="3" t="s">
        <v>122</v>
      </c>
      <c r="H17" s="3" t="s">
        <v>123</v>
      </c>
      <c r="I17" s="3" t="s">
        <v>124</v>
      </c>
      <c r="J17" s="3" t="s">
        <v>125</v>
      </c>
      <c r="K17" s="3" t="s">
        <v>126</v>
      </c>
      <c r="L17" s="3" t="s">
        <v>127</v>
      </c>
      <c r="M17" s="3" t="s">
        <v>128</v>
      </c>
    </row>
    <row r="19" spans="3:13" x14ac:dyDescent="0.2">
      <c r="C19" s="3" t="s">
        <v>129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130</v>
      </c>
      <c r="D20" s="3">
        <v>-2.645</v>
      </c>
      <c r="E20" s="3">
        <v>-3.0550000000000002</v>
      </c>
      <c r="F20" s="3">
        <v>-3.5169999999999999</v>
      </c>
      <c r="G20" s="3">
        <v>-3.5369999999999999</v>
      </c>
      <c r="H20" s="3">
        <v>-28.899000000000001</v>
      </c>
      <c r="I20" s="3">
        <v>-33.273000000000003</v>
      </c>
      <c r="J20" s="3">
        <v>-22.06</v>
      </c>
      <c r="K20" s="3">
        <v>-21.065000000000001</v>
      </c>
      <c r="L20" s="3">
        <v>-22.289000000000001</v>
      </c>
      <c r="M20" s="3">
        <v>-43.722999999999999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131</v>
      </c>
      <c r="D22" s="3">
        <v>-97.337000000000003</v>
      </c>
      <c r="E22" s="3">
        <v>-107.733</v>
      </c>
      <c r="F22" s="3">
        <v>-108.279</v>
      </c>
      <c r="G22" s="3">
        <v>-72.450999999999993</v>
      </c>
      <c r="H22" s="3">
        <v>-91.06</v>
      </c>
      <c r="I22" s="3">
        <v>-31.567</v>
      </c>
      <c r="J22" s="3">
        <v>-37.908999999999999</v>
      </c>
      <c r="K22" s="3">
        <v>-60.795999999999999</v>
      </c>
      <c r="L22" s="3">
        <v>-89.838999999999999</v>
      </c>
      <c r="M22" s="3">
        <v>-53.116999999999997</v>
      </c>
    </row>
    <row r="23" spans="3:13" x14ac:dyDescent="0.2">
      <c r="C23" s="3" t="s">
        <v>132</v>
      </c>
      <c r="D23" s="3">
        <v>-99.981999999999999</v>
      </c>
      <c r="E23" s="3">
        <v>-110.788</v>
      </c>
      <c r="F23" s="3">
        <v>-111.79600000000001</v>
      </c>
      <c r="G23" s="3">
        <v>-75.986999999999995</v>
      </c>
      <c r="H23" s="3">
        <v>-119.959</v>
      </c>
      <c r="I23" s="3">
        <v>-64.838999999999999</v>
      </c>
      <c r="J23" s="3">
        <v>-59.969000000000001</v>
      </c>
      <c r="K23" s="3">
        <v>-81.861000000000004</v>
      </c>
      <c r="L23" s="3">
        <v>-112.127</v>
      </c>
      <c r="M23" s="3">
        <v>-96.84</v>
      </c>
    </row>
    <row r="24" spans="3:13" x14ac:dyDescent="0.2">
      <c r="C24" s="3" t="s">
        <v>133</v>
      </c>
      <c r="D24" s="3">
        <v>194.708</v>
      </c>
      <c r="E24" s="3">
        <v>93.98</v>
      </c>
      <c r="F24" s="3">
        <v>80.915000000000006</v>
      </c>
      <c r="G24" s="3">
        <v>357.39299999999997</v>
      </c>
      <c r="H24" s="3">
        <v>257.69400000000002</v>
      </c>
      <c r="I24" s="3">
        <v>203.05</v>
      </c>
      <c r="J24" s="3">
        <v>217.86199999999999</v>
      </c>
      <c r="K24" s="3">
        <v>399.54399999999998</v>
      </c>
      <c r="L24" s="3">
        <v>194.89400000000001</v>
      </c>
      <c r="M24" s="3">
        <v>233.21199999999999</v>
      </c>
    </row>
    <row r="26" spans="3:13" x14ac:dyDescent="0.2">
      <c r="C26" s="3" t="s">
        <v>134</v>
      </c>
      <c r="D26" s="3">
        <v>0.73299999999999998</v>
      </c>
      <c r="E26" s="3">
        <v>0.47499999999999998</v>
      </c>
      <c r="F26" s="3">
        <v>0.123</v>
      </c>
      <c r="G26" s="3">
        <v>0.91</v>
      </c>
      <c r="H26" s="3">
        <v>3.0019999999999998</v>
      </c>
      <c r="I26" s="3">
        <v>5.3849999999999998</v>
      </c>
      <c r="J26" s="3">
        <v>6.8140000000000001</v>
      </c>
      <c r="K26" s="3">
        <v>1.2669999999999999</v>
      </c>
      <c r="L26" s="3">
        <v>-0.60299999999999998</v>
      </c>
      <c r="M26" s="3">
        <v>-1.6859999999999999</v>
      </c>
    </row>
    <row r="27" spans="3:13" x14ac:dyDescent="0.2">
      <c r="C27" s="3" t="s">
        <v>135</v>
      </c>
      <c r="D27" s="3">
        <v>195.441</v>
      </c>
      <c r="E27" s="3">
        <v>94.454999999999998</v>
      </c>
      <c r="F27" s="3">
        <v>81.039000000000001</v>
      </c>
      <c r="G27" s="3">
        <v>358.303</v>
      </c>
      <c r="H27" s="3">
        <v>260.69600000000003</v>
      </c>
      <c r="I27" s="3">
        <v>208.435</v>
      </c>
      <c r="J27" s="3">
        <v>224.67599999999999</v>
      </c>
      <c r="K27" s="3">
        <v>400.81099999999998</v>
      </c>
      <c r="L27" s="3">
        <v>194.291</v>
      </c>
      <c r="M27" s="3">
        <v>231.52699999999999</v>
      </c>
    </row>
    <row r="28" spans="3:13" x14ac:dyDescent="0.2">
      <c r="C28" s="3" t="s">
        <v>136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137</v>
      </c>
      <c r="D29" s="3">
        <v>-1.0999999999999999E-2</v>
      </c>
      <c r="E29" s="3">
        <v>0</v>
      </c>
      <c r="F29" s="3">
        <v>-9.4860000000000007</v>
      </c>
      <c r="G29" s="3">
        <v>-1.1020000000000001</v>
      </c>
      <c r="H29" s="3">
        <v>-2.5939999999999999</v>
      </c>
      <c r="I29" s="3">
        <v>-7.1999999999999995E-2</v>
      </c>
      <c r="J29" s="3">
        <v>-0.14499999999999999</v>
      </c>
      <c r="K29" s="3">
        <v>-6.4000000000000001E-2</v>
      </c>
      <c r="L29" s="3">
        <v>2.5000000000000001E-2</v>
      </c>
      <c r="M29" s="3">
        <v>-0.30599999999999999</v>
      </c>
    </row>
    <row r="30" spans="3:13" x14ac:dyDescent="0.2">
      <c r="C30" s="3" t="s">
        <v>138</v>
      </c>
      <c r="D30" s="3">
        <v>195.43100000000001</v>
      </c>
      <c r="E30" s="3">
        <v>94.454999999999998</v>
      </c>
      <c r="F30" s="3">
        <v>71.552000000000007</v>
      </c>
      <c r="G30" s="3">
        <v>357.20100000000002</v>
      </c>
      <c r="H30" s="3">
        <v>258.10199999999998</v>
      </c>
      <c r="I30" s="3">
        <v>208.363</v>
      </c>
      <c r="J30" s="3">
        <v>224.53100000000001</v>
      </c>
      <c r="K30" s="3">
        <v>400.74700000000001</v>
      </c>
      <c r="L30" s="3">
        <v>194.31700000000001</v>
      </c>
      <c r="M30" s="3">
        <v>231.221</v>
      </c>
    </row>
    <row r="32" spans="3:13" x14ac:dyDescent="0.2">
      <c r="C32" s="3" t="s">
        <v>139</v>
      </c>
      <c r="D32" s="3" t="s">
        <v>3</v>
      </c>
      <c r="E32" s="3" t="s">
        <v>3</v>
      </c>
      <c r="F32" s="3" t="s">
        <v>3</v>
      </c>
      <c r="G32" s="3">
        <v>-68.823999999999998</v>
      </c>
      <c r="H32" s="3">
        <v>-136.96600000000001</v>
      </c>
      <c r="I32" s="3">
        <v>-106.20099999999999</v>
      </c>
      <c r="J32" s="3">
        <v>-110.961</v>
      </c>
      <c r="K32" s="3">
        <v>-202.27699999999999</v>
      </c>
      <c r="L32" s="3">
        <v>-65.933000000000007</v>
      </c>
      <c r="M32" s="3">
        <v>-133.07300000000001</v>
      </c>
    </row>
    <row r="33" spans="3:13" x14ac:dyDescent="0.2">
      <c r="C33" s="3" t="s">
        <v>140</v>
      </c>
      <c r="D33" s="3">
        <v>195.43100000000001</v>
      </c>
      <c r="E33" s="3">
        <v>94.454999999999998</v>
      </c>
      <c r="F33" s="3">
        <v>71.552000000000007</v>
      </c>
      <c r="G33" s="3">
        <v>288.37700000000001</v>
      </c>
      <c r="H33" s="3">
        <v>121.137</v>
      </c>
      <c r="I33" s="3">
        <v>102.16200000000001</v>
      </c>
      <c r="J33" s="3">
        <v>113.57</v>
      </c>
      <c r="K33" s="3">
        <v>198.471</v>
      </c>
      <c r="L33" s="3">
        <v>128.38399999999999</v>
      </c>
      <c r="M33" s="3">
        <v>98.147999999999996</v>
      </c>
    </row>
    <row r="35" spans="3:13" x14ac:dyDescent="0.2">
      <c r="C35" s="3" t="s">
        <v>141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142</v>
      </c>
      <c r="D36" s="3">
        <v>195.43100000000001</v>
      </c>
      <c r="E36" s="3">
        <v>94.454999999999998</v>
      </c>
      <c r="F36" s="3">
        <v>71.552000000000007</v>
      </c>
      <c r="G36" s="3">
        <v>288.37700000000001</v>
      </c>
      <c r="H36" s="3">
        <v>121.137</v>
      </c>
      <c r="I36" s="3">
        <v>102.16200000000001</v>
      </c>
      <c r="J36" s="3">
        <v>113.57</v>
      </c>
      <c r="K36" s="3">
        <v>198.471</v>
      </c>
      <c r="L36" s="3">
        <v>128.38399999999999</v>
      </c>
      <c r="M36" s="3">
        <v>98.147999999999996</v>
      </c>
    </row>
    <row r="38" spans="3:13" x14ac:dyDescent="0.2">
      <c r="C38" s="3" t="s">
        <v>143</v>
      </c>
      <c r="D38" s="3">
        <v>0.18</v>
      </c>
      <c r="E38" s="3">
        <v>8.3000000000000004E-2</v>
      </c>
      <c r="F38" s="3">
        <v>6.3E-2</v>
      </c>
      <c r="G38" s="3">
        <v>0.25</v>
      </c>
      <c r="H38" s="3">
        <v>0.11</v>
      </c>
      <c r="I38" s="3">
        <v>8.8999999999999996E-2</v>
      </c>
      <c r="J38" s="3">
        <v>9.9000000000000005E-2</v>
      </c>
      <c r="K38" s="3">
        <v>0.17</v>
      </c>
      <c r="L38" s="3">
        <v>0.11</v>
      </c>
      <c r="M38" s="3">
        <v>8.5000000000000006E-2</v>
      </c>
    </row>
    <row r="39" spans="3:13" x14ac:dyDescent="0.2">
      <c r="C39" s="3" t="s">
        <v>144</v>
      </c>
      <c r="D39" s="3">
        <v>0.18</v>
      </c>
      <c r="E39" s="3">
        <v>8.2000000000000003E-2</v>
      </c>
      <c r="F39" s="3">
        <v>6.2E-2</v>
      </c>
      <c r="G39" s="3">
        <v>0.25</v>
      </c>
      <c r="H39" s="3">
        <v>0.1</v>
      </c>
      <c r="I39" s="3">
        <v>8.7999999999999995E-2</v>
      </c>
      <c r="J39" s="3">
        <v>9.8000000000000004E-2</v>
      </c>
      <c r="K39" s="3">
        <v>0.17</v>
      </c>
      <c r="L39" s="3">
        <v>0.11</v>
      </c>
      <c r="M39" s="3">
        <v>8.4000000000000005E-2</v>
      </c>
    </row>
    <row r="40" spans="3:13" x14ac:dyDescent="0.2">
      <c r="C40" s="3" t="s">
        <v>145</v>
      </c>
      <c r="D40" s="3" t="s">
        <v>146</v>
      </c>
      <c r="E40" s="3" t="s">
        <v>147</v>
      </c>
      <c r="F40" s="3" t="s">
        <v>148</v>
      </c>
      <c r="G40" s="3" t="s">
        <v>149</v>
      </c>
      <c r="H40" s="3" t="s">
        <v>150</v>
      </c>
      <c r="I40" s="3" t="s">
        <v>151</v>
      </c>
      <c r="J40" s="3" t="s">
        <v>152</v>
      </c>
      <c r="K40" s="3" t="s">
        <v>152</v>
      </c>
      <c r="L40" s="3" t="s">
        <v>153</v>
      </c>
      <c r="M40" s="3" t="s">
        <v>154</v>
      </c>
    </row>
    <row r="41" spans="3:13" x14ac:dyDescent="0.2">
      <c r="C41" s="3" t="s">
        <v>155</v>
      </c>
      <c r="D41" s="3" t="s">
        <v>156</v>
      </c>
      <c r="E41" s="3" t="s">
        <v>157</v>
      </c>
      <c r="F41" s="3" t="s">
        <v>158</v>
      </c>
      <c r="G41" s="3" t="s">
        <v>159</v>
      </c>
      <c r="H41" s="3" t="s">
        <v>160</v>
      </c>
      <c r="I41" s="3" t="s">
        <v>161</v>
      </c>
      <c r="J41" s="3" t="s">
        <v>162</v>
      </c>
      <c r="K41" s="3" t="s">
        <v>163</v>
      </c>
      <c r="L41" s="3" t="s">
        <v>164</v>
      </c>
      <c r="M41" s="3" t="s">
        <v>165</v>
      </c>
    </row>
    <row r="43" spans="3:13" x14ac:dyDescent="0.2">
      <c r="C43" s="3" t="s">
        <v>166</v>
      </c>
      <c r="D43" s="3">
        <v>317.34500000000003</v>
      </c>
      <c r="E43" s="3">
        <v>271.83699999999999</v>
      </c>
      <c r="F43" s="3">
        <v>282.02100000000002</v>
      </c>
      <c r="G43" s="3">
        <v>527.52499999999998</v>
      </c>
      <c r="H43" s="3">
        <v>439.404</v>
      </c>
      <c r="I43" s="3">
        <v>344.54</v>
      </c>
      <c r="J43" s="3">
        <v>355.89800000000002</v>
      </c>
      <c r="K43" s="3">
        <v>547.88199999999995</v>
      </c>
      <c r="L43" s="3">
        <v>407.59699999999998</v>
      </c>
      <c r="M43" s="3">
        <v>421.202</v>
      </c>
    </row>
    <row r="44" spans="3:13" x14ac:dyDescent="0.2">
      <c r="C44" s="3" t="s">
        <v>167</v>
      </c>
      <c r="D44" s="3">
        <v>256.375</v>
      </c>
      <c r="E44" s="3">
        <v>171.52799999999999</v>
      </c>
      <c r="F44" s="3">
        <v>142.79400000000001</v>
      </c>
      <c r="G44" s="3">
        <v>383.71600000000001</v>
      </c>
      <c r="H44" s="3">
        <v>307.95</v>
      </c>
      <c r="I44" s="3">
        <v>194.328</v>
      </c>
      <c r="J44" s="3">
        <v>205.03</v>
      </c>
      <c r="K44" s="3">
        <v>389.45100000000002</v>
      </c>
      <c r="L44" s="3">
        <v>187.744</v>
      </c>
      <c r="M44" s="3">
        <v>225.46199999999999</v>
      </c>
    </row>
    <row r="46" spans="3:13" x14ac:dyDescent="0.2">
      <c r="C46" s="3" t="s">
        <v>168</v>
      </c>
      <c r="D46" s="3">
        <v>535.24400000000003</v>
      </c>
      <c r="E46" s="3">
        <v>547.28200000000004</v>
      </c>
      <c r="F46" s="3">
        <v>705.38900000000001</v>
      </c>
      <c r="G46" s="3">
        <v>923.03700000000003</v>
      </c>
      <c r="H46" s="3">
        <v>849.24400000000003</v>
      </c>
      <c r="I46" s="3">
        <v>823.42100000000005</v>
      </c>
      <c r="J46" s="3">
        <v>847.06200000000001</v>
      </c>
      <c r="K46" s="3" t="s">
        <v>103</v>
      </c>
      <c r="L46" s="3">
        <v>927.28700000000003</v>
      </c>
      <c r="M46" s="3" t="s">
        <v>104</v>
      </c>
    </row>
    <row r="47" spans="3:13" x14ac:dyDescent="0.2">
      <c r="C47" s="3" t="s">
        <v>169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170</v>
      </c>
      <c r="D48" s="3">
        <v>256.375</v>
      </c>
      <c r="E48" s="3">
        <v>171.52799999999999</v>
      </c>
      <c r="F48" s="3">
        <v>142.79400000000001</v>
      </c>
      <c r="G48" s="3">
        <v>383.71600000000001</v>
      </c>
      <c r="H48" s="3">
        <v>307.95</v>
      </c>
      <c r="I48" s="3">
        <v>194.328</v>
      </c>
      <c r="J48" s="3">
        <v>205.03</v>
      </c>
      <c r="K48" s="3">
        <v>389.45100000000002</v>
      </c>
      <c r="L48" s="3">
        <v>187.744</v>
      </c>
      <c r="M48" s="3">
        <v>225.46199999999999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18CB-35A8-4393-A4CD-D6C5944EF023}">
  <dimension ref="C2:M56"/>
  <sheetViews>
    <sheetView workbookViewId="0">
      <selection activeCell="M30" sqref="D30:M30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171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140</v>
      </c>
      <c r="D12" s="3">
        <v>195.43100000000001</v>
      </c>
      <c r="E12" s="3">
        <v>94.454999999999998</v>
      </c>
      <c r="F12" s="3">
        <v>71.552000000000007</v>
      </c>
      <c r="G12" s="3">
        <v>288.37700000000001</v>
      </c>
      <c r="H12" s="3">
        <v>121.137</v>
      </c>
      <c r="I12" s="3">
        <v>102.16200000000001</v>
      </c>
      <c r="J12" s="3">
        <v>113.57</v>
      </c>
      <c r="K12" s="3">
        <v>198.471</v>
      </c>
      <c r="L12" s="3">
        <v>128.38399999999999</v>
      </c>
      <c r="M12" s="3">
        <v>98.147999999999996</v>
      </c>
    </row>
    <row r="13" spans="3:13" x14ac:dyDescent="0.2">
      <c r="C13" s="3" t="s">
        <v>172</v>
      </c>
      <c r="D13" s="3">
        <v>60.97</v>
      </c>
      <c r="E13" s="3">
        <v>100.31</v>
      </c>
      <c r="F13" s="3">
        <v>139.227</v>
      </c>
      <c r="G13" s="3">
        <v>143.809</v>
      </c>
      <c r="H13" s="3">
        <v>131.45400000000001</v>
      </c>
      <c r="I13" s="3">
        <v>150.21199999999999</v>
      </c>
      <c r="J13" s="3">
        <v>150.86799999999999</v>
      </c>
      <c r="K13" s="3">
        <v>158.43199999999999</v>
      </c>
      <c r="L13" s="3">
        <v>220.86500000000001</v>
      </c>
      <c r="M13" s="3">
        <v>198.71799999999999</v>
      </c>
    </row>
    <row r="14" spans="3:13" x14ac:dyDescent="0.2">
      <c r="C14" s="3" t="s">
        <v>173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>
        <v>1.2549999999999999</v>
      </c>
      <c r="L14" s="3" t="s">
        <v>3</v>
      </c>
      <c r="M14" s="3" t="s">
        <v>3</v>
      </c>
    </row>
    <row r="15" spans="3:13" x14ac:dyDescent="0.2">
      <c r="C15" s="3" t="s">
        <v>174</v>
      </c>
      <c r="D15" s="3">
        <v>2.4260000000000002</v>
      </c>
      <c r="E15" s="3">
        <v>2.887</v>
      </c>
      <c r="F15" s="3">
        <v>3.2610000000000001</v>
      </c>
      <c r="G15" s="3">
        <v>3.3279999999999998</v>
      </c>
      <c r="H15" s="3">
        <v>3.1869999999999998</v>
      </c>
      <c r="I15" s="3">
        <v>4.3979999999999997</v>
      </c>
      <c r="J15" s="3">
        <v>2.4929999999999999</v>
      </c>
      <c r="K15" s="3">
        <v>-1.0640000000000001</v>
      </c>
      <c r="L15" s="3">
        <v>4.7380000000000004</v>
      </c>
      <c r="M15" s="3">
        <v>3.48</v>
      </c>
    </row>
    <row r="16" spans="3:13" x14ac:dyDescent="0.2">
      <c r="C16" s="3" t="s">
        <v>175</v>
      </c>
      <c r="D16" s="3">
        <v>16.263999999999999</v>
      </c>
      <c r="E16" s="3">
        <v>0.52600000000000002</v>
      </c>
      <c r="F16" s="3">
        <v>1.6479999999999999</v>
      </c>
      <c r="G16" s="3">
        <v>-1.4570000000000001</v>
      </c>
      <c r="H16" s="3">
        <v>-12.064</v>
      </c>
      <c r="I16" s="3">
        <v>1.3959999999999999</v>
      </c>
      <c r="J16" s="3">
        <v>-17.684000000000001</v>
      </c>
      <c r="K16" s="3">
        <v>36.438000000000002</v>
      </c>
      <c r="L16" s="3">
        <v>-17.899000000000001</v>
      </c>
      <c r="M16" s="3">
        <v>-4.1280000000000001</v>
      </c>
    </row>
    <row r="17" spans="3:13" x14ac:dyDescent="0.2">
      <c r="C17" s="3" t="s">
        <v>176</v>
      </c>
      <c r="D17" s="3">
        <v>-43.167000000000002</v>
      </c>
      <c r="E17" s="3">
        <v>-6.2060000000000004</v>
      </c>
      <c r="F17" s="3">
        <v>8.1210000000000004</v>
      </c>
      <c r="G17" s="3">
        <v>4.9589999999999996</v>
      </c>
      <c r="H17" s="3">
        <v>26.068999999999999</v>
      </c>
      <c r="I17" s="3">
        <v>-31.338999999999999</v>
      </c>
      <c r="J17" s="3">
        <v>-39.137999999999998</v>
      </c>
      <c r="K17" s="3">
        <v>-29.163</v>
      </c>
      <c r="L17" s="3">
        <v>-16.484000000000002</v>
      </c>
      <c r="M17" s="3">
        <v>-48.661000000000001</v>
      </c>
    </row>
    <row r="18" spans="3:13" x14ac:dyDescent="0.2">
      <c r="C18" s="3" t="s">
        <v>177</v>
      </c>
      <c r="D18" s="3">
        <v>-21.419</v>
      </c>
      <c r="E18" s="3">
        <v>-5.5960000000000001</v>
      </c>
      <c r="F18" s="3">
        <v>0.76200000000000001</v>
      </c>
      <c r="G18" s="3">
        <v>-0.79800000000000004</v>
      </c>
      <c r="H18" s="3">
        <v>8.2620000000000005</v>
      </c>
      <c r="I18" s="3">
        <v>6.2869999999999999</v>
      </c>
      <c r="J18" s="3">
        <v>2.5619999999999998</v>
      </c>
      <c r="K18" s="3">
        <v>11.051</v>
      </c>
      <c r="L18" s="3">
        <v>-2.1120000000000001</v>
      </c>
      <c r="M18" s="3">
        <v>-10.757</v>
      </c>
    </row>
    <row r="19" spans="3:13" x14ac:dyDescent="0.2">
      <c r="C19" t="s">
        <v>178</v>
      </c>
      <c r="D19">
        <v>49.926000000000002</v>
      </c>
      <c r="E19">
        <v>-51.573</v>
      </c>
      <c r="F19">
        <v>32.865000000000002</v>
      </c>
      <c r="G19">
        <v>53.65</v>
      </c>
      <c r="H19">
        <v>145.74600000000001</v>
      </c>
      <c r="I19">
        <v>71.825000000000003</v>
      </c>
      <c r="J19">
        <v>110.65900000000001</v>
      </c>
      <c r="K19">
        <v>201.374</v>
      </c>
      <c r="L19">
        <v>74.358000000000004</v>
      </c>
      <c r="M19">
        <v>158.46799999999999</v>
      </c>
    </row>
    <row r="20" spans="3:13" x14ac:dyDescent="0.2">
      <c r="C20" s="3" t="s">
        <v>179</v>
      </c>
      <c r="D20" s="3">
        <v>260.43</v>
      </c>
      <c r="E20" s="3">
        <v>134.80199999999999</v>
      </c>
      <c r="F20" s="3">
        <v>257.43599999999998</v>
      </c>
      <c r="G20" s="3">
        <v>491.86799999999999</v>
      </c>
      <c r="H20" s="3">
        <v>423.791</v>
      </c>
      <c r="I20" s="3">
        <v>304.94200000000001</v>
      </c>
      <c r="J20" s="3">
        <v>323.32900000000001</v>
      </c>
      <c r="K20" s="3">
        <v>576.79399999999998</v>
      </c>
      <c r="L20" s="3">
        <v>391.85</v>
      </c>
      <c r="M20" s="3">
        <v>395.267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180</v>
      </c>
      <c r="D22" s="3">
        <v>-298.928</v>
      </c>
      <c r="E22" s="3">
        <v>-102.496</v>
      </c>
      <c r="F22" s="3">
        <v>-98.408000000000001</v>
      </c>
      <c r="G22" s="3">
        <v>-143.267</v>
      </c>
      <c r="H22" s="3">
        <v>-103.89700000000001</v>
      </c>
      <c r="I22" s="3">
        <v>-120.664</v>
      </c>
      <c r="J22" s="3">
        <v>-121.285</v>
      </c>
      <c r="K22" s="3">
        <v>-176.63200000000001</v>
      </c>
      <c r="L22" s="3">
        <v>-304.58999999999997</v>
      </c>
      <c r="M22" s="3">
        <v>-373.41500000000002</v>
      </c>
    </row>
    <row r="23" spans="3:13" x14ac:dyDescent="0.2">
      <c r="C23" s="3" t="s">
        <v>181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182</v>
      </c>
      <c r="D24" s="3">
        <v>-1.534</v>
      </c>
      <c r="E24" s="3">
        <v>11.297000000000001</v>
      </c>
      <c r="F24" s="3">
        <v>0.373</v>
      </c>
      <c r="G24" s="3">
        <v>1.2310000000000001</v>
      </c>
      <c r="H24" s="3">
        <v>3.431</v>
      </c>
      <c r="I24" s="3">
        <v>6.5720000000000001</v>
      </c>
      <c r="J24" s="3">
        <v>4.2229999999999999</v>
      </c>
      <c r="K24" s="3">
        <v>11.411</v>
      </c>
      <c r="L24" s="3">
        <v>0.248</v>
      </c>
      <c r="M24" s="3">
        <v>1.6439999999999999</v>
      </c>
    </row>
    <row r="25" spans="3:13" x14ac:dyDescent="0.2">
      <c r="C25" s="3" t="s">
        <v>183</v>
      </c>
      <c r="D25" s="3">
        <v>-300.46199999999999</v>
      </c>
      <c r="E25" s="3">
        <v>-91.198999999999998</v>
      </c>
      <c r="F25" s="3">
        <v>-98.034999999999997</v>
      </c>
      <c r="G25" s="3">
        <v>-142.035</v>
      </c>
      <c r="H25" s="3">
        <v>-100.46599999999999</v>
      </c>
      <c r="I25" s="3">
        <v>-114.092</v>
      </c>
      <c r="J25" s="3">
        <v>-117.063</v>
      </c>
      <c r="K25" s="3">
        <v>-165.221</v>
      </c>
      <c r="L25" s="3">
        <v>-304.34199999999998</v>
      </c>
      <c r="M25" s="3">
        <v>-371.77199999999999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184</v>
      </c>
      <c r="D27" s="3" t="s">
        <v>3</v>
      </c>
      <c r="E27" s="3">
        <v>-11.494</v>
      </c>
      <c r="F27" s="3">
        <v>-46.878999999999998</v>
      </c>
      <c r="G27" s="3">
        <v>-61.868000000000002</v>
      </c>
      <c r="H27" s="3">
        <v>-231.81200000000001</v>
      </c>
      <c r="I27" s="3">
        <v>-197.33099999999999</v>
      </c>
      <c r="J27" s="3">
        <v>-105.215</v>
      </c>
      <c r="K27" s="3">
        <v>-176.51599999999999</v>
      </c>
      <c r="L27" s="3">
        <v>-101.816</v>
      </c>
      <c r="M27" s="3">
        <v>-116.71599999999999</v>
      </c>
    </row>
    <row r="28" spans="3:13" x14ac:dyDescent="0.2">
      <c r="C28" t="s">
        <v>185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186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187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</row>
    <row r="31" spans="3:13" x14ac:dyDescent="0.2">
      <c r="C31" s="3" t="s">
        <v>188</v>
      </c>
      <c r="D31" s="3" t="s">
        <v>3</v>
      </c>
      <c r="E31" s="3">
        <v>-2.0190000000000001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>
        <v>-4.1959999999999997</v>
      </c>
      <c r="L31" s="3">
        <v>-1.7589999999999999</v>
      </c>
      <c r="M31" s="3" t="s">
        <v>3</v>
      </c>
    </row>
    <row r="32" spans="3:13" x14ac:dyDescent="0.2">
      <c r="C32" s="3" t="s">
        <v>189</v>
      </c>
      <c r="D32" s="3" t="s">
        <v>3</v>
      </c>
      <c r="E32" s="3">
        <v>-5.5590000000000002</v>
      </c>
      <c r="F32" s="3">
        <v>-6.9370000000000003</v>
      </c>
      <c r="G32" s="3">
        <v>-24.846</v>
      </c>
      <c r="H32" s="3">
        <v>-140.339</v>
      </c>
      <c r="I32" s="3">
        <v>-104.27200000000001</v>
      </c>
      <c r="J32" s="3">
        <v>-113.066</v>
      </c>
      <c r="K32" s="3">
        <v>-221.751</v>
      </c>
      <c r="L32" s="3">
        <v>-95.093000000000004</v>
      </c>
      <c r="M32" s="3">
        <v>-48.762999999999998</v>
      </c>
    </row>
    <row r="33" spans="3:13" x14ac:dyDescent="0.2">
      <c r="C33" s="3" t="s">
        <v>190</v>
      </c>
      <c r="D33" s="3" t="s">
        <v>3</v>
      </c>
      <c r="E33" s="3">
        <v>-19.071000000000002</v>
      </c>
      <c r="F33" s="3">
        <v>-53.816000000000003</v>
      </c>
      <c r="G33" s="3">
        <v>-86.713999999999999</v>
      </c>
      <c r="H33" s="3">
        <v>-372.15100000000001</v>
      </c>
      <c r="I33" s="3">
        <v>-301.60300000000001</v>
      </c>
      <c r="J33" s="3">
        <v>-218.28100000000001</v>
      </c>
      <c r="K33" s="3">
        <v>-402.464</v>
      </c>
      <c r="L33" s="3">
        <v>-198.66800000000001</v>
      </c>
      <c r="M33" s="3">
        <v>-165.47800000000001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191</v>
      </c>
      <c r="D35" s="3">
        <v>146.655</v>
      </c>
      <c r="E35" s="3">
        <v>112.58799999999999</v>
      </c>
      <c r="F35" s="3">
        <v>145.52199999999999</v>
      </c>
      <c r="G35" s="3">
        <v>276.96300000000002</v>
      </c>
      <c r="H35" s="3">
        <v>536.95699999999999</v>
      </c>
      <c r="I35" s="3">
        <v>452.18599999999998</v>
      </c>
      <c r="J35" s="3">
        <v>385.78</v>
      </c>
      <c r="K35" s="3">
        <v>361.27800000000002</v>
      </c>
      <c r="L35" s="3">
        <v>370.63200000000001</v>
      </c>
      <c r="M35" s="3">
        <v>262.79599999999999</v>
      </c>
    </row>
    <row r="36" spans="3:13" x14ac:dyDescent="0.2">
      <c r="C36" t="s">
        <v>192</v>
      </c>
      <c r="D36">
        <v>-3.6890000000000001</v>
      </c>
      <c r="E36">
        <v>-1.7410000000000001</v>
      </c>
      <c r="F36">
        <v>-2.9710000000000001</v>
      </c>
      <c r="G36">
        <v>5.79</v>
      </c>
      <c r="H36">
        <v>-1.7050000000000001</v>
      </c>
      <c r="I36">
        <v>5.577</v>
      </c>
      <c r="J36">
        <v>6.3040000000000003</v>
      </c>
      <c r="K36">
        <v>7.4980000000000002</v>
      </c>
      <c r="L36">
        <v>5.6219999999999999</v>
      </c>
      <c r="M36">
        <v>-0.78800000000000003</v>
      </c>
    </row>
    <row r="37" spans="3:13" x14ac:dyDescent="0.2">
      <c r="C37" s="3" t="s">
        <v>193</v>
      </c>
      <c r="D37" s="3">
        <v>-30.378</v>
      </c>
      <c r="E37" s="3">
        <v>34.674999999999997</v>
      </c>
      <c r="F37" s="3">
        <v>134.41200000000001</v>
      </c>
      <c r="G37" s="3">
        <v>254.20400000000001</v>
      </c>
      <c r="H37" s="3">
        <v>-83.066999999999993</v>
      </c>
      <c r="I37" s="3">
        <v>-71.983000000000004</v>
      </c>
      <c r="J37" s="3">
        <v>-30.806999999999999</v>
      </c>
      <c r="K37" s="3">
        <v>1.8560000000000001</v>
      </c>
      <c r="L37" s="3">
        <v>-113.458</v>
      </c>
      <c r="M37" s="3">
        <v>-123.4</v>
      </c>
    </row>
    <row r="38" spans="3:13" x14ac:dyDescent="0.2">
      <c r="C38" s="3" t="s">
        <v>194</v>
      </c>
      <c r="D38" s="3">
        <v>112.58799999999999</v>
      </c>
      <c r="E38" s="3">
        <v>145.52199999999999</v>
      </c>
      <c r="F38" s="3">
        <v>276.96300000000002</v>
      </c>
      <c r="G38" s="3">
        <v>536.95699999999999</v>
      </c>
      <c r="H38" s="3">
        <v>452.18599999999998</v>
      </c>
      <c r="I38" s="3">
        <v>385.78</v>
      </c>
      <c r="J38" s="3">
        <v>361.27800000000002</v>
      </c>
      <c r="K38" s="3">
        <v>370.63200000000001</v>
      </c>
      <c r="L38" s="3">
        <v>262.79599999999999</v>
      </c>
      <c r="M38" s="3">
        <v>138.608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195</v>
      </c>
      <c r="D40" s="3">
        <v>-38.497999999999998</v>
      </c>
      <c r="E40" s="3">
        <v>32.305999999999997</v>
      </c>
      <c r="F40" s="3">
        <v>159.02699999999999</v>
      </c>
      <c r="G40" s="3">
        <v>348.601</v>
      </c>
      <c r="H40" s="3">
        <v>319.89499999999998</v>
      </c>
      <c r="I40" s="3">
        <v>184.27799999999999</v>
      </c>
      <c r="J40" s="3">
        <v>202.04400000000001</v>
      </c>
      <c r="K40" s="3">
        <v>400.16199999999998</v>
      </c>
      <c r="L40" s="3">
        <v>87.26</v>
      </c>
      <c r="M40" s="3">
        <v>21.850999999999999</v>
      </c>
    </row>
    <row r="41" spans="3:13" x14ac:dyDescent="0.2">
      <c r="C41" t="s">
        <v>196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2691-BF62-492F-87A0-35FE259CE6D5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198</v>
      </c>
      <c r="D12" s="3">
        <v>0.79</v>
      </c>
      <c r="E12" s="3">
        <v>1.05</v>
      </c>
      <c r="F12" s="3">
        <v>1.34</v>
      </c>
      <c r="G12" s="3">
        <v>2.27</v>
      </c>
      <c r="H12" s="3">
        <v>2.63</v>
      </c>
      <c r="I12" s="3">
        <v>1.93</v>
      </c>
      <c r="J12" s="3">
        <v>2.12</v>
      </c>
      <c r="K12" s="3">
        <v>2.16</v>
      </c>
      <c r="L12" s="3">
        <v>1.51</v>
      </c>
      <c r="M12" s="3">
        <v>1.84</v>
      </c>
    </row>
    <row r="13" spans="3:13" x14ac:dyDescent="0.2">
      <c r="C13" s="3" t="s">
        <v>199</v>
      </c>
      <c r="D13" s="3">
        <v>854.63499999999999</v>
      </c>
      <c r="E13" s="3" t="s">
        <v>200</v>
      </c>
      <c r="F13" s="3" t="s">
        <v>201</v>
      </c>
      <c r="G13" s="3" t="s">
        <v>202</v>
      </c>
      <c r="H13" s="3" t="s">
        <v>203</v>
      </c>
      <c r="I13" s="3" t="s">
        <v>204</v>
      </c>
      <c r="J13" s="3" t="s">
        <v>205</v>
      </c>
      <c r="K13" s="3" t="s">
        <v>206</v>
      </c>
      <c r="L13" s="3" t="s">
        <v>207</v>
      </c>
      <c r="M13" s="3" t="s">
        <v>208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209</v>
      </c>
      <c r="D15" s="3">
        <v>726.88300000000004</v>
      </c>
      <c r="E15" s="3" t="s">
        <v>210</v>
      </c>
      <c r="F15" s="3" t="s">
        <v>211</v>
      </c>
      <c r="G15" s="3" t="s">
        <v>212</v>
      </c>
      <c r="H15" s="3" t="s">
        <v>213</v>
      </c>
      <c r="I15" s="3" t="s">
        <v>214</v>
      </c>
      <c r="J15" s="3" t="s">
        <v>215</v>
      </c>
      <c r="K15" s="3" t="s">
        <v>216</v>
      </c>
      <c r="L15" s="3" t="s">
        <v>217</v>
      </c>
      <c r="M15" s="3" t="s">
        <v>218</v>
      </c>
    </row>
    <row r="16" spans="3:13" x14ac:dyDescent="0.2">
      <c r="C16" s="3" t="s">
        <v>219</v>
      </c>
      <c r="D16" s="3">
        <v>726.88300000000004</v>
      </c>
      <c r="E16" s="3" t="s">
        <v>210</v>
      </c>
      <c r="F16" s="3" t="s">
        <v>211</v>
      </c>
      <c r="G16" s="3" t="s">
        <v>212</v>
      </c>
      <c r="H16" s="3" t="s">
        <v>213</v>
      </c>
      <c r="I16" s="3" t="s">
        <v>214</v>
      </c>
      <c r="J16" s="3" t="s">
        <v>215</v>
      </c>
      <c r="K16" s="3" t="s">
        <v>216</v>
      </c>
      <c r="L16" s="3" t="s">
        <v>217</v>
      </c>
      <c r="M16" s="3" t="s">
        <v>220</v>
      </c>
    </row>
    <row r="17" spans="3:13" x14ac:dyDescent="0.2">
      <c r="C17" s="3" t="s">
        <v>221</v>
      </c>
      <c r="D17" s="3" t="s">
        <v>222</v>
      </c>
      <c r="E17" s="3" t="s">
        <v>223</v>
      </c>
      <c r="F17" s="3" t="s">
        <v>224</v>
      </c>
      <c r="G17" s="3" t="s">
        <v>223</v>
      </c>
      <c r="H17" s="3" t="s">
        <v>225</v>
      </c>
      <c r="I17" s="3" t="s">
        <v>226</v>
      </c>
      <c r="J17" s="3" t="s">
        <v>227</v>
      </c>
      <c r="K17" s="3" t="s">
        <v>228</v>
      </c>
      <c r="L17" s="3" t="s">
        <v>229</v>
      </c>
      <c r="M17" s="3" t="s">
        <v>226</v>
      </c>
    </row>
    <row r="18" spans="3:13" x14ac:dyDescent="0.2">
      <c r="C18" s="3" t="s">
        <v>230</v>
      </c>
      <c r="D18" s="3" t="s">
        <v>231</v>
      </c>
      <c r="E18" s="3" t="s">
        <v>232</v>
      </c>
      <c r="F18" s="3" t="s">
        <v>233</v>
      </c>
      <c r="G18" s="3" t="s">
        <v>234</v>
      </c>
      <c r="H18" s="3" t="s">
        <v>235</v>
      </c>
      <c r="I18" s="3" t="s">
        <v>236</v>
      </c>
      <c r="J18" s="3" t="s">
        <v>237</v>
      </c>
      <c r="K18" s="3" t="s">
        <v>238</v>
      </c>
      <c r="L18" s="3" t="s">
        <v>239</v>
      </c>
      <c r="M18" s="3" t="s">
        <v>240</v>
      </c>
    </row>
    <row r="19" spans="3:13" x14ac:dyDescent="0.2">
      <c r="C19" t="s">
        <v>241</v>
      </c>
      <c r="D19" t="s">
        <v>242</v>
      </c>
      <c r="E19" t="s">
        <v>243</v>
      </c>
      <c r="F19" t="s">
        <v>244</v>
      </c>
      <c r="G19" t="s">
        <v>245</v>
      </c>
      <c r="H19" t="s">
        <v>246</v>
      </c>
      <c r="I19" t="s">
        <v>247</v>
      </c>
      <c r="J19" t="s">
        <v>248</v>
      </c>
      <c r="K19" t="s">
        <v>238</v>
      </c>
      <c r="L19" t="s">
        <v>249</v>
      </c>
      <c r="M19" t="s">
        <v>250</v>
      </c>
    </row>
    <row r="20" spans="3:13" x14ac:dyDescent="0.2">
      <c r="C20" s="3" t="s">
        <v>251</v>
      </c>
      <c r="D20" s="3" t="s">
        <v>248</v>
      </c>
      <c r="E20" s="3" t="s">
        <v>252</v>
      </c>
      <c r="F20" s="3" t="s">
        <v>253</v>
      </c>
      <c r="G20" s="3" t="s">
        <v>227</v>
      </c>
      <c r="H20" s="3" t="s">
        <v>254</v>
      </c>
      <c r="I20" s="3" t="s">
        <v>245</v>
      </c>
      <c r="J20" s="3" t="s">
        <v>255</v>
      </c>
      <c r="K20" s="3" t="s">
        <v>253</v>
      </c>
      <c r="L20" s="3" t="s">
        <v>256</v>
      </c>
      <c r="M20" s="3" t="s">
        <v>257</v>
      </c>
    </row>
    <row r="21" spans="3:13" x14ac:dyDescent="0.2">
      <c r="C21" s="3" t="s">
        <v>258</v>
      </c>
      <c r="D21" s="3" t="s">
        <v>259</v>
      </c>
      <c r="E21" s="3" t="s">
        <v>260</v>
      </c>
      <c r="F21" s="3" t="s">
        <v>260</v>
      </c>
      <c r="G21" s="3" t="s">
        <v>261</v>
      </c>
      <c r="H21" s="3" t="s">
        <v>262</v>
      </c>
      <c r="I21" s="3" t="s">
        <v>261</v>
      </c>
      <c r="J21" s="3" t="s">
        <v>263</v>
      </c>
      <c r="K21" s="3" t="s">
        <v>263</v>
      </c>
      <c r="L21" s="3" t="s">
        <v>264</v>
      </c>
      <c r="M21" s="3" t="s">
        <v>261</v>
      </c>
    </row>
    <row r="22" spans="3:13" x14ac:dyDescent="0.2">
      <c r="C22" s="3" t="s">
        <v>265</v>
      </c>
      <c r="D22" s="3" t="s">
        <v>263</v>
      </c>
      <c r="E22" s="3" t="s">
        <v>266</v>
      </c>
      <c r="F22" s="3" t="s">
        <v>267</v>
      </c>
      <c r="G22" s="3" t="s">
        <v>231</v>
      </c>
      <c r="H22" s="3" t="s">
        <v>268</v>
      </c>
      <c r="I22" s="3" t="s">
        <v>266</v>
      </c>
      <c r="J22" s="3" t="s">
        <v>269</v>
      </c>
      <c r="K22" s="3" t="s">
        <v>270</v>
      </c>
      <c r="L22" s="3" t="s">
        <v>262</v>
      </c>
      <c r="M22" s="3" t="s">
        <v>271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272</v>
      </c>
      <c r="D24" s="3" t="s">
        <v>273</v>
      </c>
      <c r="E24" s="3" t="s">
        <v>274</v>
      </c>
      <c r="F24" s="3" t="s">
        <v>275</v>
      </c>
      <c r="G24" s="3" t="s">
        <v>276</v>
      </c>
      <c r="H24" s="3" t="s">
        <v>277</v>
      </c>
      <c r="I24" s="3" t="s">
        <v>278</v>
      </c>
      <c r="J24" s="3" t="s">
        <v>279</v>
      </c>
      <c r="K24" s="3" t="s">
        <v>280</v>
      </c>
      <c r="L24" s="3" t="s">
        <v>281</v>
      </c>
      <c r="M24" s="3" t="s">
        <v>282</v>
      </c>
    </row>
    <row r="25" spans="3:13" x14ac:dyDescent="0.2">
      <c r="C25" s="3" t="s">
        <v>283</v>
      </c>
      <c r="D25" s="3" t="s">
        <v>260</v>
      </c>
      <c r="E25" s="3" t="s">
        <v>284</v>
      </c>
      <c r="F25" s="3" t="s">
        <v>284</v>
      </c>
      <c r="G25" s="3" t="s">
        <v>263</v>
      </c>
      <c r="H25" s="3" t="s">
        <v>267</v>
      </c>
      <c r="I25" s="3" t="s">
        <v>263</v>
      </c>
      <c r="J25" s="3" t="s">
        <v>262</v>
      </c>
      <c r="K25" s="3" t="s">
        <v>262</v>
      </c>
      <c r="L25" s="3" t="s">
        <v>285</v>
      </c>
      <c r="M25" s="3" t="s">
        <v>261</v>
      </c>
    </row>
    <row r="26" spans="3:13" x14ac:dyDescent="0.2">
      <c r="C26" s="3" t="s">
        <v>286</v>
      </c>
      <c r="D26" s="3" t="s">
        <v>287</v>
      </c>
      <c r="E26" s="3" t="s">
        <v>235</v>
      </c>
      <c r="F26" s="3" t="s">
        <v>288</v>
      </c>
      <c r="G26" s="3" t="s">
        <v>289</v>
      </c>
      <c r="H26" s="3" t="s">
        <v>254</v>
      </c>
      <c r="I26" s="3" t="s">
        <v>227</v>
      </c>
      <c r="J26" s="3" t="s">
        <v>290</v>
      </c>
      <c r="K26" s="3" t="s">
        <v>244</v>
      </c>
      <c r="L26" s="3" t="s">
        <v>291</v>
      </c>
      <c r="M26" s="3" t="s">
        <v>292</v>
      </c>
    </row>
    <row r="27" spans="3:13" x14ac:dyDescent="0.2">
      <c r="C27" s="3" t="s">
        <v>293</v>
      </c>
      <c r="D27" s="3" t="s">
        <v>262</v>
      </c>
      <c r="E27" s="3" t="s">
        <v>231</v>
      </c>
      <c r="F27" s="3" t="s">
        <v>270</v>
      </c>
      <c r="G27" s="3" t="s">
        <v>294</v>
      </c>
      <c r="H27" s="3" t="s">
        <v>228</v>
      </c>
      <c r="I27" s="3" t="s">
        <v>295</v>
      </c>
      <c r="J27" s="3" t="s">
        <v>294</v>
      </c>
      <c r="K27" s="3" t="s">
        <v>231</v>
      </c>
      <c r="L27" s="3" t="s">
        <v>296</v>
      </c>
      <c r="M27" s="3" t="s">
        <v>296</v>
      </c>
    </row>
    <row r="29" spans="3:13" x14ac:dyDescent="0.2">
      <c r="C29" s="3" t="s">
        <v>297</v>
      </c>
      <c r="D29" s="3">
        <v>21.8</v>
      </c>
      <c r="E29" s="3">
        <v>44.3</v>
      </c>
      <c r="F29" s="3">
        <v>29.8</v>
      </c>
      <c r="G29" s="3">
        <v>35.200000000000003</v>
      </c>
      <c r="H29" s="3">
        <v>27.7</v>
      </c>
      <c r="I29" s="3">
        <v>29.3</v>
      </c>
      <c r="J29" s="3">
        <v>24.1</v>
      </c>
      <c r="K29" s="3">
        <v>20.6</v>
      </c>
      <c r="L29" s="3">
        <v>17</v>
      </c>
      <c r="M29" s="3">
        <v>15.5</v>
      </c>
    </row>
    <row r="30" spans="3:13" x14ac:dyDescent="0.2">
      <c r="C30" s="3" t="s">
        <v>298</v>
      </c>
      <c r="D30" s="3">
        <v>4</v>
      </c>
      <c r="E30" s="3">
        <v>4</v>
      </c>
      <c r="F30" s="3">
        <v>6</v>
      </c>
      <c r="G30" s="3">
        <v>8</v>
      </c>
      <c r="H30" s="3">
        <v>5</v>
      </c>
      <c r="I30" s="3">
        <v>5</v>
      </c>
      <c r="J30" s="3">
        <v>8</v>
      </c>
      <c r="K30" s="3">
        <v>8</v>
      </c>
      <c r="L30" s="3">
        <v>3</v>
      </c>
      <c r="M30" s="3">
        <v>6</v>
      </c>
    </row>
    <row r="31" spans="3:13" x14ac:dyDescent="0.2">
      <c r="C31" s="3" t="s">
        <v>299</v>
      </c>
      <c r="D31" s="3" t="s">
        <v>3</v>
      </c>
      <c r="E31" s="3">
        <v>0</v>
      </c>
      <c r="F31" s="3">
        <v>2.6919999999999999E-2</v>
      </c>
      <c r="G31" s="3">
        <v>5.3710000000000001E-2</v>
      </c>
      <c r="H31" s="3">
        <v>6.2859999999999999E-2</v>
      </c>
      <c r="I31" s="3">
        <v>6.8250000000000005E-2</v>
      </c>
      <c r="J31" s="3">
        <v>0.10390000000000001</v>
      </c>
      <c r="K31" s="3">
        <v>0.1527</v>
      </c>
      <c r="L31" s="3">
        <v>0.1012</v>
      </c>
      <c r="M31" s="3">
        <v>6.7699999999999996E-2</v>
      </c>
    </row>
    <row r="32" spans="3:13" x14ac:dyDescent="0.2">
      <c r="C32" s="3" t="s">
        <v>300</v>
      </c>
      <c r="D32" s="3" t="s">
        <v>301</v>
      </c>
      <c r="E32" s="3" t="s">
        <v>301</v>
      </c>
      <c r="F32" s="3" t="s">
        <v>301</v>
      </c>
      <c r="G32" s="3" t="s">
        <v>301</v>
      </c>
      <c r="H32" s="3" t="s">
        <v>301</v>
      </c>
      <c r="I32" s="3" t="s">
        <v>301</v>
      </c>
      <c r="J32" s="3" t="s">
        <v>301</v>
      </c>
      <c r="K32" s="3" t="s">
        <v>301</v>
      </c>
      <c r="L32" s="3" t="s">
        <v>301</v>
      </c>
      <c r="M32" s="3" t="s">
        <v>301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911D-ADCF-49BC-A6E9-652F4633FD35}">
  <dimension ref="A3:BJ22"/>
  <sheetViews>
    <sheetView showGridLines="0" tabSelected="1" workbookViewId="0">
      <selection activeCell="A22" sqref="A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302</v>
      </c>
      <c r="C3" s="9"/>
      <c r="D3" s="9"/>
      <c r="E3" s="9"/>
      <c r="F3" s="9"/>
      <c r="H3" s="9" t="s">
        <v>303</v>
      </c>
      <c r="I3" s="9"/>
      <c r="J3" s="9"/>
      <c r="K3" s="9"/>
      <c r="L3" s="9"/>
      <c r="N3" s="11" t="s">
        <v>304</v>
      </c>
      <c r="O3" s="11"/>
      <c r="P3" s="11"/>
      <c r="Q3" s="11"/>
      <c r="R3" s="11"/>
      <c r="S3" s="11"/>
      <c r="T3" s="11"/>
      <c r="V3" s="9" t="s">
        <v>305</v>
      </c>
      <c r="W3" s="9"/>
      <c r="X3" s="9"/>
      <c r="Y3" s="9"/>
      <c r="AA3" s="9" t="s">
        <v>306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307</v>
      </c>
      <c r="C4" s="15" t="s">
        <v>308</v>
      </c>
      <c r="D4" s="14" t="s">
        <v>309</v>
      </c>
      <c r="E4" s="15" t="s">
        <v>310</v>
      </c>
      <c r="F4" s="14" t="s">
        <v>311</v>
      </c>
      <c r="H4" s="16" t="s">
        <v>312</v>
      </c>
      <c r="I4" s="17" t="s">
        <v>313</v>
      </c>
      <c r="J4" s="16" t="s">
        <v>314</v>
      </c>
      <c r="K4" s="17" t="s">
        <v>315</v>
      </c>
      <c r="L4" s="16" t="s">
        <v>316</v>
      </c>
      <c r="N4" s="18" t="s">
        <v>317</v>
      </c>
      <c r="O4" s="19" t="s">
        <v>318</v>
      </c>
      <c r="P4" s="18" t="s">
        <v>319</v>
      </c>
      <c r="Q4" s="19" t="s">
        <v>320</v>
      </c>
      <c r="R4" s="18" t="s">
        <v>321</v>
      </c>
      <c r="S4" s="19" t="s">
        <v>322</v>
      </c>
      <c r="T4" s="18" t="s">
        <v>323</v>
      </c>
      <c r="V4" s="19" t="s">
        <v>324</v>
      </c>
      <c r="W4" s="18" t="s">
        <v>325</v>
      </c>
      <c r="X4" s="19" t="s">
        <v>326</v>
      </c>
      <c r="Y4" s="18" t="s">
        <v>327</v>
      </c>
      <c r="AA4" s="20" t="s">
        <v>166</v>
      </c>
      <c r="AB4" s="21" t="s">
        <v>221</v>
      </c>
      <c r="AC4" s="20" t="s">
        <v>230</v>
      </c>
      <c r="AD4" s="21" t="s">
        <v>251</v>
      </c>
      <c r="AE4" s="20" t="s">
        <v>258</v>
      </c>
      <c r="AF4" s="21" t="s">
        <v>265</v>
      </c>
      <c r="AG4" s="20" t="s">
        <v>272</v>
      </c>
      <c r="AH4" s="21" t="s">
        <v>283</v>
      </c>
      <c r="AI4" s="20" t="s">
        <v>299</v>
      </c>
      <c r="AJ4" s="22"/>
      <c r="AK4" s="21" t="s">
        <v>297</v>
      </c>
      <c r="AL4" s="20" t="s">
        <v>298</v>
      </c>
    </row>
    <row r="5" spans="1:62" ht="63" x14ac:dyDescent="0.2">
      <c r="A5" s="23" t="s">
        <v>328</v>
      </c>
      <c r="B5" s="18" t="s">
        <v>329</v>
      </c>
      <c r="C5" s="24" t="s">
        <v>330</v>
      </c>
      <c r="D5" s="25" t="s">
        <v>331</v>
      </c>
      <c r="E5" s="19" t="s">
        <v>332</v>
      </c>
      <c r="F5" s="18" t="s">
        <v>329</v>
      </c>
      <c r="H5" s="19" t="s">
        <v>333</v>
      </c>
      <c r="I5" s="18" t="s">
        <v>334</v>
      </c>
      <c r="J5" s="19" t="s">
        <v>335</v>
      </c>
      <c r="K5" s="18" t="s">
        <v>336</v>
      </c>
      <c r="L5" s="19" t="s">
        <v>337</v>
      </c>
      <c r="N5" s="18" t="s">
        <v>338</v>
      </c>
      <c r="O5" s="19" t="s">
        <v>339</v>
      </c>
      <c r="P5" s="18" t="s">
        <v>340</v>
      </c>
      <c r="Q5" s="19" t="s">
        <v>341</v>
      </c>
      <c r="R5" s="18" t="s">
        <v>342</v>
      </c>
      <c r="S5" s="19" t="s">
        <v>343</v>
      </c>
      <c r="T5" s="18" t="s">
        <v>344</v>
      </c>
      <c r="V5" s="19" t="s">
        <v>345</v>
      </c>
      <c r="W5" s="18" t="s">
        <v>346</v>
      </c>
      <c r="X5" s="19" t="s">
        <v>347</v>
      </c>
      <c r="Y5" s="18" t="s">
        <v>348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3.4424687199230024</v>
      </c>
      <c r="C7" s="31">
        <f>(sheet!D18-sheet!D15)/sheet!D35</f>
        <v>1.7135948026948984</v>
      </c>
      <c r="D7" s="31">
        <f>sheet!D12/sheet!D35</f>
        <v>1.3545235803657361</v>
      </c>
      <c r="E7" s="31">
        <f>Sheet2!D20/sheet!D35</f>
        <v>3.1331809432146294</v>
      </c>
      <c r="F7" s="31">
        <f>sheet!D18/sheet!D35</f>
        <v>3.4424687199230024</v>
      </c>
      <c r="G7" s="29"/>
      <c r="H7" s="32">
        <f>Sheet1!D33/sheet!D51</f>
        <v>0.15167550006558111</v>
      </c>
      <c r="I7" s="32">
        <f>Sheet1!D33/Sheet1!D12</f>
        <v>0.36512506445658427</v>
      </c>
      <c r="J7" s="32">
        <f>Sheet1!D12/sheet!D27</f>
        <v>0.38793780749081702</v>
      </c>
      <c r="K7" s="32">
        <f>Sheet1!D30/sheet!D27</f>
        <v>0.14164581696523054</v>
      </c>
      <c r="L7" s="32">
        <f>Sheet1!D38</f>
        <v>0.18</v>
      </c>
      <c r="M7" s="29"/>
      <c r="N7" s="32">
        <f>sheet!D40/sheet!D27</f>
        <v>6.6125202577921829E-2</v>
      </c>
      <c r="O7" s="32">
        <f>sheet!D51/sheet!D27</f>
        <v>0.93387407263523803</v>
      </c>
      <c r="P7" s="32">
        <f>sheet!D40/sheet!D51</f>
        <v>7.0807408103029837E-2</v>
      </c>
      <c r="Q7" s="31">
        <f>Sheet1!D24/Sheet1!D26</f>
        <v>265.63165075034107</v>
      </c>
      <c r="R7" s="31">
        <f>ABS(Sheet2!D20/(Sheet1!D26+Sheet2!D30))</f>
        <v>355.29331514324696</v>
      </c>
      <c r="S7" s="31">
        <f>sheet!D40/Sheet1!D43</f>
        <v>0.28749153129874422</v>
      </c>
      <c r="T7" s="31">
        <f>Sheet2!D20/sheet!D40</f>
        <v>2.8545279172238422</v>
      </c>
      <c r="V7" s="31">
        <f>ABS(Sheet1!D15/sheet!D15)</f>
        <v>1.673947837220954</v>
      </c>
      <c r="W7" s="31">
        <f>Sheet1!D12/sheet!D14</f>
        <v>20.433059744225996</v>
      </c>
      <c r="X7" s="31">
        <f>Sheet1!D12/sheet!D27</f>
        <v>0.38793780749081702</v>
      </c>
      <c r="Y7" s="31">
        <f>Sheet1!D12/(sheet!D18-sheet!D35)</f>
        <v>2.6364361780728807</v>
      </c>
      <c r="AA7" s="17">
        <f>Sheet1!D43</f>
        <v>317.34500000000003</v>
      </c>
      <c r="AB7" s="17" t="str">
        <f>Sheet3!D17</f>
        <v>2.1x</v>
      </c>
      <c r="AC7" s="17" t="str">
        <f>Sheet3!D18</f>
        <v>2.4x</v>
      </c>
      <c r="AD7" s="17" t="str">
        <f>Sheet3!D20</f>
        <v>9.4x</v>
      </c>
      <c r="AE7" s="17" t="str">
        <f>Sheet3!D21</f>
        <v>0.6x</v>
      </c>
      <c r="AF7" s="17" t="str">
        <f>Sheet3!D22</f>
        <v>1.3x</v>
      </c>
      <c r="AG7" s="17" t="str">
        <f>Sheet3!D24</f>
        <v>4.0x</v>
      </c>
      <c r="AH7" s="17" t="str">
        <f>Sheet3!D25</f>
        <v>0.7x</v>
      </c>
      <c r="AI7" s="17" t="str">
        <f>Sheet3!D31</f>
        <v/>
      </c>
      <c r="AK7" s="17">
        <f>Sheet3!D29</f>
        <v>21.8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8.5410141029186235</v>
      </c>
      <c r="C8" s="34">
        <f>(sheet!E18-sheet!E15)/sheet!E35</f>
        <v>4.4469695065235415</v>
      </c>
      <c r="D8" s="34">
        <f>sheet!E12/sheet!E35</f>
        <v>3.6582618969808185</v>
      </c>
      <c r="E8" s="34">
        <f>Sheet2!E20/sheet!E35</f>
        <v>3.3887729706629122</v>
      </c>
      <c r="F8" s="34">
        <f>sheet!E18/sheet!E35</f>
        <v>8.5410141029186235</v>
      </c>
      <c r="G8" s="29"/>
      <c r="H8" s="35">
        <f>Sheet1!E33/sheet!E51</f>
        <v>6.1170011248987299E-2</v>
      </c>
      <c r="I8" s="35">
        <f>Sheet1!E33/Sheet1!E12</f>
        <v>0.17258926842103339</v>
      </c>
      <c r="J8" s="35">
        <f>Sheet1!E12/sheet!E27</f>
        <v>0.34476432979780258</v>
      </c>
      <c r="K8" s="35">
        <f>Sheet1!E30/sheet!E27</f>
        <v>5.9502623457470628E-2</v>
      </c>
      <c r="L8" s="35">
        <f>Sheet1!E38</f>
        <v>8.3000000000000004E-2</v>
      </c>
      <c r="M8" s="29"/>
      <c r="N8" s="35">
        <f>sheet!E40/sheet!E27</f>
        <v>2.7258255433854791E-2</v>
      </c>
      <c r="O8" s="35">
        <f>sheet!E51/sheet!E27</f>
        <v>0.97274174456614504</v>
      </c>
      <c r="P8" s="35">
        <f>sheet!E40/sheet!E51</f>
        <v>2.8022088685021235E-2</v>
      </c>
      <c r="Q8" s="34">
        <f>Sheet1!E24/Sheet1!E26</f>
        <v>197.85263157894738</v>
      </c>
      <c r="R8" s="34">
        <f>ABS(Sheet2!E20/(Sheet1!E26+Sheet2!E30))</f>
        <v>283.79368421052629</v>
      </c>
      <c r="S8" s="34">
        <f>sheet!E40/Sheet1!E43</f>
        <v>0.15917627107420992</v>
      </c>
      <c r="T8" s="34">
        <f>Sheet2!E20/sheet!E40</f>
        <v>3.1153686156690545</v>
      </c>
      <c r="U8" s="12"/>
      <c r="V8" s="34">
        <f>ABS(Sheet1!E15/sheet!E15)</f>
        <v>2.1031579852263027</v>
      </c>
      <c r="W8" s="34">
        <f>Sheet1!E12/sheet!E14</f>
        <v>19.644005743000719</v>
      </c>
      <c r="X8" s="34">
        <f>Sheet1!E12/sheet!E27</f>
        <v>0.34476432979780258</v>
      </c>
      <c r="Y8" s="34">
        <f>Sheet1!E12/(sheet!E18-sheet!E35)</f>
        <v>1.8244314507257298</v>
      </c>
      <c r="Z8" s="12"/>
      <c r="AA8" s="36">
        <f>Sheet1!E43</f>
        <v>271.83699999999999</v>
      </c>
      <c r="AB8" s="36" t="str">
        <f>Sheet3!E17</f>
        <v>4.5x</v>
      </c>
      <c r="AC8" s="36" t="str">
        <f>Sheet3!E18</f>
        <v>7.3x</v>
      </c>
      <c r="AD8" s="36" t="str">
        <f>Sheet3!E20</f>
        <v>19.7x</v>
      </c>
      <c r="AE8" s="36" t="str">
        <f>Sheet3!E21</f>
        <v>0.7x</v>
      </c>
      <c r="AF8" s="36" t="str">
        <f>Sheet3!E22</f>
        <v>2.2x</v>
      </c>
      <c r="AG8" s="36" t="str">
        <f>Sheet3!E24</f>
        <v>13.4x</v>
      </c>
      <c r="AH8" s="36" t="str">
        <f>Sheet3!E25</f>
        <v>0.8x</v>
      </c>
      <c r="AI8" s="36">
        <f>Sheet3!E31</f>
        <v>0</v>
      </c>
      <c r="AK8" s="36">
        <f>Sheet3!E29</f>
        <v>44.3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6.6482797801500899</v>
      </c>
      <c r="C9" s="31">
        <f>(sheet!F18-sheet!F15)/sheet!F35</f>
        <v>4.177637141951168</v>
      </c>
      <c r="D9" s="31">
        <f>sheet!F12/sheet!F35</f>
        <v>3.6592722756579645</v>
      </c>
      <c r="E9" s="31">
        <f>Sheet2!F20/sheet!F35</f>
        <v>3.4012789345735119</v>
      </c>
      <c r="F9" s="31">
        <f>sheet!F18/sheet!F35</f>
        <v>6.6482797801500899</v>
      </c>
      <c r="G9" s="29"/>
      <c r="H9" s="32">
        <f>Sheet1!F33/sheet!F51</f>
        <v>3.8105767576759278E-2</v>
      </c>
      <c r="I9" s="32">
        <f>Sheet1!F33/Sheet1!F12</f>
        <v>0.10143622880424845</v>
      </c>
      <c r="J9" s="32">
        <f>Sheet1!F12/sheet!F27</f>
        <v>0.3592846792287534</v>
      </c>
      <c r="K9" s="32">
        <f>Sheet1!F30/sheet!F27</f>
        <v>3.644448292810884E-2</v>
      </c>
      <c r="L9" s="32">
        <f>Sheet1!F38</f>
        <v>6.3E-2</v>
      </c>
      <c r="M9" s="29"/>
      <c r="N9" s="32">
        <f>sheet!F40/sheet!F27</f>
        <v>4.3596671955340838E-2</v>
      </c>
      <c r="O9" s="32">
        <f>sheet!F51/sheet!F27</f>
        <v>0.95640332804465911</v>
      </c>
      <c r="P9" s="32">
        <f>sheet!F40/sheet!F51</f>
        <v>4.558398185885975E-2</v>
      </c>
      <c r="Q9" s="31">
        <f>Sheet1!F24/Sheet1!F26</f>
        <v>657.84552845528458</v>
      </c>
      <c r="R9" s="31">
        <f>ABS(Sheet2!F20/(Sheet1!F26+Sheet2!F30))</f>
        <v>2092.9756097560976</v>
      </c>
      <c r="S9" s="31">
        <f>sheet!F40/Sheet1!F43</f>
        <v>0.30350222146577732</v>
      </c>
      <c r="T9" s="31">
        <f>Sheet2!F20/sheet!F40</f>
        <v>3.0076407224805477</v>
      </c>
      <c r="V9" s="31">
        <f>ABS(Sheet1!F15/sheet!F15)</f>
        <v>2.7416229050578083</v>
      </c>
      <c r="W9" s="31">
        <f>Sheet1!F12/sheet!F14</f>
        <v>24.834143078439656</v>
      </c>
      <c r="X9" s="31">
        <f>Sheet1!F12/sheet!F27</f>
        <v>0.3592846792287534</v>
      </c>
      <c r="Y9" s="31">
        <f>Sheet1!F12/(sheet!F18-sheet!F35)</f>
        <v>1.6500057309003127</v>
      </c>
      <c r="AA9" s="17">
        <f>Sheet1!F43</f>
        <v>282.02100000000002</v>
      </c>
      <c r="AB9" s="17" t="str">
        <f>Sheet3!F17</f>
        <v>3.7x</v>
      </c>
      <c r="AC9" s="17" t="str">
        <f>Sheet3!F18</f>
        <v>6.3x</v>
      </c>
      <c r="AD9" s="17" t="str">
        <f>Sheet3!F20</f>
        <v>5.0x</v>
      </c>
      <c r="AE9" s="17" t="str">
        <f>Sheet3!F21</f>
        <v>0.7x</v>
      </c>
      <c r="AF9" s="17" t="str">
        <f>Sheet3!F22</f>
        <v>1.7x</v>
      </c>
      <c r="AG9" s="17" t="str">
        <f>Sheet3!F24</f>
        <v>12.4x</v>
      </c>
      <c r="AH9" s="17" t="str">
        <f>Sheet3!F25</f>
        <v>0.8x</v>
      </c>
      <c r="AI9" s="17">
        <f>Sheet3!F31</f>
        <v>2.6919999999999999E-2</v>
      </c>
      <c r="AK9" s="17">
        <f>Sheet3!F29</f>
        <v>29.8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10.794646183829641</v>
      </c>
      <c r="C10" s="34">
        <f>(sheet!G18-sheet!G15)/sheet!G35</f>
        <v>8.3034593448167158</v>
      </c>
      <c r="D10" s="34">
        <f>sheet!G12/sheet!G35</f>
        <v>7.6947780229858704</v>
      </c>
      <c r="E10" s="34">
        <f>Sheet2!G20/sheet!G35</f>
        <v>7.0486371843741944</v>
      </c>
      <c r="F10" s="34">
        <f>sheet!G18/sheet!G35</f>
        <v>10.794646183829641</v>
      </c>
      <c r="G10" s="29"/>
      <c r="H10" s="35">
        <f>Sheet1!G33/sheet!G51</f>
        <v>0.14086720350926041</v>
      </c>
      <c r="I10" s="35">
        <f>Sheet1!G33/Sheet1!G12</f>
        <v>0.31242192891509224</v>
      </c>
      <c r="J10" s="35">
        <f>Sheet1!G12/sheet!G27</f>
        <v>0.43390622642227866</v>
      </c>
      <c r="K10" s="35">
        <f>Sheet1!G30/sheet!G27</f>
        <v>0.16791497847243866</v>
      </c>
      <c r="L10" s="35">
        <f>Sheet1!G38</f>
        <v>0.25</v>
      </c>
      <c r="M10" s="29"/>
      <c r="N10" s="35">
        <f>sheet!G40/sheet!G27</f>
        <v>3.7662302863807319E-2</v>
      </c>
      <c r="O10" s="35">
        <f>sheet!G51/sheet!G27</f>
        <v>0.96233769713619255</v>
      </c>
      <c r="P10" s="35">
        <f>sheet!G40/sheet!G51</f>
        <v>3.9136264718597269E-2</v>
      </c>
      <c r="Q10" s="34">
        <f>Sheet1!G24/Sheet1!G26</f>
        <v>392.73956043956042</v>
      </c>
      <c r="R10" s="34">
        <f>ABS(Sheet2!G20/(Sheet1!G26+Sheet2!G30))</f>
        <v>540.51428571428573</v>
      </c>
      <c r="S10" s="34">
        <f>sheet!G40/Sheet1!G43</f>
        <v>0.15187526657504383</v>
      </c>
      <c r="T10" s="34">
        <f>Sheet2!G20/sheet!G40</f>
        <v>6.1392945405526849</v>
      </c>
      <c r="U10" s="12"/>
      <c r="V10" s="34">
        <f>ABS(Sheet1!G15/sheet!G15)</f>
        <v>2.8167107685227792</v>
      </c>
      <c r="W10" s="34">
        <f>Sheet1!G12/sheet!G14</f>
        <v>29.87464802408001</v>
      </c>
      <c r="X10" s="34">
        <f>Sheet1!G12/sheet!G27</f>
        <v>0.43390622642227866</v>
      </c>
      <c r="Y10" s="34">
        <f>Sheet1!G12/(sheet!G18-sheet!G35)</f>
        <v>1.3504762322784534</v>
      </c>
      <c r="Z10" s="12"/>
      <c r="AA10" s="36">
        <f>Sheet1!G43</f>
        <v>527.52499999999998</v>
      </c>
      <c r="AB10" s="36" t="str">
        <f>Sheet3!G17</f>
        <v>4.5x</v>
      </c>
      <c r="AC10" s="36" t="str">
        <f>Sheet3!G18</f>
        <v>6.7x</v>
      </c>
      <c r="AD10" s="36" t="str">
        <f>Sheet3!G20</f>
        <v>6.2x</v>
      </c>
      <c r="AE10" s="36" t="str">
        <f>Sheet3!G21</f>
        <v>1.1x</v>
      </c>
      <c r="AF10" s="36" t="str">
        <f>Sheet3!G22</f>
        <v>2.4x</v>
      </c>
      <c r="AG10" s="36" t="str">
        <f>Sheet3!G24</f>
        <v>11.1x</v>
      </c>
      <c r="AH10" s="36" t="str">
        <f>Sheet3!G25</f>
        <v>1.3x</v>
      </c>
      <c r="AI10" s="36">
        <f>Sheet3!G31</f>
        <v>5.3710000000000001E-2</v>
      </c>
      <c r="AK10" s="36">
        <f>Sheet3!G29</f>
        <v>35.200000000000003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8.2991561564286354</v>
      </c>
      <c r="C11" s="31">
        <f>(sheet!H18-sheet!H15)/sheet!H35</f>
        <v>6.5480316797801592</v>
      </c>
      <c r="D11" s="31">
        <f>sheet!H12/sheet!H35</f>
        <v>5.8613555938662545</v>
      </c>
      <c r="E11" s="31">
        <f>Sheet2!H20/sheet!H35</f>
        <v>5.4932920269096659</v>
      </c>
      <c r="F11" s="31">
        <f>sheet!H18/sheet!H35</f>
        <v>8.2991561564286354</v>
      </c>
      <c r="G11" s="29"/>
      <c r="H11" s="32">
        <f>Sheet1!H33/sheet!H51</f>
        <v>7.1267245847494665E-2</v>
      </c>
      <c r="I11" s="32">
        <f>Sheet1!H33/Sheet1!H12</f>
        <v>0.14264098421655025</v>
      </c>
      <c r="J11" s="32">
        <f>Sheet1!H12/sheet!H27</f>
        <v>0.47425649960769206</v>
      </c>
      <c r="K11" s="32">
        <f>Sheet1!H30/sheet!H27</f>
        <v>0.14413590329957529</v>
      </c>
      <c r="L11" s="32">
        <f>Sheet1!H38</f>
        <v>0.11</v>
      </c>
      <c r="M11" s="29"/>
      <c r="N11" s="32">
        <f>sheet!H40/sheet!H27</f>
        <v>5.07783334310613E-2</v>
      </c>
      <c r="O11" s="32">
        <f>sheet!H51/sheet!H27</f>
        <v>0.9492216665689388</v>
      </c>
      <c r="P11" s="32">
        <f>sheet!H40/sheet!H51</f>
        <v>5.3494705419657042E-2</v>
      </c>
      <c r="Q11" s="31">
        <f>Sheet1!H24/Sheet1!H26</f>
        <v>85.840772818121266</v>
      </c>
      <c r="R11" s="31">
        <f>ABS(Sheet2!H20/(Sheet1!H26+Sheet2!H30))</f>
        <v>141.16955363091273</v>
      </c>
      <c r="S11" s="31">
        <f>sheet!H40/Sheet1!H43</f>
        <v>0.20693484811244323</v>
      </c>
      <c r="T11" s="31">
        <f>Sheet2!H20/sheet!H40</f>
        <v>4.6607315678338903</v>
      </c>
      <c r="V11" s="31">
        <f>ABS(Sheet1!H15/sheet!H15)</f>
        <v>3.4908434127348364</v>
      </c>
      <c r="W11" s="31">
        <f>Sheet1!H12/sheet!H14</f>
        <v>21.785542045046434</v>
      </c>
      <c r="X11" s="31">
        <f>Sheet1!H12/sheet!H27</f>
        <v>0.47425649960769206</v>
      </c>
      <c r="Y11" s="31">
        <f>Sheet1!H12/(sheet!H18-sheet!H35)</f>
        <v>1.5081369826036926</v>
      </c>
      <c r="AA11" s="17">
        <f>Sheet1!H43</f>
        <v>439.404</v>
      </c>
      <c r="AB11" s="17" t="str">
        <f>Sheet3!H17</f>
        <v>6.5x</v>
      </c>
      <c r="AC11" s="17" t="str">
        <f>Sheet3!H18</f>
        <v>9.6x</v>
      </c>
      <c r="AD11" s="17" t="str">
        <f>Sheet3!H20</f>
        <v>8.2x</v>
      </c>
      <c r="AE11" s="17" t="str">
        <f>Sheet3!H21</f>
        <v>1.5x</v>
      </c>
      <c r="AF11" s="17" t="str">
        <f>Sheet3!H22</f>
        <v>3.3x</v>
      </c>
      <c r="AG11" s="17" t="str">
        <f>Sheet3!H24</f>
        <v>27.5x</v>
      </c>
      <c r="AH11" s="17" t="str">
        <f>Sheet3!H25</f>
        <v>1.7x</v>
      </c>
      <c r="AI11" s="17">
        <f>Sheet3!H31</f>
        <v>6.2859999999999999E-2</v>
      </c>
      <c r="AK11" s="17">
        <f>Sheet3!H29</f>
        <v>27.7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8.8666120607053429</v>
      </c>
      <c r="C12" s="34">
        <f>(sheet!I18-sheet!I15)/sheet!I35</f>
        <v>6.7761567706240529</v>
      </c>
      <c r="D12" s="34">
        <f>sheet!I12/sheet!I35</f>
        <v>5.9620437053750805</v>
      </c>
      <c r="E12" s="34">
        <f>Sheet2!I20/sheet!I35</f>
        <v>4.7127314313973976</v>
      </c>
      <c r="F12" s="34">
        <f>sheet!I18/sheet!I35</f>
        <v>8.8666120607053429</v>
      </c>
      <c r="G12" s="29"/>
      <c r="H12" s="35">
        <f>Sheet1!I33/sheet!I51</f>
        <v>5.8162949855933378E-2</v>
      </c>
      <c r="I12" s="35">
        <f>Sheet1!I33/Sheet1!I12</f>
        <v>0.12407019009716778</v>
      </c>
      <c r="J12" s="35">
        <f>Sheet1!I12/sheet!I27</f>
        <v>0.44752333078435241</v>
      </c>
      <c r="K12" s="35">
        <f>Sheet1!I30/sheet!I27</f>
        <v>0.11324377660057251</v>
      </c>
      <c r="L12" s="35">
        <f>Sheet1!I38</f>
        <v>8.8999999999999996E-2</v>
      </c>
      <c r="M12" s="29"/>
      <c r="N12" s="35">
        <f>sheet!I40/sheet!I27</f>
        <v>4.5365882026206131E-2</v>
      </c>
      <c r="O12" s="35">
        <f>sheet!I51/sheet!I27</f>
        <v>0.95463357448105957</v>
      </c>
      <c r="P12" s="35">
        <f>sheet!I40/sheet!I51</f>
        <v>4.7521775096656435E-2</v>
      </c>
      <c r="Q12" s="34">
        <f>Sheet1!I24/Sheet1!I26</f>
        <v>37.70659238625813</v>
      </c>
      <c r="R12" s="34">
        <f>ABS(Sheet2!I20/(Sheet1!I26+Sheet2!I30))</f>
        <v>56.6280408542247</v>
      </c>
      <c r="S12" s="34">
        <f>sheet!I40/Sheet1!I43</f>
        <v>0.24226795147152724</v>
      </c>
      <c r="T12" s="34">
        <f>Sheet2!I20/sheet!I40</f>
        <v>3.6532687999424951</v>
      </c>
      <c r="U12" s="12"/>
      <c r="V12" s="34">
        <f>ABS(Sheet1!I15/sheet!I15)</f>
        <v>4.106989982626696</v>
      </c>
      <c r="W12" s="34">
        <f>Sheet1!I12/sheet!I14</f>
        <v>21.36591504709515</v>
      </c>
      <c r="X12" s="34">
        <f>Sheet1!I12/sheet!I27</f>
        <v>0.44752333078435241</v>
      </c>
      <c r="Y12" s="34">
        <f>Sheet1!I12/(sheet!I18-sheet!I35)</f>
        <v>1.6176689580112258</v>
      </c>
      <c r="Z12" s="12"/>
      <c r="AA12" s="36">
        <f>Sheet1!I43</f>
        <v>344.54</v>
      </c>
      <c r="AB12" s="36" t="str">
        <f>Sheet3!I17</f>
        <v>4.6x</v>
      </c>
      <c r="AC12" s="36" t="str">
        <f>Sheet3!I18</f>
        <v>7.2x</v>
      </c>
      <c r="AD12" s="36" t="str">
        <f>Sheet3!I20</f>
        <v>6.6x</v>
      </c>
      <c r="AE12" s="36" t="str">
        <f>Sheet3!I21</f>
        <v>1.1x</v>
      </c>
      <c r="AF12" s="36" t="str">
        <f>Sheet3!I22</f>
        <v>2.2x</v>
      </c>
      <c r="AG12" s="36" t="str">
        <f>Sheet3!I24</f>
        <v>16.8x</v>
      </c>
      <c r="AH12" s="36" t="str">
        <f>Sheet3!I25</f>
        <v>1.3x</v>
      </c>
      <c r="AI12" s="36">
        <f>Sheet3!I31</f>
        <v>6.8250000000000005E-2</v>
      </c>
      <c r="AK12" s="36">
        <f>Sheet3!I29</f>
        <v>29.3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6.7469969184254888</v>
      </c>
      <c r="C13" s="31">
        <f>(sheet!J18-sheet!J15)/sheet!J35</f>
        <v>5.081318681318681</v>
      </c>
      <c r="D13" s="31">
        <f>sheet!J12/sheet!J35</f>
        <v>4.2011512297226581</v>
      </c>
      <c r="E13" s="31">
        <f>Sheet2!J20/sheet!J35</f>
        <v>3.7598581312867028</v>
      </c>
      <c r="F13" s="31">
        <f>sheet!J18/sheet!J35</f>
        <v>6.7469969184254888</v>
      </c>
      <c r="G13" s="29"/>
      <c r="H13" s="32">
        <f>Sheet1!J33/sheet!J51</f>
        <v>6.7714935445134614E-2</v>
      </c>
      <c r="I13" s="32">
        <f>Sheet1!J33/Sheet1!J12</f>
        <v>0.1340751916624757</v>
      </c>
      <c r="J13" s="32">
        <f>Sheet1!J12/sheet!J27</f>
        <v>0.47531729455955846</v>
      </c>
      <c r="K13" s="32">
        <f>Sheet1!J30/sheet!J27</f>
        <v>0.12599250995175351</v>
      </c>
      <c r="L13" s="32">
        <f>Sheet1!J38</f>
        <v>9.9000000000000005E-2</v>
      </c>
      <c r="M13" s="29"/>
      <c r="N13" s="32">
        <f>sheet!J40/sheet!J27</f>
        <v>5.8874988917556728E-2</v>
      </c>
      <c r="O13" s="32">
        <f>sheet!J51/sheet!J27</f>
        <v>0.94112557221881188</v>
      </c>
      <c r="P13" s="32">
        <f>sheet!J40/sheet!J51</f>
        <v>6.255805883454231E-2</v>
      </c>
      <c r="Q13" s="31">
        <f>Sheet1!J24/Sheet1!J26</f>
        <v>31.972703257998237</v>
      </c>
      <c r="R13" s="31">
        <f>ABS(Sheet2!J20/(Sheet1!J26+Sheet2!J30))</f>
        <v>47.450689756383916</v>
      </c>
      <c r="S13" s="31">
        <f>sheet!J40/Sheet1!J43</f>
        <v>0.2948063771080478</v>
      </c>
      <c r="T13" s="31">
        <f>Sheet2!J20/sheet!J40</f>
        <v>3.0816423785514813</v>
      </c>
      <c r="V13" s="31">
        <f>ABS(Sheet1!J15/sheet!J15)</f>
        <v>3.9739667690589218</v>
      </c>
      <c r="W13" s="31">
        <f>Sheet1!J12/sheet!J14</f>
        <v>18.802290737164547</v>
      </c>
      <c r="X13" s="31">
        <f>Sheet1!J12/sheet!J27</f>
        <v>0.47531729455955846</v>
      </c>
      <c r="Y13" s="31">
        <f>Sheet1!J12/(sheet!J18-sheet!J35)</f>
        <v>1.7139613891176477</v>
      </c>
      <c r="AA13" s="17">
        <f>Sheet1!J43</f>
        <v>355.89800000000002</v>
      </c>
      <c r="AB13" s="17" t="str">
        <f>Sheet3!J17</f>
        <v>6.2x</v>
      </c>
      <c r="AC13" s="17" t="str">
        <f>Sheet3!J18</f>
        <v>11.3x</v>
      </c>
      <c r="AD13" s="17" t="str">
        <f>Sheet3!J20</f>
        <v>10.1x</v>
      </c>
      <c r="AE13" s="17" t="str">
        <f>Sheet3!J21</f>
        <v>1.3x</v>
      </c>
      <c r="AF13" s="17" t="str">
        <f>Sheet3!J22</f>
        <v>2.5x</v>
      </c>
      <c r="AG13" s="17" t="str">
        <f>Sheet3!J24</f>
        <v>25.4x</v>
      </c>
      <c r="AH13" s="17" t="str">
        <f>Sheet3!J25</f>
        <v>1.5x</v>
      </c>
      <c r="AI13" s="17">
        <f>Sheet3!J31</f>
        <v>0.10390000000000001</v>
      </c>
      <c r="AK13" s="17">
        <f>Sheet3!J29</f>
        <v>24.1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6.0541163926756827</v>
      </c>
      <c r="C14" s="34">
        <f>(sheet!K18-sheet!K15)/sheet!K35</f>
        <v>4.4107906389738121</v>
      </c>
      <c r="D14" s="34">
        <f>sheet!K12/sheet!K35</f>
        <v>4.0324219642488011</v>
      </c>
      <c r="E14" s="34">
        <f>Sheet2!K20/sheet!K35</f>
        <v>6.2754343781619575</v>
      </c>
      <c r="F14" s="34">
        <f>sheet!K18/sheet!K35</f>
        <v>6.0541163926756827</v>
      </c>
      <c r="G14" s="29"/>
      <c r="H14" s="35">
        <f>Sheet1!K33/sheet!K51</f>
        <v>0.12096542686921941</v>
      </c>
      <c r="I14" s="35">
        <f>Sheet1!K33/Sheet1!K12</f>
        <v>0.18821301429489939</v>
      </c>
      <c r="J14" s="35">
        <f>Sheet1!K12/sheet!K27</f>
        <v>0.59370399084306924</v>
      </c>
      <c r="K14" s="35">
        <f>Sheet1!K30/sheet!K27</f>
        <v>0.22562792030587661</v>
      </c>
      <c r="L14" s="35">
        <f>Sheet1!K38</f>
        <v>0.17</v>
      </c>
      <c r="M14" s="29"/>
      <c r="N14" s="35">
        <f>sheet!K40/sheet!K27</f>
        <v>7.6241694775358484E-2</v>
      </c>
      <c r="O14" s="35">
        <f>sheet!K51/sheet!K27</f>
        <v>0.92375830522464142</v>
      </c>
      <c r="P14" s="35">
        <f>sheet!K40/sheet!K51</f>
        <v>8.2534245531700925E-2</v>
      </c>
      <c r="Q14" s="34">
        <f>Sheet1!K24/Sheet1!K26</f>
        <v>315.34648776637727</v>
      </c>
      <c r="R14" s="34">
        <f>ABS(Sheet2!K20/(Sheet1!K26+Sheet2!K30))</f>
        <v>455.24388318863458</v>
      </c>
      <c r="S14" s="34">
        <f>sheet!K40/Sheet1!K43</f>
        <v>0.24716271021862374</v>
      </c>
      <c r="T14" s="34">
        <f>Sheet2!K20/sheet!K40</f>
        <v>4.2594228156200149</v>
      </c>
      <c r="U14" s="12"/>
      <c r="V14" s="34">
        <f>ABS(Sheet1!K15/sheet!K15)</f>
        <v>3.7942638851188071</v>
      </c>
      <c r="W14" s="34">
        <f>Sheet1!K12/sheet!K14</f>
        <v>66.341742686379362</v>
      </c>
      <c r="X14" s="34">
        <f>Sheet1!K12/sheet!K27</f>
        <v>0.59370399084306924</v>
      </c>
      <c r="Y14" s="34">
        <f>Sheet1!K12/(sheet!K18-sheet!K35)</f>
        <v>2.2699967064121633</v>
      </c>
      <c r="Z14" s="12"/>
      <c r="AA14" s="36">
        <f>Sheet1!K43</f>
        <v>547.88199999999995</v>
      </c>
      <c r="AB14" s="36" t="str">
        <f>Sheet3!K17</f>
        <v>3.8x</v>
      </c>
      <c r="AC14" s="36" t="str">
        <f>Sheet3!K18</f>
        <v>5.4x</v>
      </c>
      <c r="AD14" s="36" t="str">
        <f>Sheet3!K20</f>
        <v>5.0x</v>
      </c>
      <c r="AE14" s="36" t="str">
        <f>Sheet3!K21</f>
        <v>1.3x</v>
      </c>
      <c r="AF14" s="36" t="str">
        <f>Sheet3!K22</f>
        <v>2.0x</v>
      </c>
      <c r="AG14" s="36" t="str">
        <f>Sheet3!K24</f>
        <v>13.0x</v>
      </c>
      <c r="AH14" s="36" t="str">
        <f>Sheet3!K25</f>
        <v>1.5x</v>
      </c>
      <c r="AI14" s="36">
        <f>Sheet3!K31</f>
        <v>0.1527</v>
      </c>
      <c r="AK14" s="36">
        <f>Sheet3!K29</f>
        <v>20.6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4.6767786735714703</v>
      </c>
      <c r="C15" s="31">
        <f>(sheet!L18-sheet!L15)/sheet!L35</f>
        <v>3.0803173855901447</v>
      </c>
      <c r="D15" s="31">
        <f>sheet!L12/sheet!L35</f>
        <v>2.5774926930696953</v>
      </c>
      <c r="E15" s="31">
        <f>Sheet2!L20/sheet!L35</f>
        <v>3.8432491810353286</v>
      </c>
      <c r="F15" s="31">
        <f>sheet!L18/sheet!L35</f>
        <v>4.6767786735714703</v>
      </c>
      <c r="G15" s="29"/>
      <c r="H15" s="32">
        <f>Sheet1!L33/sheet!L51</f>
        <v>7.8717891176733862E-2</v>
      </c>
      <c r="I15" s="32">
        <f>Sheet1!L33/Sheet1!L12</f>
        <v>0.13845120227071012</v>
      </c>
      <c r="J15" s="32">
        <f>Sheet1!L12/sheet!L27</f>
        <v>0.51517175132517057</v>
      </c>
      <c r="K15" s="32">
        <f>Sheet1!L30/sheet!L27</f>
        <v>0.10795646784895417</v>
      </c>
      <c r="L15" s="32">
        <f>Sheet1!L38</f>
        <v>0.11</v>
      </c>
      <c r="M15" s="29"/>
      <c r="N15" s="32">
        <f>sheet!L40/sheet!L27</f>
        <v>9.39022432202547E-2</v>
      </c>
      <c r="O15" s="32">
        <f>sheet!L51/sheet!L27</f>
        <v>0.90609831234857274</v>
      </c>
      <c r="P15" s="32">
        <f>sheet!L40/sheet!L51</f>
        <v>0.10363361452121417</v>
      </c>
      <c r="Q15" s="31">
        <f>Sheet1!L24/Sheet1!L26</f>
        <v>-323.20729684908792</v>
      </c>
      <c r="R15" s="31">
        <f>ABS(Sheet2!L20/(Sheet1!L26+Sheet2!L30))</f>
        <v>649.83416252072971</v>
      </c>
      <c r="S15" s="31">
        <f>sheet!L40/Sheet1!L43</f>
        <v>0.41467429838786846</v>
      </c>
      <c r="T15" s="31">
        <f>Sheet2!L20/sheet!L40</f>
        <v>2.3183646905691635</v>
      </c>
      <c r="V15" s="31">
        <f>ABS(Sheet1!L15/sheet!L15)</f>
        <v>3.8106431081512793</v>
      </c>
      <c r="W15" s="31">
        <f>Sheet1!L12/sheet!L14</f>
        <v>25.159047128089647</v>
      </c>
      <c r="X15" s="31">
        <f>Sheet1!L12/sheet!L27</f>
        <v>0.51517175132517057</v>
      </c>
      <c r="Y15" s="31">
        <f>Sheet1!L12/(sheet!L18-sheet!L35)</f>
        <v>2.4735766664799392</v>
      </c>
      <c r="AA15" s="17">
        <f>Sheet1!L43</f>
        <v>407.59699999999998</v>
      </c>
      <c r="AB15" s="17" t="str">
        <f>Sheet3!L17</f>
        <v>3.2x</v>
      </c>
      <c r="AC15" s="17" t="str">
        <f>Sheet3!L18</f>
        <v>5.8x</v>
      </c>
      <c r="AD15" s="17" t="str">
        <f>Sheet3!L20</f>
        <v>8.9x</v>
      </c>
      <c r="AE15" s="17" t="str">
        <f>Sheet3!L21</f>
        <v>0.9x</v>
      </c>
      <c r="AF15" s="17" t="str">
        <f>Sheet3!L22</f>
        <v>1.5x</v>
      </c>
      <c r="AG15" s="17" t="str">
        <f>Sheet3!L24</f>
        <v>11.5x</v>
      </c>
      <c r="AH15" s="17" t="str">
        <f>Sheet3!L25</f>
        <v>1.0x</v>
      </c>
      <c r="AI15" s="17">
        <f>Sheet3!L31</f>
        <v>0.1012</v>
      </c>
      <c r="AK15" s="17">
        <f>Sheet3!L29</f>
        <v>17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2.7787268251017436</v>
      </c>
      <c r="C16" s="34">
        <f>(sheet!M18-sheet!M15)/sheet!M35</f>
        <v>1.4758579108677083</v>
      </c>
      <c r="D16" s="34">
        <f>sheet!M12/sheet!M35</f>
        <v>0.99488232211942207</v>
      </c>
      <c r="E16" s="34">
        <f>Sheet2!M20/sheet!M35</f>
        <v>2.8370956280819115</v>
      </c>
      <c r="F16" s="34">
        <f>sheet!M18/sheet!M35</f>
        <v>2.7787268251017436</v>
      </c>
      <c r="G16" s="29"/>
      <c r="H16" s="35">
        <f>Sheet1!M33/sheet!M51</f>
        <v>5.4040363440549979E-2</v>
      </c>
      <c r="I16" s="35">
        <f>Sheet1!M33/Sheet1!M12</f>
        <v>9.1943040055757111E-2</v>
      </c>
      <c r="J16" s="35">
        <f>Sheet1!M12/sheet!M27</f>
        <v>0.52789208023661727</v>
      </c>
      <c r="K16" s="35">
        <f>Sheet1!M30/sheet!M27</f>
        <v>0.11434306430372536</v>
      </c>
      <c r="L16" s="35">
        <f>Sheet1!M38</f>
        <v>8.5000000000000006E-2</v>
      </c>
      <c r="M16" s="29"/>
      <c r="N16" s="35">
        <f>sheet!M40/sheet!M27</f>
        <v>0.10185647193681635</v>
      </c>
      <c r="O16" s="35">
        <f>sheet!M51/sheet!M27</f>
        <v>0.89814352806318365</v>
      </c>
      <c r="P16" s="35">
        <f>sheet!M40/sheet!M51</f>
        <v>0.1134077892388385</v>
      </c>
      <c r="Q16" s="34">
        <f>Sheet1!M24/Sheet1!M26</f>
        <v>-138.32265717674971</v>
      </c>
      <c r="R16" s="34">
        <f>ABS(Sheet2!M20/(Sheet1!M26+Sheet2!M30))</f>
        <v>234.44068801897984</v>
      </c>
      <c r="S16" s="34">
        <f>sheet!M40/Sheet1!M43</f>
        <v>0.48900764953632697</v>
      </c>
      <c r="T16" s="34">
        <f>Sheet2!M20/sheet!M40</f>
        <v>1.9190420010584013</v>
      </c>
      <c r="U16" s="12"/>
      <c r="V16" s="34">
        <f>ABS(Sheet1!M15/sheet!M15)</f>
        <v>4.0626167246043066</v>
      </c>
      <c r="W16" s="34">
        <f>Sheet1!M12/sheet!M14</f>
        <v>26.428833155901071</v>
      </c>
      <c r="X16" s="34">
        <f>Sheet1!M12/sheet!M27</f>
        <v>0.52789208023661727</v>
      </c>
      <c r="Y16" s="34">
        <f>Sheet1!M12/(sheet!M18-sheet!M35)</f>
        <v>4.3076137748472645</v>
      </c>
      <c r="Z16" s="12"/>
      <c r="AA16" s="36">
        <f>Sheet1!M43</f>
        <v>421.202</v>
      </c>
      <c r="AB16" s="36" t="str">
        <f>Sheet3!M17</f>
        <v>4.6x</v>
      </c>
      <c r="AC16" s="36" t="str">
        <f>Sheet3!M18</f>
        <v>8.5x</v>
      </c>
      <c r="AD16" s="36" t="str">
        <f>Sheet3!M20</f>
        <v>34.3x</v>
      </c>
      <c r="AE16" s="36" t="str">
        <f>Sheet3!M21</f>
        <v>1.1x</v>
      </c>
      <c r="AF16" s="36" t="str">
        <f>Sheet3!M22</f>
        <v>1.8x</v>
      </c>
      <c r="AG16" s="36" t="str">
        <f>Sheet3!M24</f>
        <v>20.7x</v>
      </c>
      <c r="AH16" s="36" t="str">
        <f>Sheet3!M25</f>
        <v>1.1x</v>
      </c>
      <c r="AI16" s="36">
        <f>Sheet3!M31</f>
        <v>6.7699999999999996E-2</v>
      </c>
      <c r="AK16" s="36">
        <f>Sheet3!M29</f>
        <v>15.5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2023-04-24T08:30:21Z</dcterms:created>
  <dcterms:modified xsi:type="dcterms:W3CDTF">2023-05-07T01:38:04Z</dcterms:modified>
  <cp:category/>
  <dc:identifier/>
  <cp:version/>
</cp:coreProperties>
</file>