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29" documentId="8_{23207A16-265B-46C0-8179-09A5D516837B}" xr6:coauthVersionLast="47" xr6:coauthVersionMax="47" xr10:uidLastSave="{1AA16A0C-F273-4B60-9074-662D332CCD3D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V9" i="5" s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<sst xmlns="http://schemas.openxmlformats.org/spreadsheetml/2006/main" count="666" uniqueCount="308">
  <si>
    <t>Equinox Gold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</si>
  <si>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</si>
  <si>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</si>
  <si>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</si>
  <si>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</si>
  <si>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</si>
  <si>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</si>
  <si>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</si>
  <si>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</si>
  <si>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</si>
  <si>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</si>
  <si>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</si>
  <si>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</si>
  <si>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</si>
  <si>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</si>
  <si>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</si>
  <si>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</si>
  <si>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</si>
  <si>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</si>
  <si>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</si>
  <si>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</si>
  <si>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</si>
  <si>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</si>
  <si>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</si>
  <si>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</si>
  <si>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</si>
  <si>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</si>
  <si>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</si>
  <si>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</si>
  <si>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</si>
  <si>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</si>
  <si>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</si>
  <si>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</si>
  <si>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1,470.94</t>
  </si>
  <si>
    <t>Property Plant And Equipment, Net</t>
  </si>
  <si>
    <t>2,365.076</t>
  </si>
  <si>
    <t>3,158.694</t>
  </si>
  <si>
    <t>3,845.894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</si>
  <si>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</si>
  <si>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</si>
  <si>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</si>
  <si>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</si>
  <si>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</si>
  <si>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</si>
  <si>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</si>
  <si>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1,012.642</t>
  </si>
  <si>
    <t>1,089.888</t>
  </si>
  <si>
    <t>3,401.688</t>
  </si>
  <si>
    <t>5,016.847</t>
  </si>
  <si>
    <t>5,221.369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</si>
  <si>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</si>
  <si>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</si>
  <si>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</si>
  <si>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</si>
  <si>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</si>
  <si>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</si>
  <si>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</si>
  <si>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</si>
  <si>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1,132.612</t>
  </si>
  <si>
    <t>Capital Leases</t>
  </si>
  <si>
    <t>Other Non-current Liabilities</t>
  </si>
  <si>
    <t>Total Liabilities</t>
  </si>
  <si>
    <t>1,558.558</t>
  </si>
  <si>
    <t>1,747.601</t>
  </si>
  <si>
    <t>2,035.411</t>
  </si>
  <si>
    <t>Common Stock</t>
  </si>
  <si>
    <t>1,931.587</t>
  </si>
  <si>
    <t>2,537.63</t>
  </si>
  <si>
    <t>2,756.607</t>
  </si>
  <si>
    <t>Additional Paid In Capital</t>
  </si>
  <si>
    <t>Retained Earnings</t>
  </si>
  <si>
    <t>Treasury Stock</t>
  </si>
  <si>
    <t>Other Common Equity Adj</t>
  </si>
  <si>
    <t>Common Equity</t>
  </si>
  <si>
    <t>1,843.13</t>
  </si>
  <si>
    <t>3,269.246</t>
  </si>
  <si>
    <t>3,185.958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</si>
  <si>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</si>
  <si>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</si>
  <si>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</si>
  <si>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</si>
  <si>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</si>
  <si>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</si>
  <si>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</si>
  <si>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1,182.166</t>
  </si>
  <si>
    <t>Income Statement</t>
  </si>
  <si>
    <t>Revenue</t>
  </si>
  <si>
    <t>1,075.689</t>
  </si>
  <si>
    <t>1,368.583</t>
  </si>
  <si>
    <t>1,289.226</t>
  </si>
  <si>
    <t>Revenue Growth (YoY)</t>
  </si>
  <si>
    <t>NM</t>
  </si>
  <si>
    <t>834.0%</t>
  </si>
  <si>
    <t>200.1%</t>
  </si>
  <si>
    <t>28.0%</t>
  </si>
  <si>
    <t>-12.0%</t>
  </si>
  <si>
    <t>Cost of Revenues</t>
  </si>
  <si>
    <t>Gross Profit</t>
  </si>
  <si>
    <t>Gross Profit Margin</t>
  </si>
  <si>
    <t>-138.0%</t>
  </si>
  <si>
    <t>36.9%</t>
  </si>
  <si>
    <t>43.5%</t>
  </si>
  <si>
    <t>44.4%</t>
  </si>
  <si>
    <t>38.3%</t>
  </si>
  <si>
    <t>27.6%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</si>
  <si>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</si>
  <si>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</si>
  <si>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</si>
  <si>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</si>
  <si>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</si>
  <si>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</si>
  <si>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</si>
  <si>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</si>
  <si>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</si>
  <si>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</si>
  <si>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</si>
  <si>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</si>
  <si>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</si>
  <si>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</si>
  <si>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</si>
  <si>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</si>
  <si>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</si>
  <si>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</si>
  <si>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</si>
  <si>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</si>
  <si>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</si>
  <si>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</si>
  <si>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</si>
  <si>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</si>
  <si>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</si>
  <si>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</si>
  <si>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</si>
  <si>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</si>
  <si>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</si>
  <si>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</si>
  <si>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</si>
  <si>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</si>
  <si>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</si>
  <si>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</si>
  <si>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</si>
  <si>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</si>
  <si>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</si>
  <si>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</si>
  <si>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</si>
  <si>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</si>
  <si>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</si>
  <si>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</si>
  <si>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</si>
  <si>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</si>
  <si>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</si>
  <si>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</si>
  <si>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</si>
  <si>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</si>
  <si>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</si>
  <si>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</si>
  <si>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</si>
  <si>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</si>
  <si>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</si>
  <si>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1,133.248</t>
  </si>
  <si>
    <t>3,191.801</t>
  </si>
  <si>
    <t>2,573.797</t>
  </si>
  <si>
    <t>1,351.423</t>
  </si>
  <si>
    <t>Total Enterprise Value (TEV)</t>
  </si>
  <si>
    <t>1,420.214</t>
  </si>
  <si>
    <t>3,530.367</t>
  </si>
  <si>
    <t>2,740.037</t>
  </si>
  <si>
    <t>2,110.735</t>
  </si>
  <si>
    <t>Enterprise Value (EV)</t>
  </si>
  <si>
    <t>1,413.253</t>
  </si>
  <si>
    <t>2,607.231</t>
  </si>
  <si>
    <t>2,772.412</t>
  </si>
  <si>
    <t>EV/EBITDA</t>
  </si>
  <si>
    <t>-19.4x</t>
  </si>
  <si>
    <t>-7.3x</t>
  </si>
  <si>
    <t>-1.2x</t>
  </si>
  <si>
    <t>-53.4x</t>
  </si>
  <si>
    <t>-18.0x</t>
  </si>
  <si>
    <t>-15.6x</t>
  </si>
  <si>
    <t>22.8x</t>
  </si>
  <si>
    <t>9.1x</t>
  </si>
  <si>
    <t>7.2x</t>
  </si>
  <si>
    <t>9.5x</t>
  </si>
  <si>
    <t>EV / EBIT</t>
  </si>
  <si>
    <t>-53.3x</t>
  </si>
  <si>
    <t>-17.7x</t>
  </si>
  <si>
    <t>-15.2x</t>
  </si>
  <si>
    <t>76.4x</t>
  </si>
  <si>
    <t>14.9x</t>
  </si>
  <si>
    <t>19.7x</t>
  </si>
  <si>
    <t>197.0x</t>
  </si>
  <si>
    <t>EV / LTM EBITDA - CAPEX</t>
  </si>
  <si>
    <t>-7.0x</t>
  </si>
  <si>
    <t>-13.0x</t>
  </si>
  <si>
    <t>-4.2x</t>
  </si>
  <si>
    <t>-14.9x</t>
  </si>
  <si>
    <t>16.7x</t>
  </si>
  <si>
    <t>-36.8x</t>
  </si>
  <si>
    <t>-6.0x</t>
  </si>
  <si>
    <t>EV / Free Cash Flow</t>
  </si>
  <si>
    <t>-34.8x</t>
  </si>
  <si>
    <t>-11.6x</t>
  </si>
  <si>
    <t>-2.1x</t>
  </si>
  <si>
    <t>-2.6x</t>
  </si>
  <si>
    <t>27.5x</t>
  </si>
  <si>
    <t>-5.7x</t>
  </si>
  <si>
    <t>-8.2x</t>
  </si>
  <si>
    <t>78.0x</t>
  </si>
  <si>
    <t>-38.7x</t>
  </si>
  <si>
    <t>-8.6x</t>
  </si>
  <si>
    <t>EV / Invested Capital</t>
  </si>
  <si>
    <t>2.0x</t>
  </si>
  <si>
    <t>3.3x</t>
  </si>
  <si>
    <t>4.5x</t>
  </si>
  <si>
    <t>2.7x</t>
  </si>
  <si>
    <t>1.4x</t>
  </si>
  <si>
    <t>1.0x</t>
  </si>
  <si>
    <t>1.6x</t>
  </si>
  <si>
    <t>0.7x</t>
  </si>
  <si>
    <t>EV / Revenue</t>
  </si>
  <si>
    <t>NA</t>
  </si>
  <si>
    <t>371.0x</t>
  </si>
  <si>
    <t>5.6x</t>
  </si>
  <si>
    <t>3.9x</t>
  </si>
  <si>
    <t>2.2x</t>
  </si>
  <si>
    <t>P/E Ratio</t>
  </si>
  <si>
    <t>-5.5x</t>
  </si>
  <si>
    <t>-9.7x</t>
  </si>
  <si>
    <t>-1.3x</t>
  </si>
  <si>
    <t>-31.9x</t>
  </si>
  <si>
    <t>32.3x</t>
  </si>
  <si>
    <t>-10.4x</t>
  </si>
  <si>
    <t>-25.2x</t>
  </si>
  <si>
    <t>-32.4x</t>
  </si>
  <si>
    <t>3.8x</t>
  </si>
  <si>
    <t>-14.8x</t>
  </si>
  <si>
    <t>Price/Book</t>
  </si>
  <si>
    <t>3.1x</t>
  </si>
  <si>
    <t>4.1x</t>
  </si>
  <si>
    <t>4.9x</t>
  </si>
  <si>
    <t>1.8x</t>
  </si>
  <si>
    <t>1.1x</t>
  </si>
  <si>
    <t>2.1x</t>
  </si>
  <si>
    <t>0.9x</t>
  </si>
  <si>
    <t>Price / Operating Cash Flow</t>
  </si>
  <si>
    <t>-12.4x</t>
  </si>
  <si>
    <t>-1.6x</t>
  </si>
  <si>
    <t>-61.3x</t>
  </si>
  <si>
    <t>-13.5x</t>
  </si>
  <si>
    <t>-12.8x</t>
  </si>
  <si>
    <t>41.2x</t>
  </si>
  <si>
    <t>12.3x</t>
  </si>
  <si>
    <t>8.0x</t>
  </si>
  <si>
    <t>27.7x</t>
  </si>
  <si>
    <t>Price / LTM Sales</t>
  </si>
  <si>
    <t>406.5x</t>
  </si>
  <si>
    <t>3.5x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</si>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</sst>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E0EA631-6714-86D8-1EB2-8B883E9FAEE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6" sqref="D1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8.6679999999999993</v>
      </c>
      <c r="E12" s="3">
        <v>6.2229999999999999</v>
      </c>
      <c r="F12" s="3">
        <v>1.351</v>
      </c>
      <c r="G12" s="3">
        <v>54.56</v>
      </c>
      <c r="H12" s="3">
        <v>79.150000000000006</v>
      </c>
      <c r="I12" s="3">
        <v>83.021000000000001</v>
      </c>
      <c r="J12" s="3">
        <v>87.929000000000002</v>
      </c>
      <c r="K12" s="3">
        <v>438.89100000000002</v>
      </c>
      <c r="L12" s="3">
        <v>386.31099999999998</v>
      </c>
      <c r="M12" s="3">
        <v>271.83100000000002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>
        <v>0.55500000000000005</v>
      </c>
      <c r="G13" s="3">
        <v>1.07</v>
      </c>
      <c r="H13" s="3">
        <v>4.1829999999999998</v>
      </c>
      <c r="I13" s="3">
        <v>2.4319999999999999</v>
      </c>
      <c r="J13" s="3" t="s">
        <v>27</v>
      </c>
      <c r="K13" s="3">
        <v>3.97</v>
      </c>
      <c r="L13" s="3">
        <v>304.15699999999998</v>
      </c>
      <c r="M13" s="3">
        <v>49.915999999999997</v>
      </c>
    </row>
    <row r="14" spans="3:13" ht="12.75" x14ac:dyDescent="0.2">
      <c r="C14" s="3" t="s">
        <v>28</v>
      </c>
      <c r="D14" s="39">
        <v>10</v>
      </c>
      <c r="E14" s="39">
        <v>10</v>
      </c>
      <c r="F14" s="39">
        <v>10</v>
      </c>
      <c r="G14" s="39">
        <v>10</v>
      </c>
      <c r="H14" s="39">
        <v>10</v>
      </c>
      <c r="I14" s="39">
        <v>10</v>
      </c>
      <c r="J14" s="39">
        <v>10</v>
      </c>
      <c r="K14" s="3">
        <v>21.85</v>
      </c>
      <c r="L14" s="3">
        <v>17.965</v>
      </c>
      <c r="M14" s="3">
        <v>11.074999999999999</v>
      </c>
    </row>
    <row r="15" spans="3:13" ht="12.75" x14ac:dyDescent="0.2">
      <c r="C15" s="3" t="s">
        <v>29</v>
      </c>
      <c r="D15" s="39">
        <f>E15</f>
        <v>1.6020000000000001</v>
      </c>
      <c r="E15" s="39">
        <f>F15</f>
        <v>1.6020000000000001</v>
      </c>
      <c r="F15" s="39">
        <f>G15</f>
        <v>1.6020000000000001</v>
      </c>
      <c r="G15" s="3">
        <v>1.6020000000000001</v>
      </c>
      <c r="H15" s="3">
        <v>3.97</v>
      </c>
      <c r="I15" s="3">
        <v>58.619</v>
      </c>
      <c r="J15" s="3">
        <v>60.070999999999998</v>
      </c>
      <c r="K15" s="3">
        <v>265.03199999999998</v>
      </c>
      <c r="L15" s="3">
        <v>254.95699999999999</v>
      </c>
      <c r="M15" s="3">
        <v>358.93900000000002</v>
      </c>
    </row>
    <row r="16" spans="3:13" ht="12.75" x14ac:dyDescent="0.2">
      <c r="C16" s="3" t="s">
        <v>30</v>
      </c>
      <c r="D16" s="3" t="s">
        <v>27</v>
      </c>
      <c r="E16" s="3" t="s">
        <v>27</v>
      </c>
      <c r="F16" s="3" t="s">
        <v>27</v>
      </c>
      <c r="G16" s="3">
        <v>0.28499999999999998</v>
      </c>
      <c r="H16" s="3">
        <v>0.72699999999999998</v>
      </c>
      <c r="I16" s="3">
        <v>3.867</v>
      </c>
      <c r="J16" s="3" t="s">
        <v>27</v>
      </c>
      <c r="K16" s="3">
        <v>41.494</v>
      </c>
      <c r="L16" s="3">
        <v>42.423999999999999</v>
      </c>
      <c r="M16" s="3">
        <v>51.575000000000003</v>
      </c>
    </row>
    <row r="17" spans="3:13" ht="12.75" x14ac:dyDescent="0.2">
      <c r="C17" s="3" t="s">
        <v>31</v>
      </c>
      <c r="D17" s="3">
        <v>3.6999999999999998E-2</v>
      </c>
      <c r="E17" s="3">
        <v>7.1999999999999995E-2</v>
      </c>
      <c r="F17" s="3">
        <v>5.2999999999999999E-2</v>
      </c>
      <c r="G17" s="3">
        <v>4.2729999999999997</v>
      </c>
      <c r="H17" s="3">
        <v>14.141</v>
      </c>
      <c r="I17" s="3">
        <v>26.22</v>
      </c>
      <c r="J17" s="3">
        <v>45.029000000000003</v>
      </c>
      <c r="K17" s="3">
        <v>50.777000000000001</v>
      </c>
      <c r="L17" s="3">
        <v>465.12599999999998</v>
      </c>
      <c r="M17" s="3">
        <v>143.63</v>
      </c>
    </row>
    <row r="18" spans="3:13" ht="12.75" x14ac:dyDescent="0.2">
      <c r="C18" s="3" t="s">
        <v>32</v>
      </c>
      <c r="D18" s="3">
        <v>8.7040000000000006</v>
      </c>
      <c r="E18" s="3">
        <v>6.2949999999999999</v>
      </c>
      <c r="F18" s="3">
        <v>1.9590000000000001</v>
      </c>
      <c r="G18" s="3">
        <v>61.79</v>
      </c>
      <c r="H18" s="3">
        <v>102.17100000000001</v>
      </c>
      <c r="I18" s="3">
        <v>174.15899999999999</v>
      </c>
      <c r="J18" s="3">
        <v>193.02799999999999</v>
      </c>
      <c r="K18" s="3">
        <v>822.01400000000001</v>
      </c>
      <c r="L18" s="3" t="s">
        <v>33</v>
      </c>
      <c r="M18" s="3">
        <v>886.96600000000001</v>
      </c>
    </row>
    <row r="19" spans="3:13" ht="12.75" x14ac:dyDescent="0.2"/>
    <row r="20" spans="3:13" ht="12.75" x14ac:dyDescent="0.2">
      <c r="C20" s="3" t="s">
        <v>34</v>
      </c>
      <c r="D20" s="3">
        <v>0.47299999999999998</v>
      </c>
      <c r="E20" s="3">
        <v>0.68</v>
      </c>
      <c r="F20" s="3">
        <v>0.63300000000000001</v>
      </c>
      <c r="G20" s="3">
        <v>28.481000000000002</v>
      </c>
      <c r="H20" s="3">
        <v>434.113</v>
      </c>
      <c r="I20" s="3">
        <v>666.95699999999999</v>
      </c>
      <c r="J20" s="3">
        <v>664.43</v>
      </c>
      <c r="K20" s="3" t="s">
        <v>35</v>
      </c>
      <c r="L20" s="3" t="s">
        <v>36</v>
      </c>
      <c r="M20" s="3" t="s">
        <v>37</v>
      </c>
    </row>
    <row r="21" spans="3:13" ht="12.75" x14ac:dyDescent="0.2">
      <c r="C21" s="3" t="s">
        <v>38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39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40</v>
      </c>
      <c r="D23" s="3">
        <v>0.81299999999999994</v>
      </c>
      <c r="E23" s="3">
        <v>1.2110000000000001</v>
      </c>
      <c r="F23" s="3" t="s">
        <v>27</v>
      </c>
      <c r="G23" s="3" t="s">
        <v>27</v>
      </c>
      <c r="H23" s="3" t="s">
        <v>27</v>
      </c>
      <c r="I23" s="3" t="s">
        <v>27</v>
      </c>
      <c r="J23" s="3">
        <v>9.3000000000000007</v>
      </c>
      <c r="K23" s="3">
        <v>28.358000000000001</v>
      </c>
      <c r="L23" s="3">
        <v>161.363</v>
      </c>
      <c r="M23" s="3">
        <v>207.328</v>
      </c>
    </row>
    <row r="24" spans="3:13" ht="12.75" x14ac:dyDescent="0.2">
      <c r="C24" s="3" t="s">
        <v>41</v>
      </c>
      <c r="D24" s="3" t="s">
        <v>27</v>
      </c>
      <c r="E24" s="3" t="s">
        <v>27</v>
      </c>
      <c r="F24" s="3" t="s">
        <v>27</v>
      </c>
      <c r="G24" s="3">
        <v>30.321999999999999</v>
      </c>
      <c r="H24" s="3">
        <v>28.388999999999999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42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43</v>
      </c>
      <c r="D26" s="3">
        <v>0</v>
      </c>
      <c r="E26" s="3">
        <v>0</v>
      </c>
      <c r="F26" s="3">
        <v>0</v>
      </c>
      <c r="G26" s="3">
        <v>0.16200000000000001</v>
      </c>
      <c r="H26" s="3">
        <v>46.728000000000002</v>
      </c>
      <c r="I26" s="3">
        <v>171.52600000000001</v>
      </c>
      <c r="J26" s="3">
        <v>223.13</v>
      </c>
      <c r="K26" s="3">
        <v>186.239</v>
      </c>
      <c r="L26" s="3">
        <v>225.85</v>
      </c>
      <c r="M26" s="3">
        <v>281.18200000000002</v>
      </c>
    </row>
    <row r="27" spans="3:13" ht="12.75" x14ac:dyDescent="0.2">
      <c r="C27" s="3" t="s">
        <v>44</v>
      </c>
      <c r="D27" s="3">
        <v>9.99</v>
      </c>
      <c r="E27" s="3">
        <v>8.1859999999999999</v>
      </c>
      <c r="F27" s="3">
        <v>2.5920000000000001</v>
      </c>
      <c r="G27" s="3">
        <v>120.756</v>
      </c>
      <c r="H27" s="3">
        <v>611.4</v>
      </c>
      <c r="I27" s="3" t="s">
        <v>45</v>
      </c>
      <c r="J27" s="3" t="s">
        <v>46</v>
      </c>
      <c r="K27" s="3" t="s">
        <v>47</v>
      </c>
      <c r="L27" s="3" t="s">
        <v>48</v>
      </c>
      <c r="M27" s="3" t="s">
        <v>49</v>
      </c>
    </row>
    <row r="28" spans="3:13" ht="12.75" x14ac:dyDescent="0.2"/>
    <row r="29" spans="3:13" ht="12.75" x14ac:dyDescent="0.2">
      <c r="C29" s="3" t="s">
        <v>50</v>
      </c>
      <c r="D29" s="3">
        <v>0.13100000000000001</v>
      </c>
      <c r="E29" s="3">
        <v>0.16900000000000001</v>
      </c>
      <c r="F29" s="3">
        <v>0.23599999999999999</v>
      </c>
      <c r="G29" s="3">
        <v>1.1319999999999999</v>
      </c>
      <c r="H29" s="3">
        <v>7.1820000000000004</v>
      </c>
      <c r="I29" s="3">
        <v>28.974</v>
      </c>
      <c r="J29" s="3">
        <v>58.506</v>
      </c>
      <c r="K29" s="3">
        <v>126.22</v>
      </c>
      <c r="L29" s="3">
        <v>138.209</v>
      </c>
      <c r="M29" s="3">
        <v>165.87</v>
      </c>
    </row>
    <row r="30" spans="3:13" ht="12.75" x14ac:dyDescent="0.2">
      <c r="C30" s="3" t="s">
        <v>51</v>
      </c>
      <c r="D30" s="3">
        <v>3.7999999999999999E-2</v>
      </c>
      <c r="E30" s="3">
        <v>2.3E-2</v>
      </c>
      <c r="F30" s="3">
        <v>2.8000000000000001E-2</v>
      </c>
      <c r="G30" s="3" t="s">
        <v>27</v>
      </c>
      <c r="H30" s="3" t="s">
        <v>27</v>
      </c>
      <c r="I30" s="3">
        <v>2.02</v>
      </c>
      <c r="J30" s="3">
        <v>4.3029999999999999</v>
      </c>
      <c r="K30" s="3">
        <v>30.907</v>
      </c>
      <c r="L30" s="3">
        <v>95.102999999999994</v>
      </c>
      <c r="M30" s="3">
        <v>146.12</v>
      </c>
    </row>
    <row r="31" spans="3:13" ht="12.75" x14ac:dyDescent="0.2">
      <c r="C31" s="3" t="s">
        <v>52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53</v>
      </c>
      <c r="D32" s="3" t="s">
        <v>27</v>
      </c>
      <c r="E32" s="3" t="s">
        <v>27</v>
      </c>
      <c r="F32" s="3" t="s">
        <v>27</v>
      </c>
      <c r="G32" s="3" t="s">
        <v>27</v>
      </c>
      <c r="H32" s="3">
        <v>18.628</v>
      </c>
      <c r="I32" s="3">
        <v>74.67</v>
      </c>
      <c r="J32" s="3">
        <v>79.953000000000003</v>
      </c>
      <c r="K32" s="3">
        <v>16.965</v>
      </c>
      <c r="L32" s="3">
        <v>33.720999999999997</v>
      </c>
      <c r="M32" s="3">
        <v>1.4890000000000001</v>
      </c>
    </row>
    <row r="33" spans="3:13" ht="12.75" x14ac:dyDescent="0.2">
      <c r="C33" s="3" t="s">
        <v>54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0.65100000000000002</v>
      </c>
      <c r="K33" s="3">
        <v>11.369</v>
      </c>
      <c r="L33" s="3">
        <v>22.956</v>
      </c>
      <c r="M33" s="3">
        <v>29.003</v>
      </c>
    </row>
    <row r="34" spans="3:13" ht="12.75" x14ac:dyDescent="0.2">
      <c r="C34" s="3" t="s">
        <v>55</v>
      </c>
      <c r="D34" s="3">
        <v>0</v>
      </c>
      <c r="E34" s="3">
        <v>0</v>
      </c>
      <c r="F34" s="3">
        <v>0</v>
      </c>
      <c r="G34" s="3">
        <v>0.80600000000000005</v>
      </c>
      <c r="H34" s="3">
        <v>12.537000000000001</v>
      </c>
      <c r="I34" s="3">
        <v>44.709000000000003</v>
      </c>
      <c r="J34" s="3">
        <v>27.888000000000002</v>
      </c>
      <c r="K34" s="3">
        <v>97.861000000000004</v>
      </c>
      <c r="L34" s="3">
        <v>219.06700000000001</v>
      </c>
      <c r="M34" s="3">
        <v>25.419</v>
      </c>
    </row>
    <row r="35" spans="3:13" ht="12.75" x14ac:dyDescent="0.2">
      <c r="C35" s="3" t="s">
        <v>56</v>
      </c>
      <c r="D35" s="3">
        <v>0.17</v>
      </c>
      <c r="E35" s="3">
        <v>0.192</v>
      </c>
      <c r="F35" s="3">
        <v>0.26400000000000001</v>
      </c>
      <c r="G35" s="3">
        <v>1.9379999999999999</v>
      </c>
      <c r="H35" s="3">
        <v>38.347000000000001</v>
      </c>
      <c r="I35" s="3">
        <v>150.37299999999999</v>
      </c>
      <c r="J35" s="3">
        <v>171.30099999999999</v>
      </c>
      <c r="K35" s="3">
        <v>283.322</v>
      </c>
      <c r="L35" s="3">
        <v>509.05700000000002</v>
      </c>
      <c r="M35" s="3">
        <v>367.90100000000001</v>
      </c>
    </row>
    <row r="36" spans="3:13" ht="12.75" x14ac:dyDescent="0.2"/>
    <row r="37" spans="3:13" ht="12.75" x14ac:dyDescent="0.2">
      <c r="C37" s="3" t="s">
        <v>57</v>
      </c>
      <c r="D37" s="3" t="s">
        <v>27</v>
      </c>
      <c r="E37" s="3" t="s">
        <v>27</v>
      </c>
      <c r="F37" s="3" t="s">
        <v>27</v>
      </c>
      <c r="G37" s="3" t="s">
        <v>27</v>
      </c>
      <c r="H37" s="3">
        <v>41.575000000000003</v>
      </c>
      <c r="I37" s="3">
        <v>227.321</v>
      </c>
      <c r="J37" s="3">
        <v>262.91199999999998</v>
      </c>
      <c r="K37" s="3">
        <v>676.81</v>
      </c>
      <c r="L37" s="3">
        <v>649.98699999999997</v>
      </c>
      <c r="M37" s="3" t="s">
        <v>58</v>
      </c>
    </row>
    <row r="38" spans="3:13" ht="12.75" x14ac:dyDescent="0.2">
      <c r="C38" s="3" t="s">
        <v>59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1.101</v>
      </c>
      <c r="K38" s="3">
        <v>12.659000000000001</v>
      </c>
      <c r="L38" s="3">
        <v>34.07</v>
      </c>
      <c r="M38" s="3">
        <v>19.062000000000001</v>
      </c>
    </row>
    <row r="39" spans="3:13" ht="12.75" x14ac:dyDescent="0.2">
      <c r="C39" s="3" t="s">
        <v>60</v>
      </c>
      <c r="D39" s="3">
        <v>0</v>
      </c>
      <c r="E39" s="3">
        <v>0</v>
      </c>
      <c r="F39" s="3">
        <v>0</v>
      </c>
      <c r="G39" s="3">
        <v>28.321000000000002</v>
      </c>
      <c r="H39" s="3">
        <v>71.753</v>
      </c>
      <c r="I39" s="3">
        <v>76.263999999999996</v>
      </c>
      <c r="J39" s="3">
        <v>131.20599999999999</v>
      </c>
      <c r="K39" s="3">
        <v>585.76599999999996</v>
      </c>
      <c r="L39" s="3">
        <v>554.48599999999999</v>
      </c>
      <c r="M39" s="3">
        <v>515.83600000000001</v>
      </c>
    </row>
    <row r="40" spans="3:13" ht="12.75" x14ac:dyDescent="0.2">
      <c r="C40" s="3" t="s">
        <v>61</v>
      </c>
      <c r="D40" s="3">
        <v>0.17</v>
      </c>
      <c r="E40" s="3">
        <v>0.192</v>
      </c>
      <c r="F40" s="3">
        <v>0.26400000000000001</v>
      </c>
      <c r="G40" s="3">
        <v>30.259</v>
      </c>
      <c r="H40" s="3">
        <v>151.67500000000001</v>
      </c>
      <c r="I40" s="3">
        <v>453.95800000000003</v>
      </c>
      <c r="J40" s="3">
        <v>566.52</v>
      </c>
      <c r="K40" s="3" t="s">
        <v>62</v>
      </c>
      <c r="L40" s="3" t="s">
        <v>63</v>
      </c>
      <c r="M40" s="3" t="s">
        <v>64</v>
      </c>
    </row>
    <row r="41" spans="3:13" ht="12.75" x14ac:dyDescent="0.2"/>
    <row r="42" spans="3:13" ht="12.75" x14ac:dyDescent="0.2">
      <c r="C42" s="3" t="s">
        <v>65</v>
      </c>
      <c r="D42" s="3">
        <v>15.526</v>
      </c>
      <c r="E42" s="3">
        <v>17.75</v>
      </c>
      <c r="F42" s="3">
        <v>21.265999999999998</v>
      </c>
      <c r="G42" s="3">
        <v>109.52</v>
      </c>
      <c r="H42" s="3">
        <v>481.87700000000001</v>
      </c>
      <c r="I42" s="3">
        <v>670.34199999999998</v>
      </c>
      <c r="J42" s="3">
        <v>656.62800000000004</v>
      </c>
      <c r="K42" s="3" t="s">
        <v>66</v>
      </c>
      <c r="L42" s="3" t="s">
        <v>67</v>
      </c>
      <c r="M42" s="3" t="s">
        <v>68</v>
      </c>
    </row>
    <row r="43" spans="3:13" ht="12.75" x14ac:dyDescent="0.2">
      <c r="C43" s="3" t="s">
        <v>69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70</v>
      </c>
      <c r="D44" s="3">
        <v>-10.613</v>
      </c>
      <c r="E44" s="3">
        <v>-16.018000000000001</v>
      </c>
      <c r="F44" s="3">
        <v>-26.574000000000002</v>
      </c>
      <c r="G44" s="3">
        <v>-28.946999999999999</v>
      </c>
      <c r="H44" s="3">
        <v>-48.393000000000001</v>
      </c>
      <c r="I44" s="3">
        <v>-152.5</v>
      </c>
      <c r="J44" s="3">
        <v>-169.565</v>
      </c>
      <c r="K44" s="3">
        <v>-137.80099999999999</v>
      </c>
      <c r="L44" s="3">
        <v>564.72799999999995</v>
      </c>
      <c r="M44" s="3">
        <v>443.50799999999998</v>
      </c>
    </row>
    <row r="45" spans="3:13" ht="12.75" x14ac:dyDescent="0.2">
      <c r="C45" s="3" t="s">
        <v>71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72</v>
      </c>
      <c r="D46" s="3">
        <v>4.907</v>
      </c>
      <c r="E46" s="3">
        <v>6.2629999999999999</v>
      </c>
      <c r="F46" s="3">
        <v>7.6369999999999996</v>
      </c>
      <c r="G46" s="3">
        <v>8.3710000000000004</v>
      </c>
      <c r="H46" s="3">
        <v>16.018999999999998</v>
      </c>
      <c r="I46" s="3">
        <v>21.023</v>
      </c>
      <c r="J46" s="3">
        <v>36.304000000000002</v>
      </c>
      <c r="K46" s="3">
        <v>49.343000000000004</v>
      </c>
      <c r="L46" s="3">
        <v>166.88900000000001</v>
      </c>
      <c r="M46" s="3">
        <v>-14.157</v>
      </c>
    </row>
    <row r="47" spans="3:13" ht="12.75" x14ac:dyDescent="0.2">
      <c r="C47" s="3" t="s">
        <v>73</v>
      </c>
      <c r="D47" s="3">
        <v>9.82</v>
      </c>
      <c r="E47" s="3">
        <v>7.9939999999999998</v>
      </c>
      <c r="F47" s="3">
        <v>2.3279999999999998</v>
      </c>
      <c r="G47" s="3">
        <v>88.944000000000003</v>
      </c>
      <c r="H47" s="3">
        <v>449.50299999999999</v>
      </c>
      <c r="I47" s="3">
        <v>538.86500000000001</v>
      </c>
      <c r="J47" s="3">
        <v>523.36800000000005</v>
      </c>
      <c r="K47" s="3" t="s">
        <v>74</v>
      </c>
      <c r="L47" s="3" t="s">
        <v>75</v>
      </c>
      <c r="M47" s="3" t="s">
        <v>76</v>
      </c>
    </row>
    <row r="48" spans="3:13" ht="12.75" x14ac:dyDescent="0.2">
      <c r="C48" s="3" t="s">
        <v>77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78</v>
      </c>
      <c r="D49" s="3" t="s">
        <v>27</v>
      </c>
      <c r="E49" s="3" t="s">
        <v>27</v>
      </c>
      <c r="F49" s="3" t="s">
        <v>27</v>
      </c>
      <c r="G49" s="3">
        <v>1.552</v>
      </c>
      <c r="H49" s="3">
        <v>10.222</v>
      </c>
      <c r="I49" s="3">
        <v>19.818000000000001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79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80</v>
      </c>
      <c r="D51" s="3">
        <v>9.82</v>
      </c>
      <c r="E51" s="3">
        <v>7.9939999999999998</v>
      </c>
      <c r="F51" s="3">
        <v>2.3279999999999998</v>
      </c>
      <c r="G51" s="3">
        <v>90.497</v>
      </c>
      <c r="H51" s="3">
        <v>459.72500000000002</v>
      </c>
      <c r="I51" s="3">
        <v>558.68399999999997</v>
      </c>
      <c r="J51" s="3">
        <v>523.36800000000005</v>
      </c>
      <c r="K51" s="3" t="s">
        <v>74</v>
      </c>
      <c r="L51" s="3" t="s">
        <v>75</v>
      </c>
      <c r="M51" s="3" t="s">
        <v>76</v>
      </c>
    </row>
    <row r="52" spans="3:13" ht="12.75" x14ac:dyDescent="0.2"/>
    <row r="53" spans="3:13" ht="12.75" x14ac:dyDescent="0.2">
      <c r="C53" s="3" t="s">
        <v>81</v>
      </c>
      <c r="D53" s="3">
        <v>9.99</v>
      </c>
      <c r="E53" s="3">
        <v>8.1859999999999999</v>
      </c>
      <c r="F53" s="3">
        <v>2.5920000000000001</v>
      </c>
      <c r="G53" s="3">
        <v>120.756</v>
      </c>
      <c r="H53" s="3">
        <v>611.4</v>
      </c>
      <c r="I53" s="3" t="s">
        <v>45</v>
      </c>
      <c r="J53" s="3" t="s">
        <v>46</v>
      </c>
      <c r="K53" s="3" t="s">
        <v>47</v>
      </c>
      <c r="L53" s="3" t="s">
        <v>48</v>
      </c>
      <c r="M53" s="3" t="s">
        <v>49</v>
      </c>
    </row>
    <row r="54" spans="3:13" ht="12.75" x14ac:dyDescent="0.2"/>
    <row r="55" spans="3:13" ht="12.75" x14ac:dyDescent="0.2">
      <c r="C55" s="3" t="s">
        <v>82</v>
      </c>
      <c r="D55" s="3">
        <v>8.6679999999999993</v>
      </c>
      <c r="E55" s="3">
        <v>6.2229999999999999</v>
      </c>
      <c r="F55" s="3">
        <v>1.9059999999999999</v>
      </c>
      <c r="G55" s="3">
        <v>55.63</v>
      </c>
      <c r="H55" s="3">
        <v>83.332999999999998</v>
      </c>
      <c r="I55" s="3">
        <v>85.453000000000003</v>
      </c>
      <c r="J55" s="3">
        <v>87.929000000000002</v>
      </c>
      <c r="K55" s="3">
        <v>442.86099999999999</v>
      </c>
      <c r="L55" s="3">
        <v>690.46900000000005</v>
      </c>
      <c r="M55" s="3">
        <v>321.74700000000001</v>
      </c>
    </row>
    <row r="56" spans="3:13" ht="12.75" x14ac:dyDescent="0.2">
      <c r="C56" s="3" t="s">
        <v>83</v>
      </c>
      <c r="D56" s="3">
        <v>0</v>
      </c>
      <c r="E56" s="3">
        <v>0</v>
      </c>
      <c r="F56" s="3">
        <v>0</v>
      </c>
      <c r="G56" s="3">
        <v>0</v>
      </c>
      <c r="H56" s="3">
        <v>60.203000000000003</v>
      </c>
      <c r="I56" s="3">
        <v>301.99099999999999</v>
      </c>
      <c r="J56" s="3">
        <v>344.61700000000002</v>
      </c>
      <c r="K56" s="3">
        <v>717.80399999999997</v>
      </c>
      <c r="L56" s="3">
        <v>740.73500000000001</v>
      </c>
      <c r="M56" s="3" t="s">
        <v>84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0960-BAC1-4CA2-B07D-9E2737D1CDC2}">
  <dimension ref="C2:M56"/>
  <sheetViews>
    <sheetView workbookViewId="0">
      <selection activeCell="H12" sqref="H12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85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86</v>
      </c>
      <c r="D12" s="39">
        <v>0</v>
      </c>
      <c r="E12" s="39">
        <v>0</v>
      </c>
      <c r="F12" s="39">
        <v>0</v>
      </c>
      <c r="G12" s="3">
        <v>1.1910000000000001</v>
      </c>
      <c r="H12" s="39">
        <v>0</v>
      </c>
      <c r="I12" s="3">
        <v>41.165999999999997</v>
      </c>
      <c r="J12" s="3">
        <v>365.78100000000001</v>
      </c>
      <c r="K12" s="3" t="s">
        <v>87</v>
      </c>
      <c r="L12" s="3" t="s">
        <v>88</v>
      </c>
      <c r="M12" s="3" t="s">
        <v>89</v>
      </c>
    </row>
    <row r="13" spans="3:13" x14ac:dyDescent="0.2">
      <c r="C13" s="3" t="s">
        <v>90</v>
      </c>
      <c r="D13" s="3" t="s">
        <v>91</v>
      </c>
      <c r="E13" s="3" t="s">
        <v>91</v>
      </c>
      <c r="F13" s="3" t="s">
        <v>91</v>
      </c>
      <c r="G13" s="3" t="s">
        <v>91</v>
      </c>
      <c r="H13" s="3" t="s">
        <v>91</v>
      </c>
      <c r="I13" s="3" t="s">
        <v>91</v>
      </c>
      <c r="J13" s="3" t="s">
        <v>92</v>
      </c>
      <c r="K13" s="3" t="s">
        <v>93</v>
      </c>
      <c r="L13" s="3" t="s">
        <v>94</v>
      </c>
      <c r="M13" s="3" t="s">
        <v>95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96</v>
      </c>
      <c r="D15" s="3">
        <v>0</v>
      </c>
      <c r="E15" s="3">
        <v>0</v>
      </c>
      <c r="F15" s="3">
        <v>0</v>
      </c>
      <c r="G15" s="3">
        <v>-2.835</v>
      </c>
      <c r="H15" s="3">
        <v>-11.005000000000001</v>
      </c>
      <c r="I15" s="3">
        <v>-25.972999999999999</v>
      </c>
      <c r="J15" s="3">
        <v>-206.71700000000001</v>
      </c>
      <c r="K15" s="3">
        <v>-598.14700000000005</v>
      </c>
      <c r="L15" s="3">
        <v>-844.678</v>
      </c>
      <c r="M15" s="3">
        <v>-933.58500000000004</v>
      </c>
    </row>
    <row r="16" spans="3:13" x14ac:dyDescent="0.2">
      <c r="C16" s="3" t="s">
        <v>97</v>
      </c>
      <c r="D16" s="3" t="s">
        <v>3</v>
      </c>
      <c r="E16" s="3" t="s">
        <v>3</v>
      </c>
      <c r="F16" s="3" t="s">
        <v>3</v>
      </c>
      <c r="G16" s="3">
        <v>-1.6439999999999999</v>
      </c>
      <c r="H16" s="3">
        <v>-11.005000000000001</v>
      </c>
      <c r="I16" s="3">
        <v>15.194000000000001</v>
      </c>
      <c r="J16" s="3">
        <v>159.06399999999999</v>
      </c>
      <c r="K16" s="3">
        <v>477.54199999999997</v>
      </c>
      <c r="L16" s="3">
        <v>523.90499999999997</v>
      </c>
      <c r="M16" s="3">
        <v>355.64100000000002</v>
      </c>
    </row>
    <row r="17" spans="3:13" x14ac:dyDescent="0.2">
      <c r="C17" s="3" t="s">
        <v>98</v>
      </c>
      <c r="D17" s="3" t="s">
        <v>3</v>
      </c>
      <c r="E17" s="3" t="s">
        <v>3</v>
      </c>
      <c r="F17" s="3" t="s">
        <v>3</v>
      </c>
      <c r="G17" s="3" t="s">
        <v>99</v>
      </c>
      <c r="H17" s="3" t="s">
        <v>3</v>
      </c>
      <c r="I17" s="3" t="s">
        <v>100</v>
      </c>
      <c r="J17" s="3" t="s">
        <v>101</v>
      </c>
      <c r="K17" s="3" t="s">
        <v>102</v>
      </c>
      <c r="L17" s="3" t="s">
        <v>103</v>
      </c>
      <c r="M17" s="3" t="s">
        <v>104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105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106</v>
      </c>
      <c r="D20" s="3">
        <v>0</v>
      </c>
      <c r="E20" s="3">
        <v>-0.109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107</v>
      </c>
      <c r="D21" s="3">
        <v>-0.82299999999999995</v>
      </c>
      <c r="E21" s="3">
        <v>-0.80700000000000005</v>
      </c>
      <c r="F21" s="3">
        <v>-1.603</v>
      </c>
      <c r="G21" s="3">
        <v>-1.5309999999999999</v>
      </c>
      <c r="H21" s="3">
        <v>-12.974</v>
      </c>
      <c r="I21" s="3">
        <v>-22.469000000000001</v>
      </c>
      <c r="J21" s="3">
        <v>-25.939</v>
      </c>
      <c r="K21" s="3">
        <v>-44.015999999999998</v>
      </c>
      <c r="L21" s="3">
        <v>-63.466999999999999</v>
      </c>
      <c r="M21" s="3">
        <v>-63.204999999999998</v>
      </c>
    </row>
    <row r="22" spans="3:13" x14ac:dyDescent="0.2">
      <c r="C22" s="3" t="s">
        <v>108</v>
      </c>
      <c r="D22" s="3">
        <v>-5.2690000000000001</v>
      </c>
      <c r="E22" s="3">
        <v>-3.6480000000000001</v>
      </c>
      <c r="F22" s="3">
        <v>-5.6550000000000002</v>
      </c>
      <c r="G22" s="3">
        <v>8.3000000000000004E-2</v>
      </c>
      <c r="H22" s="3">
        <v>11.092000000000001</v>
      </c>
      <c r="I22" s="3">
        <v>-40.76</v>
      </c>
      <c r="J22" s="3">
        <v>-130.00700000000001</v>
      </c>
      <c r="K22" s="3">
        <v>-330.42099999999999</v>
      </c>
      <c r="L22" s="3">
        <v>265.11099999999999</v>
      </c>
      <c r="M22" s="3">
        <v>-378.63600000000002</v>
      </c>
    </row>
    <row r="23" spans="3:13" x14ac:dyDescent="0.2">
      <c r="C23" s="3" t="s">
        <v>109</v>
      </c>
      <c r="D23" s="3">
        <v>-6.0919999999999996</v>
      </c>
      <c r="E23" s="3">
        <v>-4.5640000000000001</v>
      </c>
      <c r="F23" s="3">
        <v>-7.258</v>
      </c>
      <c r="G23" s="3">
        <v>-1.448</v>
      </c>
      <c r="H23" s="3">
        <v>-1.8819999999999999</v>
      </c>
      <c r="I23" s="3">
        <v>-63.228999999999999</v>
      </c>
      <c r="J23" s="3">
        <v>-155.946</v>
      </c>
      <c r="K23" s="3">
        <v>-374.43599999999998</v>
      </c>
      <c r="L23" s="3">
        <v>201.64400000000001</v>
      </c>
      <c r="M23" s="3">
        <v>-441.84100000000001</v>
      </c>
    </row>
    <row r="24" spans="3:13" x14ac:dyDescent="0.2">
      <c r="C24" s="3" t="s">
        <v>110</v>
      </c>
      <c r="D24" s="3">
        <v>-6.0919999999999996</v>
      </c>
      <c r="E24" s="3">
        <v>-4.5640000000000001</v>
      </c>
      <c r="F24" s="3">
        <v>-7.258</v>
      </c>
      <c r="G24" s="3">
        <v>-3.0910000000000002</v>
      </c>
      <c r="H24" s="3">
        <v>-12.887</v>
      </c>
      <c r="I24" s="3">
        <v>-48.034999999999997</v>
      </c>
      <c r="J24" s="3">
        <v>3.1179999999999999</v>
      </c>
      <c r="K24" s="3">
        <v>103.105</v>
      </c>
      <c r="L24" s="3">
        <v>725.54899999999998</v>
      </c>
      <c r="M24" s="3">
        <v>-86.200999999999993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111</v>
      </c>
      <c r="D26" s="3">
        <v>6.0000000000000001E-3</v>
      </c>
      <c r="E26" s="3">
        <v>1.6E-2</v>
      </c>
      <c r="F26" s="3">
        <v>-7.0000000000000001E-3</v>
      </c>
      <c r="G26" s="3">
        <v>-0.54900000000000004</v>
      </c>
      <c r="H26" s="3">
        <v>-2.9289999999999998</v>
      </c>
      <c r="I26" s="3">
        <v>-2.5649999999999999</v>
      </c>
      <c r="J26" s="3">
        <v>-20.239999999999998</v>
      </c>
      <c r="K26" s="3">
        <v>-48.265000000000001</v>
      </c>
      <c r="L26" s="3">
        <v>-48.981999999999999</v>
      </c>
      <c r="M26" s="3">
        <v>-47.037999999999997</v>
      </c>
    </row>
    <row r="27" spans="3:13" x14ac:dyDescent="0.2">
      <c r="C27" s="3" t="s">
        <v>112</v>
      </c>
      <c r="D27" s="3">
        <v>-6.0860000000000003</v>
      </c>
      <c r="E27" s="3">
        <v>-4.548</v>
      </c>
      <c r="F27" s="3">
        <v>-7.2649999999999997</v>
      </c>
      <c r="G27" s="3">
        <v>-3.64</v>
      </c>
      <c r="H27" s="3">
        <v>-15.817</v>
      </c>
      <c r="I27" s="3">
        <v>-50.6</v>
      </c>
      <c r="J27" s="3">
        <v>-17.122</v>
      </c>
      <c r="K27" s="3">
        <v>54.84</v>
      </c>
      <c r="L27" s="3">
        <v>676.56799999999998</v>
      </c>
      <c r="M27" s="3">
        <v>-133.238</v>
      </c>
    </row>
    <row r="28" spans="3:13" x14ac:dyDescent="0.2">
      <c r="C28" t="s">
        <v>113</v>
      </c>
      <c r="D28" t="s">
        <v>3</v>
      </c>
      <c r="E28" t="s">
        <v>3</v>
      </c>
      <c r="F28" t="s">
        <v>3</v>
      </c>
      <c r="G28" t="s">
        <v>3</v>
      </c>
      <c r="H28">
        <v>-5.5979999999999999</v>
      </c>
      <c r="I28">
        <v>-37.524999999999999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114</v>
      </c>
      <c r="D29" s="3">
        <v>0</v>
      </c>
      <c r="E29" s="3">
        <v>9.8000000000000004E-2</v>
      </c>
      <c r="F29" s="3">
        <v>-0.11799999999999999</v>
      </c>
      <c r="G29" s="3">
        <v>0</v>
      </c>
      <c r="H29" s="3">
        <v>-0.38700000000000001</v>
      </c>
      <c r="I29" s="3">
        <v>-3.1869999999999998</v>
      </c>
      <c r="J29" s="3">
        <v>-9.2690000000000001</v>
      </c>
      <c r="K29" s="3">
        <v>-26.48</v>
      </c>
      <c r="L29" s="3">
        <v>25.106000000000002</v>
      </c>
      <c r="M29" s="3">
        <v>-10.317</v>
      </c>
    </row>
    <row r="30" spans="3:13" x14ac:dyDescent="0.2">
      <c r="C30" s="3" t="s">
        <v>115</v>
      </c>
      <c r="D30" s="3">
        <v>-6.0860000000000003</v>
      </c>
      <c r="E30" s="3">
        <v>-4.4489999999999998</v>
      </c>
      <c r="F30" s="3">
        <v>-7.383</v>
      </c>
      <c r="G30" s="3">
        <v>-3.64</v>
      </c>
      <c r="H30" s="3">
        <v>-21.802</v>
      </c>
      <c r="I30" s="3">
        <v>-91.311999999999998</v>
      </c>
      <c r="J30" s="3">
        <v>-26.390999999999998</v>
      </c>
      <c r="K30" s="3">
        <v>28.36</v>
      </c>
      <c r="L30" s="3">
        <v>701.67399999999998</v>
      </c>
      <c r="M30" s="3">
        <v>-143.55500000000001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116</v>
      </c>
      <c r="D32" s="3" t="s">
        <v>3</v>
      </c>
      <c r="E32" s="3" t="s">
        <v>3</v>
      </c>
      <c r="F32" s="3" t="s">
        <v>3</v>
      </c>
      <c r="G32" s="3">
        <v>0.41199999999999998</v>
      </c>
      <c r="H32" s="3" t="s">
        <v>3</v>
      </c>
      <c r="I32" s="3">
        <v>1.859</v>
      </c>
      <c r="J32" s="3">
        <v>2.5499999999999998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117</v>
      </c>
      <c r="D33" s="3">
        <v>-6.0860000000000003</v>
      </c>
      <c r="E33" s="3">
        <v>-4.4489999999999998</v>
      </c>
      <c r="F33" s="3">
        <v>-7.383</v>
      </c>
      <c r="G33" s="3">
        <v>-3.2280000000000002</v>
      </c>
      <c r="H33" s="3">
        <v>-21.802</v>
      </c>
      <c r="I33" s="3">
        <v>-89.453000000000003</v>
      </c>
      <c r="J33" s="3">
        <v>-23.84</v>
      </c>
      <c r="K33" s="3">
        <v>28.36</v>
      </c>
      <c r="L33" s="3">
        <v>701.67399999999998</v>
      </c>
      <c r="M33" s="3">
        <v>-143.55500000000001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118</v>
      </c>
      <c r="D35" s="3">
        <v>0</v>
      </c>
      <c r="E35" s="3">
        <v>0</v>
      </c>
      <c r="F35" s="3">
        <v>0</v>
      </c>
      <c r="G35" s="3">
        <v>0</v>
      </c>
      <c r="H35" s="3">
        <v>5.5979999999999999</v>
      </c>
      <c r="I35" s="3">
        <v>37.524999999999999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t="s">
        <v>119</v>
      </c>
      <c r="D36">
        <v>-6.0860000000000003</v>
      </c>
      <c r="E36">
        <v>-4.4489999999999998</v>
      </c>
      <c r="F36">
        <v>-7.383</v>
      </c>
      <c r="G36">
        <v>-3.2280000000000002</v>
      </c>
      <c r="H36">
        <v>-16.204000000000001</v>
      </c>
      <c r="I36">
        <v>-51.927999999999997</v>
      </c>
      <c r="J36">
        <v>-23.84</v>
      </c>
      <c r="K36">
        <v>28.36</v>
      </c>
      <c r="L36">
        <v>701.67399999999998</v>
      </c>
      <c r="M36">
        <v>-143.55500000000001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120</v>
      </c>
      <c r="D38" s="3">
        <v>-2.95</v>
      </c>
      <c r="E38" s="3">
        <v>-2.02</v>
      </c>
      <c r="F38" s="3">
        <v>-3.32</v>
      </c>
      <c r="G38" s="3">
        <v>-0.6</v>
      </c>
      <c r="H38" s="3">
        <v>-0.52</v>
      </c>
      <c r="I38" s="3">
        <v>-0.56000000000000005</v>
      </c>
      <c r="J38" s="3">
        <v>-0.21</v>
      </c>
      <c r="K38" s="3">
        <v>0.13</v>
      </c>
      <c r="L38" s="3">
        <v>2.46</v>
      </c>
      <c r="M38" s="3">
        <v>-0.47</v>
      </c>
    </row>
    <row r="39" spans="3:13" x14ac:dyDescent="0.2">
      <c r="C39" s="3" t="s">
        <v>121</v>
      </c>
      <c r="D39" s="3">
        <v>-2.95</v>
      </c>
      <c r="E39" s="3">
        <v>-2.02</v>
      </c>
      <c r="F39" s="3">
        <v>-3.32</v>
      </c>
      <c r="G39" s="3">
        <v>-0.6</v>
      </c>
      <c r="H39" s="3">
        <v>-0.52</v>
      </c>
      <c r="I39" s="3">
        <v>-0.56000000000000005</v>
      </c>
      <c r="J39" s="3">
        <v>-0.21</v>
      </c>
      <c r="K39" s="3">
        <v>0.12</v>
      </c>
      <c r="L39" s="3">
        <v>2.14</v>
      </c>
      <c r="M39" s="3">
        <v>-0.47</v>
      </c>
    </row>
    <row r="40" spans="3:13" x14ac:dyDescent="0.2">
      <c r="C40" s="3" t="s">
        <v>122</v>
      </c>
      <c r="D40" s="3">
        <v>2.0609999999999999</v>
      </c>
      <c r="E40" s="3">
        <v>2.2029999999999998</v>
      </c>
      <c r="F40" s="3">
        <v>2.2210000000000001</v>
      </c>
      <c r="G40" s="3">
        <v>5.3490000000000002</v>
      </c>
      <c r="H40" s="3">
        <v>31.253</v>
      </c>
      <c r="I40" s="3">
        <v>92.340999999999994</v>
      </c>
      <c r="J40" s="3">
        <v>112.001</v>
      </c>
      <c r="K40" s="3">
        <v>212.488</v>
      </c>
      <c r="L40" s="3">
        <v>284.93200000000002</v>
      </c>
      <c r="M40" s="3">
        <v>304.00200000000001</v>
      </c>
    </row>
    <row r="41" spans="3:13" x14ac:dyDescent="0.2">
      <c r="C41" t="s">
        <v>123</v>
      </c>
      <c r="D41">
        <v>2.0609999999999999</v>
      </c>
      <c r="E41">
        <v>2.2029999999999998</v>
      </c>
      <c r="F41">
        <v>2.2210000000000001</v>
      </c>
      <c r="G41">
        <v>5.3490000000000002</v>
      </c>
      <c r="H41">
        <v>31.253</v>
      </c>
      <c r="I41">
        <v>92.340999999999994</v>
      </c>
      <c r="J41">
        <v>112.001</v>
      </c>
      <c r="K41">
        <v>218.41200000000001</v>
      </c>
      <c r="L41">
        <v>333.73500000000001</v>
      </c>
      <c r="M41">
        <v>304.00200000000001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124</v>
      </c>
      <c r="D43" s="3">
        <v>-1.5609999999999999</v>
      </c>
      <c r="E43" s="3">
        <v>-4.1890000000000001</v>
      </c>
      <c r="F43" s="3">
        <v>-7.25</v>
      </c>
      <c r="G43" s="3">
        <v>-4.3659999999999997</v>
      </c>
      <c r="H43" s="3">
        <v>-34.396999999999998</v>
      </c>
      <c r="I43" s="3">
        <v>-23.713999999999999</v>
      </c>
      <c r="J43" s="3">
        <v>121.83199999999999</v>
      </c>
      <c r="K43" s="3">
        <v>433.40800000000002</v>
      </c>
      <c r="L43" s="3">
        <v>461.57</v>
      </c>
      <c r="M43" s="3">
        <v>291.01100000000002</v>
      </c>
    </row>
    <row r="44" spans="3:13" x14ac:dyDescent="0.2">
      <c r="C44" s="3" t="s">
        <v>125</v>
      </c>
      <c r="D44" s="3">
        <v>-1.5629999999999999</v>
      </c>
      <c r="E44" s="3">
        <v>-4.2220000000000004</v>
      </c>
      <c r="F44" s="3">
        <v>-7.4130000000000003</v>
      </c>
      <c r="G44" s="3">
        <v>-4.5620000000000003</v>
      </c>
      <c r="H44" s="3">
        <v>-34.793999999999997</v>
      </c>
      <c r="I44" s="3">
        <v>-43.741999999999997</v>
      </c>
      <c r="J44" s="3">
        <v>71.578000000000003</v>
      </c>
      <c r="K44" s="3">
        <v>250.61099999999999</v>
      </c>
      <c r="L44" s="3">
        <v>190.91</v>
      </c>
      <c r="M44" s="3">
        <v>14.07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126</v>
      </c>
      <c r="D46" s="3" t="s">
        <v>3</v>
      </c>
      <c r="E46" s="3" t="s">
        <v>3</v>
      </c>
      <c r="F46" s="3" t="s">
        <v>3</v>
      </c>
      <c r="G46" s="3">
        <v>1.1910000000000001</v>
      </c>
      <c r="H46" s="3" t="s">
        <v>3</v>
      </c>
      <c r="I46" s="3">
        <v>41.165999999999997</v>
      </c>
      <c r="J46" s="3">
        <v>365.78100000000001</v>
      </c>
      <c r="K46" s="3" t="s">
        <v>87</v>
      </c>
      <c r="L46" s="3" t="s">
        <v>88</v>
      </c>
      <c r="M46" s="3" t="s">
        <v>89</v>
      </c>
    </row>
    <row r="47" spans="3:13" x14ac:dyDescent="0.2">
      <c r="C47" s="3" t="s">
        <v>127</v>
      </c>
      <c r="D47" s="3" t="s">
        <v>3</v>
      </c>
      <c r="E47" s="3" t="s">
        <v>3</v>
      </c>
      <c r="F47" s="3">
        <v>-7.4130000000000003</v>
      </c>
      <c r="G47" s="3">
        <v>-4.5620000000000003</v>
      </c>
      <c r="H47" s="3">
        <v>-34.384</v>
      </c>
      <c r="I47" s="3">
        <v>-47.837000000000003</v>
      </c>
      <c r="J47" s="3">
        <v>71.578000000000003</v>
      </c>
      <c r="K47" s="3">
        <v>220.07300000000001</v>
      </c>
      <c r="L47" s="3">
        <v>185.22</v>
      </c>
      <c r="M47" s="3">
        <v>14.07</v>
      </c>
    </row>
    <row r="48" spans="3:13" x14ac:dyDescent="0.2">
      <c r="C48" s="3" t="s">
        <v>128</v>
      </c>
      <c r="D48" s="3">
        <v>-1.5629999999999999</v>
      </c>
      <c r="E48" s="3">
        <v>-4.2220000000000004</v>
      </c>
      <c r="F48" s="3">
        <v>-7.4130000000000003</v>
      </c>
      <c r="G48" s="3">
        <v>-4.5620000000000003</v>
      </c>
      <c r="H48" s="3">
        <v>-34.793999999999997</v>
      </c>
      <c r="I48" s="3">
        <v>-43.741999999999997</v>
      </c>
      <c r="J48" s="3">
        <v>71.578000000000003</v>
      </c>
      <c r="K48" s="3">
        <v>250.61099999999999</v>
      </c>
      <c r="L48" s="3">
        <v>190.91</v>
      </c>
      <c r="M48" s="3">
        <v>14.07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524C-999A-4F1B-BF9E-340E98ACE83B}">
  <dimension ref="C2:M56"/>
  <sheetViews>
    <sheetView workbookViewId="0">
      <selection activeCell="F30" sqref="D30:F30"/>
    </sheetView>
  </sheetViews>
  <sheetFormatPr defaultRowHeight="12.75" x14ac:dyDescent="0.2"/>
  <cols>
    <col min="1" max="2" width="2" customWidth="1"/>
    <col min="3" max="3" width="25" customWidth="1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129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117</v>
      </c>
      <c r="D12" s="3">
        <v>-6.0860000000000003</v>
      </c>
      <c r="E12" s="3">
        <v>-4.4489999999999998</v>
      </c>
      <c r="F12" s="3">
        <v>-7.383</v>
      </c>
      <c r="G12" s="3">
        <v>-3.2280000000000002</v>
      </c>
      <c r="H12" s="3">
        <v>-21.802</v>
      </c>
      <c r="I12" s="3">
        <v>-89.453000000000003</v>
      </c>
      <c r="J12" s="3">
        <v>-23.84</v>
      </c>
      <c r="K12" s="3">
        <v>28.36</v>
      </c>
      <c r="L12" s="3">
        <v>701.67399999999998</v>
      </c>
      <c r="M12" s="3">
        <v>-143.55500000000001</v>
      </c>
    </row>
    <row r="13" spans="3:13" x14ac:dyDescent="0.2">
      <c r="C13" s="3" t="s">
        <v>130</v>
      </c>
      <c r="D13" s="3">
        <v>2E-3</v>
      </c>
      <c r="E13" s="3">
        <v>3.4000000000000002E-2</v>
      </c>
      <c r="F13" s="3">
        <v>0.16400000000000001</v>
      </c>
      <c r="G13" s="3">
        <v>0.19600000000000001</v>
      </c>
      <c r="H13" s="3">
        <v>0.39700000000000002</v>
      </c>
      <c r="I13" s="3">
        <v>20.027999999999999</v>
      </c>
      <c r="J13" s="3">
        <v>50.808999999999997</v>
      </c>
      <c r="K13" s="3">
        <v>193.643</v>
      </c>
      <c r="L13" s="3">
        <v>250.54599999999999</v>
      </c>
      <c r="M13" s="3">
        <v>255.67599999999999</v>
      </c>
    </row>
    <row r="14" spans="3:13" x14ac:dyDescent="0.2">
      <c r="C14" s="3" t="s">
        <v>131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132</v>
      </c>
      <c r="D15" s="3" t="s">
        <v>3</v>
      </c>
      <c r="E15" s="3">
        <v>1.0960000000000001</v>
      </c>
      <c r="F15" s="3">
        <v>0.57299999999999995</v>
      </c>
      <c r="G15" s="3">
        <v>0.24399999999999999</v>
      </c>
      <c r="H15" s="3">
        <v>1.9950000000000001</v>
      </c>
      <c r="I15" s="3">
        <v>7.7110000000000003</v>
      </c>
      <c r="J15" s="3">
        <v>7.3129999999999997</v>
      </c>
      <c r="K15" s="3">
        <v>10.356999999999999</v>
      </c>
      <c r="L15" s="3">
        <v>9.2650000000000006</v>
      </c>
      <c r="M15" s="3">
        <v>4.8280000000000003</v>
      </c>
    </row>
    <row r="16" spans="3:13" x14ac:dyDescent="0.2">
      <c r="C16" s="3" t="s">
        <v>133</v>
      </c>
      <c r="D16" s="3">
        <v>0.16800000000000001</v>
      </c>
      <c r="E16" s="3">
        <v>-3.2000000000000001E-2</v>
      </c>
      <c r="F16" s="3">
        <v>2.8000000000000001E-2</v>
      </c>
      <c r="G16" s="3">
        <v>-1.2889999999999999</v>
      </c>
      <c r="H16" s="3">
        <v>-4.4189999999999996</v>
      </c>
      <c r="I16" s="3">
        <v>4.3109999999999999</v>
      </c>
      <c r="J16" s="3">
        <v>-5.4539999999999997</v>
      </c>
      <c r="K16" s="3">
        <v>0.2</v>
      </c>
      <c r="L16" s="3">
        <v>-4.8239999999999998</v>
      </c>
      <c r="M16" s="3">
        <v>-19.518999999999998</v>
      </c>
    </row>
    <row r="17" spans="3:13" x14ac:dyDescent="0.2">
      <c r="C17" s="3" t="s">
        <v>134</v>
      </c>
      <c r="D17" s="3" t="s">
        <v>3</v>
      </c>
      <c r="E17" s="3" t="s">
        <v>3</v>
      </c>
      <c r="F17" s="3" t="s">
        <v>3</v>
      </c>
      <c r="G17" s="3">
        <v>-0.74299999999999999</v>
      </c>
      <c r="H17" s="3">
        <v>-1.466</v>
      </c>
      <c r="I17" s="3">
        <v>-5.7720000000000002</v>
      </c>
      <c r="J17" s="3">
        <v>-47.384</v>
      </c>
      <c r="K17" s="3">
        <v>26.141999999999999</v>
      </c>
      <c r="L17" s="3">
        <v>25.57</v>
      </c>
      <c r="M17" s="3">
        <v>-94.244</v>
      </c>
    </row>
    <row r="18" spans="3:13" x14ac:dyDescent="0.2">
      <c r="C18" s="3" t="s">
        <v>135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>
        <v>-19.533000000000001</v>
      </c>
      <c r="L18" s="3">
        <v>3.5910000000000002</v>
      </c>
      <c r="M18" s="3">
        <v>-1.538</v>
      </c>
    </row>
    <row r="19" spans="3:13" x14ac:dyDescent="0.2">
      <c r="C19" t="s">
        <v>136</v>
      </c>
      <c r="D19">
        <v>4.2729999999999997</v>
      </c>
      <c r="E19">
        <v>0.193</v>
      </c>
      <c r="F19">
        <v>9.7000000000000003E-2</v>
      </c>
      <c r="G19">
        <v>-4.5709999999999997</v>
      </c>
      <c r="H19">
        <v>-9.6359999999999992</v>
      </c>
      <c r="I19">
        <v>31.771000000000001</v>
      </c>
      <c r="J19">
        <v>96.105000000000004</v>
      </c>
      <c r="K19">
        <v>86.287999999999997</v>
      </c>
      <c r="L19">
        <v>-580.18899999999996</v>
      </c>
      <c r="M19">
        <v>74.813999999999993</v>
      </c>
    </row>
    <row r="20" spans="3:13" x14ac:dyDescent="0.2">
      <c r="C20" s="3" t="s">
        <v>137</v>
      </c>
      <c r="D20" s="3">
        <v>-1.6439999999999999</v>
      </c>
      <c r="E20" s="3">
        <v>-3.1589999999999998</v>
      </c>
      <c r="F20" s="3">
        <v>-6.5209999999999999</v>
      </c>
      <c r="G20" s="3">
        <v>-9.39</v>
      </c>
      <c r="H20" s="3">
        <v>-34.930999999999997</v>
      </c>
      <c r="I20" s="3">
        <v>-31.404</v>
      </c>
      <c r="J20" s="3">
        <v>77.548000000000002</v>
      </c>
      <c r="K20" s="3">
        <v>325.45699999999999</v>
      </c>
      <c r="L20" s="3">
        <v>405.63299999999998</v>
      </c>
      <c r="M20" s="3">
        <v>76.462000000000003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138</v>
      </c>
      <c r="D22" s="3">
        <v>0</v>
      </c>
      <c r="E22" s="3">
        <v>-0.182</v>
      </c>
      <c r="F22" s="3">
        <v>-1E-3</v>
      </c>
      <c r="G22" s="3">
        <v>-7.0999999999999994E-2</v>
      </c>
      <c r="H22" s="3">
        <v>-26.998000000000001</v>
      </c>
      <c r="I22" s="3">
        <v>-140.55199999999999</v>
      </c>
      <c r="J22" s="3">
        <v>-126.703</v>
      </c>
      <c r="K22" s="3">
        <v>-222.35900000000001</v>
      </c>
      <c r="L22" s="3">
        <v>-499.65199999999999</v>
      </c>
      <c r="M22" s="3">
        <v>-754.25</v>
      </c>
    </row>
    <row r="23" spans="3:13" x14ac:dyDescent="0.2">
      <c r="C23" s="3" t="s">
        <v>139</v>
      </c>
      <c r="D23" s="3">
        <v>-0.27500000000000002</v>
      </c>
      <c r="E23" s="3" t="s">
        <v>3</v>
      </c>
      <c r="F23" s="3" t="s">
        <v>3</v>
      </c>
      <c r="G23" s="3">
        <v>2.657</v>
      </c>
      <c r="H23" s="3">
        <v>24.193000000000001</v>
      </c>
      <c r="I23" s="3">
        <v>-197.01400000000001</v>
      </c>
      <c r="J23" s="3" t="s">
        <v>3</v>
      </c>
      <c r="K23" s="3">
        <v>70.304000000000002</v>
      </c>
      <c r="L23" s="3">
        <v>10.454000000000001</v>
      </c>
      <c r="M23" s="3" t="s">
        <v>3</v>
      </c>
    </row>
    <row r="24" spans="3:13" x14ac:dyDescent="0.2">
      <c r="C24" s="3" t="s">
        <v>140</v>
      </c>
      <c r="D24" s="3">
        <v>-0.375</v>
      </c>
      <c r="E24" s="3">
        <v>-0.13500000000000001</v>
      </c>
      <c r="F24" s="3">
        <v>0</v>
      </c>
      <c r="G24" s="3">
        <v>0.27500000000000002</v>
      </c>
      <c r="H24" s="3">
        <v>2.1379999999999999</v>
      </c>
      <c r="I24" s="3">
        <v>9.0540000000000003</v>
      </c>
      <c r="J24" s="3">
        <v>-17.809999999999999</v>
      </c>
      <c r="K24" s="3">
        <v>-14.85</v>
      </c>
      <c r="L24" s="3">
        <v>49.69</v>
      </c>
      <c r="M24" s="3">
        <v>186.94300000000001</v>
      </c>
    </row>
    <row r="25" spans="3:13" x14ac:dyDescent="0.2">
      <c r="C25" s="3" t="s">
        <v>141</v>
      </c>
      <c r="D25" s="3">
        <v>-0.65</v>
      </c>
      <c r="E25" s="3">
        <v>-0.317</v>
      </c>
      <c r="F25" s="3">
        <v>-1E-3</v>
      </c>
      <c r="G25" s="3">
        <v>2.8620000000000001</v>
      </c>
      <c r="H25" s="3">
        <v>-0.66600000000000004</v>
      </c>
      <c r="I25" s="3">
        <v>-328.512</v>
      </c>
      <c r="J25" s="3">
        <v>-144.51300000000001</v>
      </c>
      <c r="K25" s="3">
        <v>-166.90600000000001</v>
      </c>
      <c r="L25" s="3">
        <v>-439.50900000000001</v>
      </c>
      <c r="M25" s="3">
        <v>-567.30799999999999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142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t="s">
        <v>143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144</v>
      </c>
      <c r="D29" s="3" t="s">
        <v>3</v>
      </c>
      <c r="E29" s="3" t="s">
        <v>3</v>
      </c>
      <c r="F29" s="3" t="s">
        <v>3</v>
      </c>
      <c r="G29" s="3" t="s">
        <v>3</v>
      </c>
      <c r="H29" s="3">
        <v>18.858000000000001</v>
      </c>
      <c r="I29" s="3">
        <v>262.07600000000002</v>
      </c>
      <c r="J29" s="3">
        <v>246.273</v>
      </c>
      <c r="K29" s="3">
        <v>660.33299999999997</v>
      </c>
      <c r="L29" s="3" t="s">
        <v>3</v>
      </c>
      <c r="M29" s="3">
        <v>405.91399999999999</v>
      </c>
    </row>
    <row r="30" spans="3:13" x14ac:dyDescent="0.2">
      <c r="C30" s="3" t="s">
        <v>145</v>
      </c>
      <c r="D30" s="39">
        <v>4</v>
      </c>
      <c r="E30" s="39">
        <v>4</v>
      </c>
      <c r="F30" s="39">
        <v>4</v>
      </c>
      <c r="G30" s="3">
        <v>-4.0279999999999996</v>
      </c>
      <c r="H30" s="3">
        <v>-26.183</v>
      </c>
      <c r="I30" s="3">
        <v>-1.115</v>
      </c>
      <c r="J30" s="3">
        <v>-178.316</v>
      </c>
      <c r="K30" s="3">
        <v>-703.57299999999998</v>
      </c>
      <c r="L30" s="3">
        <v>-69.918000000000006</v>
      </c>
      <c r="M30" s="3">
        <v>-50.343000000000004</v>
      </c>
    </row>
    <row r="31" spans="3:13" x14ac:dyDescent="0.2">
      <c r="C31" s="3" t="s">
        <v>146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147</v>
      </c>
      <c r="D32" s="3">
        <v>10.77</v>
      </c>
      <c r="E32" s="3">
        <v>0.64700000000000002</v>
      </c>
      <c r="F32" s="3">
        <v>1.054</v>
      </c>
      <c r="G32" s="3">
        <v>63.363999999999997</v>
      </c>
      <c r="H32" s="3">
        <v>70.956000000000003</v>
      </c>
      <c r="I32" s="3">
        <v>105.29</v>
      </c>
      <c r="J32" s="3">
        <v>6.0519999999999996</v>
      </c>
      <c r="K32" s="3">
        <v>237.495</v>
      </c>
      <c r="L32" s="3">
        <v>67.900999999999996</v>
      </c>
      <c r="M32" s="3">
        <v>-11.247</v>
      </c>
    </row>
    <row r="33" spans="3:13" x14ac:dyDescent="0.2">
      <c r="C33" s="3" t="s">
        <v>148</v>
      </c>
      <c r="D33" s="3">
        <v>10.77</v>
      </c>
      <c r="E33" s="3">
        <v>0.64700000000000002</v>
      </c>
      <c r="F33" s="3">
        <v>1.054</v>
      </c>
      <c r="G33" s="3">
        <v>59.335000000000001</v>
      </c>
      <c r="H33" s="3">
        <v>63.63</v>
      </c>
      <c r="I33" s="3">
        <v>366.25099999999998</v>
      </c>
      <c r="J33" s="3">
        <v>74.009</v>
      </c>
      <c r="K33" s="3">
        <v>194.25399999999999</v>
      </c>
      <c r="L33" s="3">
        <v>-2.0169999999999999</v>
      </c>
      <c r="M33" s="3">
        <v>344.32400000000001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149</v>
      </c>
      <c r="D35" s="3">
        <v>0.25900000000000001</v>
      </c>
      <c r="E35" s="3">
        <v>8.6679999999999993</v>
      </c>
      <c r="F35" s="3">
        <v>6.2229999999999999</v>
      </c>
      <c r="G35" s="3">
        <v>1.351</v>
      </c>
      <c r="H35" s="3">
        <v>54.56</v>
      </c>
      <c r="I35" s="3">
        <v>79.150000000000006</v>
      </c>
      <c r="J35" s="3">
        <v>83.021000000000001</v>
      </c>
      <c r="K35" s="3">
        <v>87.929000000000002</v>
      </c>
      <c r="L35" s="3">
        <v>438.89100000000002</v>
      </c>
      <c r="M35" s="3">
        <v>392.09699999999998</v>
      </c>
    </row>
    <row r="36" spans="3:13" x14ac:dyDescent="0.2">
      <c r="C36" t="s">
        <v>150</v>
      </c>
      <c r="D36">
        <v>-8.5000000000000006E-2</v>
      </c>
      <c r="E36">
        <v>-0.39600000000000002</v>
      </c>
      <c r="F36">
        <v>-0.63700000000000001</v>
      </c>
      <c r="G36">
        <v>0.44600000000000001</v>
      </c>
      <c r="H36">
        <v>3.5999999999999997E-2</v>
      </c>
      <c r="I36">
        <v>-9.25</v>
      </c>
      <c r="J36">
        <v>1.907</v>
      </c>
      <c r="K36">
        <v>-7.8E-2</v>
      </c>
      <c r="L36">
        <v>-8.18</v>
      </c>
      <c r="M36">
        <v>-1.47</v>
      </c>
    </row>
    <row r="37" spans="3:13" x14ac:dyDescent="0.2">
      <c r="C37" s="3" t="s">
        <v>151</v>
      </c>
      <c r="D37" s="3">
        <v>8.4939999999999998</v>
      </c>
      <c r="E37" s="3">
        <v>-2.048</v>
      </c>
      <c r="F37" s="3">
        <v>-4.2350000000000003</v>
      </c>
      <c r="G37" s="3">
        <v>52.762999999999998</v>
      </c>
      <c r="H37" s="3">
        <v>24.553999999999998</v>
      </c>
      <c r="I37" s="3">
        <v>13.121</v>
      </c>
      <c r="J37" s="3">
        <v>3</v>
      </c>
      <c r="K37" s="3">
        <v>351.04</v>
      </c>
      <c r="L37" s="3">
        <v>-38.613999999999997</v>
      </c>
      <c r="M37" s="3">
        <v>-118.795</v>
      </c>
    </row>
    <row r="38" spans="3:13" x14ac:dyDescent="0.2">
      <c r="C38" s="3" t="s">
        <v>152</v>
      </c>
      <c r="D38" s="3">
        <v>8.6679999999999993</v>
      </c>
      <c r="E38" s="3">
        <v>6.2229999999999999</v>
      </c>
      <c r="F38" s="3">
        <v>1.351</v>
      </c>
      <c r="G38" s="3">
        <v>54.56</v>
      </c>
      <c r="H38" s="3">
        <v>79.150000000000006</v>
      </c>
      <c r="I38" s="3">
        <v>83.021000000000001</v>
      </c>
      <c r="J38" s="3">
        <v>87.929000000000002</v>
      </c>
      <c r="K38" s="3">
        <v>438.89100000000002</v>
      </c>
      <c r="L38" s="3">
        <v>392.09699999999998</v>
      </c>
      <c r="M38" s="3">
        <v>271.83100000000002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153</v>
      </c>
      <c r="D40" s="3">
        <v>-1.6439999999999999</v>
      </c>
      <c r="E40" s="3">
        <v>-3.3410000000000002</v>
      </c>
      <c r="F40" s="3">
        <v>-6.5229999999999997</v>
      </c>
      <c r="G40" s="3">
        <v>-9.4619999999999997</v>
      </c>
      <c r="H40" s="3">
        <v>-61.929000000000002</v>
      </c>
      <c r="I40" s="3">
        <v>-171.95599999999999</v>
      </c>
      <c r="J40" s="3">
        <v>-49.154000000000003</v>
      </c>
      <c r="K40" s="3">
        <v>103.098</v>
      </c>
      <c r="L40" s="3">
        <v>-94.019000000000005</v>
      </c>
      <c r="M40" s="3">
        <v>-677.78899999999999</v>
      </c>
    </row>
    <row r="41" spans="3:13" x14ac:dyDescent="0.2">
      <c r="C41" t="s">
        <v>154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>
        <v>33.765000000000001</v>
      </c>
      <c r="L41">
        <v>27.960999999999999</v>
      </c>
      <c r="M41">
        <v>45.478999999999999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7FAC-3095-4674-A6F7-9ADCD041A639}">
  <dimension ref="C2:M56"/>
  <sheetViews>
    <sheetView workbookViewId="0">
      <selection activeCell="F40" sqref="F40"/>
    </sheetView>
  </sheetViews>
  <sheetFormatPr defaultRowHeight="12.75" x14ac:dyDescent="0.2"/>
  <cols>
    <col min="1" max="2" width="2" customWidth="1"/>
    <col min="3" max="3" width="25" customWidth="1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155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156</v>
      </c>
      <c r="D12" s="3">
        <v>14.51</v>
      </c>
      <c r="E12" s="3">
        <v>16.13</v>
      </c>
      <c r="F12" s="3">
        <v>5.16</v>
      </c>
      <c r="G12" s="3">
        <v>9.1</v>
      </c>
      <c r="H12" s="3">
        <v>5.6</v>
      </c>
      <c r="I12" s="3">
        <v>5.0999999999999996</v>
      </c>
      <c r="J12" s="3">
        <v>9.99</v>
      </c>
      <c r="K12" s="3">
        <v>13.17</v>
      </c>
      <c r="L12" s="3">
        <v>8.56</v>
      </c>
      <c r="M12" s="3">
        <v>4.43</v>
      </c>
    </row>
    <row r="13" spans="3:13" x14ac:dyDescent="0.2">
      <c r="C13" s="3" t="s">
        <v>157</v>
      </c>
      <c r="D13" s="3">
        <v>31.33</v>
      </c>
      <c r="E13" s="3">
        <v>35.820999999999998</v>
      </c>
      <c r="F13" s="3">
        <v>11.462999999999999</v>
      </c>
      <c r="G13" s="3">
        <v>122.818</v>
      </c>
      <c r="H13" s="3">
        <v>453.31900000000002</v>
      </c>
      <c r="I13" s="3">
        <v>528.21100000000001</v>
      </c>
      <c r="J13" s="3" t="s">
        <v>158</v>
      </c>
      <c r="K13" s="3" t="s">
        <v>159</v>
      </c>
      <c r="L13" s="3" t="s">
        <v>160</v>
      </c>
      <c r="M13" s="3" t="s">
        <v>161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162</v>
      </c>
      <c r="D15" s="3">
        <v>21.738</v>
      </c>
      <c r="E15" s="3">
        <v>28.95</v>
      </c>
      <c r="F15" s="3">
        <v>10.449</v>
      </c>
      <c r="G15" s="3">
        <v>121.521</v>
      </c>
      <c r="H15" s="3">
        <v>413.76600000000002</v>
      </c>
      <c r="I15" s="3">
        <v>607.14200000000005</v>
      </c>
      <c r="J15" s="3" t="s">
        <v>163</v>
      </c>
      <c r="K15" s="3" t="s">
        <v>164</v>
      </c>
      <c r="L15" s="3" t="s">
        <v>165</v>
      </c>
      <c r="M15" s="3" t="s">
        <v>166</v>
      </c>
    </row>
    <row r="16" spans="3:13" x14ac:dyDescent="0.2">
      <c r="C16" s="3" t="s">
        <v>167</v>
      </c>
      <c r="D16" s="3">
        <v>21.738</v>
      </c>
      <c r="E16" s="3">
        <v>27.893000000000001</v>
      </c>
      <c r="F16" s="3">
        <v>9.7940000000000005</v>
      </c>
      <c r="G16" s="3">
        <v>120.73699999999999</v>
      </c>
      <c r="H16" s="3">
        <v>413.76600000000002</v>
      </c>
      <c r="I16" s="3">
        <v>607.14200000000005</v>
      </c>
      <c r="J16" s="3" t="s">
        <v>168</v>
      </c>
      <c r="K16" s="3" t="s">
        <v>164</v>
      </c>
      <c r="L16" s="3" t="s">
        <v>169</v>
      </c>
      <c r="M16" s="3" t="s">
        <v>170</v>
      </c>
    </row>
    <row r="17" spans="3:13" x14ac:dyDescent="0.2">
      <c r="C17" s="3" t="s">
        <v>171</v>
      </c>
      <c r="D17" s="3" t="s">
        <v>172</v>
      </c>
      <c r="E17" s="3" t="s">
        <v>173</v>
      </c>
      <c r="F17" s="3" t="s">
        <v>174</v>
      </c>
      <c r="G17" s="3" t="s">
        <v>175</v>
      </c>
      <c r="H17" s="3" t="s">
        <v>176</v>
      </c>
      <c r="I17" s="3" t="s">
        <v>177</v>
      </c>
      <c r="J17" s="3" t="s">
        <v>178</v>
      </c>
      <c r="K17" s="3" t="s">
        <v>179</v>
      </c>
      <c r="L17" s="3" t="s">
        <v>180</v>
      </c>
      <c r="M17" s="3" t="s">
        <v>181</v>
      </c>
    </row>
    <row r="18" spans="3:13" x14ac:dyDescent="0.2">
      <c r="C18" s="3" t="s">
        <v>182</v>
      </c>
      <c r="D18" s="3" t="s">
        <v>172</v>
      </c>
      <c r="E18" s="3" t="s">
        <v>173</v>
      </c>
      <c r="F18" s="3" t="s">
        <v>174</v>
      </c>
      <c r="G18" s="3" t="s">
        <v>183</v>
      </c>
      <c r="H18" s="3" t="s">
        <v>184</v>
      </c>
      <c r="I18" s="3" t="s">
        <v>185</v>
      </c>
      <c r="J18" s="3" t="s">
        <v>186</v>
      </c>
      <c r="K18" s="3" t="s">
        <v>187</v>
      </c>
      <c r="L18" s="3" t="s">
        <v>188</v>
      </c>
      <c r="M18" s="3" t="s">
        <v>189</v>
      </c>
    </row>
    <row r="19" spans="3:13" x14ac:dyDescent="0.2">
      <c r="C19" t="s">
        <v>190</v>
      </c>
      <c r="D19" t="s">
        <v>172</v>
      </c>
      <c r="E19" t="s">
        <v>191</v>
      </c>
      <c r="F19" t="s">
        <v>174</v>
      </c>
      <c r="G19" t="s">
        <v>175</v>
      </c>
      <c r="H19" t="s">
        <v>192</v>
      </c>
      <c r="I19" t="s">
        <v>193</v>
      </c>
      <c r="J19" t="s">
        <v>194</v>
      </c>
      <c r="K19" t="s">
        <v>195</v>
      </c>
      <c r="L19" t="s">
        <v>196</v>
      </c>
      <c r="M19" t="s">
        <v>197</v>
      </c>
    </row>
    <row r="20" spans="3:13" x14ac:dyDescent="0.2">
      <c r="C20" s="3" t="s">
        <v>198</v>
      </c>
      <c r="D20" s="3" t="s">
        <v>199</v>
      </c>
      <c r="E20" s="3" t="s">
        <v>200</v>
      </c>
      <c r="F20" s="3" t="s">
        <v>201</v>
      </c>
      <c r="G20" s="3" t="s">
        <v>202</v>
      </c>
      <c r="H20" s="3" t="s">
        <v>203</v>
      </c>
      <c r="I20" s="3" t="s">
        <v>204</v>
      </c>
      <c r="J20" s="3" t="s">
        <v>205</v>
      </c>
      <c r="K20" s="3" t="s">
        <v>206</v>
      </c>
      <c r="L20" s="3" t="s">
        <v>207</v>
      </c>
      <c r="M20" s="3" t="s">
        <v>208</v>
      </c>
    </row>
    <row r="21" spans="3:13" x14ac:dyDescent="0.2">
      <c r="C21" s="3" t="s">
        <v>209</v>
      </c>
      <c r="D21" s="3" t="s">
        <v>210</v>
      </c>
      <c r="E21" s="3" t="s">
        <v>211</v>
      </c>
      <c r="F21" s="3" t="s">
        <v>212</v>
      </c>
      <c r="G21" s="3" t="s">
        <v>213</v>
      </c>
      <c r="H21" s="3" t="s">
        <v>214</v>
      </c>
      <c r="I21" s="3" t="s">
        <v>215</v>
      </c>
      <c r="J21" s="3" t="s">
        <v>216</v>
      </c>
      <c r="K21" s="3" t="s">
        <v>214</v>
      </c>
      <c r="L21" s="3" t="s">
        <v>217</v>
      </c>
      <c r="M21" s="3" t="s">
        <v>217</v>
      </c>
    </row>
    <row r="22" spans="3:13" x14ac:dyDescent="0.2">
      <c r="C22" s="3" t="s">
        <v>218</v>
      </c>
      <c r="D22" s="3" t="s">
        <v>219</v>
      </c>
      <c r="E22" s="3" t="s">
        <v>219</v>
      </c>
      <c r="F22" s="3" t="s">
        <v>219</v>
      </c>
      <c r="G22" s="3" t="s">
        <v>219</v>
      </c>
      <c r="H22" s="3" t="s">
        <v>220</v>
      </c>
      <c r="I22" s="3" t="s">
        <v>219</v>
      </c>
      <c r="J22" s="3" t="s">
        <v>221</v>
      </c>
      <c r="K22" s="3" t="s">
        <v>222</v>
      </c>
      <c r="L22" s="3" t="s">
        <v>223</v>
      </c>
      <c r="M22" s="3" t="s">
        <v>223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224</v>
      </c>
      <c r="D24" s="3" t="s">
        <v>225</v>
      </c>
      <c r="E24" s="3" t="s">
        <v>226</v>
      </c>
      <c r="F24" s="3" t="s">
        <v>227</v>
      </c>
      <c r="G24" s="3" t="s">
        <v>228</v>
      </c>
      <c r="H24" s="3" t="s">
        <v>229</v>
      </c>
      <c r="I24" s="3" t="s">
        <v>230</v>
      </c>
      <c r="J24" s="3" t="s">
        <v>231</v>
      </c>
      <c r="K24" s="3" t="s">
        <v>232</v>
      </c>
      <c r="L24" s="3" t="s">
        <v>233</v>
      </c>
      <c r="M24" s="3" t="s">
        <v>234</v>
      </c>
    </row>
    <row r="25" spans="3:13" x14ac:dyDescent="0.2">
      <c r="C25" s="3" t="s">
        <v>235</v>
      </c>
      <c r="D25" s="3" t="s">
        <v>236</v>
      </c>
      <c r="E25" s="3" t="s">
        <v>237</v>
      </c>
      <c r="F25" s="3" t="s">
        <v>238</v>
      </c>
      <c r="G25" s="3" t="s">
        <v>213</v>
      </c>
      <c r="H25" s="3" t="s">
        <v>239</v>
      </c>
      <c r="I25" s="3" t="s">
        <v>240</v>
      </c>
      <c r="J25" s="3" t="s">
        <v>241</v>
      </c>
      <c r="K25" s="3" t="s">
        <v>239</v>
      </c>
      <c r="L25" s="3" t="s">
        <v>242</v>
      </c>
      <c r="M25" s="3" t="s">
        <v>217</v>
      </c>
    </row>
    <row r="26" spans="3:13" x14ac:dyDescent="0.2">
      <c r="C26" s="3" t="s">
        <v>243</v>
      </c>
      <c r="D26" s="3" t="s">
        <v>231</v>
      </c>
      <c r="E26" s="3" t="s">
        <v>244</v>
      </c>
      <c r="F26" s="3" t="s">
        <v>245</v>
      </c>
      <c r="G26" s="3" t="s">
        <v>246</v>
      </c>
      <c r="H26" s="3" t="s">
        <v>247</v>
      </c>
      <c r="I26" s="3" t="s">
        <v>248</v>
      </c>
      <c r="J26" s="3" t="s">
        <v>249</v>
      </c>
      <c r="K26" s="3" t="s">
        <v>250</v>
      </c>
      <c r="L26" s="3" t="s">
        <v>251</v>
      </c>
      <c r="M26" s="3" t="s">
        <v>252</v>
      </c>
    </row>
    <row r="27" spans="3:13" x14ac:dyDescent="0.2">
      <c r="C27" s="3" t="s">
        <v>253</v>
      </c>
      <c r="D27" s="3" t="s">
        <v>219</v>
      </c>
      <c r="E27" s="3" t="s">
        <v>219</v>
      </c>
      <c r="F27" s="3" t="s">
        <v>219</v>
      </c>
      <c r="G27" s="3" t="s">
        <v>219</v>
      </c>
      <c r="H27" s="3" t="s">
        <v>254</v>
      </c>
      <c r="I27" s="3" t="s">
        <v>219</v>
      </c>
      <c r="J27" s="3" t="s">
        <v>212</v>
      </c>
      <c r="K27" s="3" t="s">
        <v>255</v>
      </c>
      <c r="L27" s="3" t="s">
        <v>241</v>
      </c>
      <c r="M27" s="3" t="s">
        <v>216</v>
      </c>
    </row>
    <row r="29" spans="3:13" x14ac:dyDescent="0.2">
      <c r="C29" s="3" t="s">
        <v>256</v>
      </c>
      <c r="D29" s="3">
        <v>65.2</v>
      </c>
      <c r="E29" s="3">
        <v>42</v>
      </c>
      <c r="F29" s="3">
        <v>-35.799999999999997</v>
      </c>
      <c r="G29" s="3">
        <v>9.3000000000000007</v>
      </c>
      <c r="H29" s="3">
        <v>6.5</v>
      </c>
      <c r="I29" s="3">
        <v>3.9</v>
      </c>
      <c r="J29" s="3">
        <v>4.3</v>
      </c>
      <c r="K29" s="3">
        <v>5.9</v>
      </c>
      <c r="L29" s="3">
        <v>7.1</v>
      </c>
      <c r="M29" s="3">
        <v>5.8</v>
      </c>
    </row>
    <row r="30" spans="3:13" x14ac:dyDescent="0.2">
      <c r="C30" s="3" t="s">
        <v>257</v>
      </c>
      <c r="D30" s="3">
        <v>3</v>
      </c>
      <c r="E30" s="3">
        <v>3</v>
      </c>
      <c r="F30" s="3">
        <v>1</v>
      </c>
      <c r="G30" s="3">
        <v>3</v>
      </c>
      <c r="H30" s="3">
        <v>2</v>
      </c>
      <c r="I30" s="3">
        <v>1</v>
      </c>
      <c r="J30" s="3">
        <v>5</v>
      </c>
      <c r="K30" s="3">
        <v>7</v>
      </c>
      <c r="L30" s="3">
        <v>5</v>
      </c>
      <c r="M30" s="3">
        <v>1</v>
      </c>
    </row>
    <row r="31" spans="3:13" x14ac:dyDescent="0.2">
      <c r="C31" s="3" t="s">
        <v>258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259</v>
      </c>
      <c r="D32" s="3" t="s">
        <v>260</v>
      </c>
      <c r="E32" s="3" t="s">
        <v>260</v>
      </c>
      <c r="F32" s="3" t="s">
        <v>260</v>
      </c>
      <c r="G32" s="3" t="s">
        <v>260</v>
      </c>
      <c r="H32" s="3" t="s">
        <v>260</v>
      </c>
      <c r="I32" s="3" t="s">
        <v>260</v>
      </c>
      <c r="J32" s="3" t="s">
        <v>260</v>
      </c>
      <c r="K32" s="3" t="s">
        <v>260</v>
      </c>
      <c r="L32" s="3" t="s">
        <v>260</v>
      </c>
      <c r="M32" s="3" t="s">
        <v>260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CC00-6C1F-4C27-887B-88F4534FFBB7}">
  <dimension ref="A3:BJ22"/>
  <sheetViews>
    <sheetView showGridLines="0" tabSelected="1" topLeftCell="W1" workbookViewId="0">
      <selection activeCell="AM24" sqref="AM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261</v>
      </c>
      <c r="C3" s="9"/>
      <c r="D3" s="9"/>
      <c r="E3" s="9"/>
      <c r="F3" s="9"/>
      <c r="H3" s="9" t="s">
        <v>262</v>
      </c>
      <c r="I3" s="9"/>
      <c r="J3" s="9"/>
      <c r="K3" s="9"/>
      <c r="L3" s="9"/>
      <c r="N3" s="11" t="s">
        <v>263</v>
      </c>
      <c r="O3" s="11"/>
      <c r="P3" s="11"/>
      <c r="Q3" s="11"/>
      <c r="R3" s="11"/>
      <c r="S3" s="11"/>
      <c r="T3" s="11"/>
      <c r="V3" s="9" t="s">
        <v>264</v>
      </c>
      <c r="W3" s="9"/>
      <c r="X3" s="9"/>
      <c r="Y3" s="9"/>
      <c r="AA3" s="9" t="s">
        <v>265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266</v>
      </c>
      <c r="C4" s="15" t="s">
        <v>267</v>
      </c>
      <c r="D4" s="14" t="s">
        <v>268</v>
      </c>
      <c r="E4" s="15" t="s">
        <v>269</v>
      </c>
      <c r="F4" s="14" t="s">
        <v>270</v>
      </c>
      <c r="H4" s="16" t="s">
        <v>271</v>
      </c>
      <c r="I4" s="17" t="s">
        <v>272</v>
      </c>
      <c r="J4" s="16" t="s">
        <v>273</v>
      </c>
      <c r="K4" s="17" t="s">
        <v>274</v>
      </c>
      <c r="L4" s="16" t="s">
        <v>275</v>
      </c>
      <c r="N4" s="18" t="s">
        <v>276</v>
      </c>
      <c r="O4" s="19" t="s">
        <v>277</v>
      </c>
      <c r="P4" s="18" t="s">
        <v>278</v>
      </c>
      <c r="Q4" s="19" t="s">
        <v>279</v>
      </c>
      <c r="R4" s="18" t="s">
        <v>280</v>
      </c>
      <c r="S4" s="19" t="s">
        <v>281</v>
      </c>
      <c r="T4" s="18" t="s">
        <v>282</v>
      </c>
      <c r="V4" s="19" t="s">
        <v>283</v>
      </c>
      <c r="W4" s="18" t="s">
        <v>284</v>
      </c>
      <c r="X4" s="19" t="s">
        <v>285</v>
      </c>
      <c r="Y4" s="18" t="s">
        <v>286</v>
      </c>
      <c r="AA4" s="20" t="s">
        <v>124</v>
      </c>
      <c r="AB4" s="21" t="s">
        <v>171</v>
      </c>
      <c r="AC4" s="20" t="s">
        <v>182</v>
      </c>
      <c r="AD4" s="21" t="s">
        <v>198</v>
      </c>
      <c r="AE4" s="20" t="s">
        <v>209</v>
      </c>
      <c r="AF4" s="21" t="s">
        <v>218</v>
      </c>
      <c r="AG4" s="20" t="s">
        <v>224</v>
      </c>
      <c r="AH4" s="21" t="s">
        <v>235</v>
      </c>
      <c r="AI4" s="20" t="s">
        <v>258</v>
      </c>
      <c r="AJ4" s="22"/>
      <c r="AK4" s="21" t="s">
        <v>256</v>
      </c>
      <c r="AL4" s="20" t="s">
        <v>257</v>
      </c>
    </row>
    <row r="5" spans="1:62" ht="63" x14ac:dyDescent="0.2">
      <c r="A5" s="23" t="s">
        <v>287</v>
      </c>
      <c r="B5" s="18" t="s">
        <v>288</v>
      </c>
      <c r="C5" s="24" t="s">
        <v>289</v>
      </c>
      <c r="D5" s="25" t="s">
        <v>290</v>
      </c>
      <c r="E5" s="19" t="s">
        <v>291</v>
      </c>
      <c r="F5" s="18" t="s">
        <v>288</v>
      </c>
      <c r="H5" s="19" t="s">
        <v>292</v>
      </c>
      <c r="I5" s="18" t="s">
        <v>293</v>
      </c>
      <c r="J5" s="19" t="s">
        <v>294</v>
      </c>
      <c r="K5" s="18" t="s">
        <v>295</v>
      </c>
      <c r="L5" s="19" t="s">
        <v>296</v>
      </c>
      <c r="N5" s="18" t="s">
        <v>297</v>
      </c>
      <c r="O5" s="19" t="s">
        <v>298</v>
      </c>
      <c r="P5" s="18" t="s">
        <v>299</v>
      </c>
      <c r="Q5" s="19" t="s">
        <v>300</v>
      </c>
      <c r="R5" s="18" t="s">
        <v>301</v>
      </c>
      <c r="S5" s="19" t="s">
        <v>302</v>
      </c>
      <c r="T5" s="18" t="s">
        <v>303</v>
      </c>
      <c r="V5" s="19" t="s">
        <v>304</v>
      </c>
      <c r="W5" s="18" t="s">
        <v>305</v>
      </c>
      <c r="X5" s="19" t="s">
        <v>306</v>
      </c>
      <c r="Y5" s="18" t="s">
        <v>307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51.2</v>
      </c>
      <c r="C7" s="31">
        <f>(sheet!D18-sheet!D15)/sheet!D35</f>
        <v>41.776470588235291</v>
      </c>
      <c r="D7" s="31">
        <f>sheet!D12/sheet!D35</f>
        <v>50.988235294117636</v>
      </c>
      <c r="E7" s="31">
        <f>Sheet2!D20/sheet!D35</f>
        <v>-9.670588235294117</v>
      </c>
      <c r="F7" s="31">
        <f>sheet!D18/sheet!D35</f>
        <v>51.2</v>
      </c>
      <c r="G7" s="29"/>
      <c r="H7" s="32">
        <f>Sheet1!D33/sheet!D51</f>
        <v>-0.61975560081466397</v>
      </c>
      <c r="I7" s="32" t="e">
        <f>Sheet1!D33/Sheet1!D12</f>
        <v>#DIV/0!</v>
      </c>
      <c r="J7" s="32">
        <f>Sheet1!D12/sheet!D27</f>
        <v>0</v>
      </c>
      <c r="K7" s="32">
        <f>Sheet1!D30/sheet!D27</f>
        <v>-0.60920920920920918</v>
      </c>
      <c r="L7" s="32">
        <f>Sheet1!D38</f>
        <v>-2.95</v>
      </c>
      <c r="M7" s="29"/>
      <c r="N7" s="32">
        <f>sheet!D40/sheet!D27</f>
        <v>1.7017017017017019E-2</v>
      </c>
      <c r="O7" s="32">
        <f>sheet!D51/sheet!D27</f>
        <v>0.98298298298298303</v>
      </c>
      <c r="P7" s="32">
        <f>sheet!D40/sheet!D51</f>
        <v>1.7311608961303463E-2</v>
      </c>
      <c r="Q7" s="31">
        <f>Sheet1!D24/Sheet1!D26</f>
        <v>-1015.3333333333333</v>
      </c>
      <c r="R7" s="31">
        <f>ABS(Sheet2!D20/(Sheet1!D26+Sheet2!D30))</f>
        <v>0.41038442336495251</v>
      </c>
      <c r="S7" s="31">
        <f>sheet!D40/Sheet1!D43</f>
        <v>-0.10890454836643179</v>
      </c>
      <c r="T7" s="31">
        <f>Sheet2!D20/sheet!D40</f>
        <v>-9.670588235294117</v>
      </c>
      <c r="V7" s="31">
        <f>ABS(Sheet1!D15/sheet!D15)</f>
        <v>0</v>
      </c>
      <c r="W7" s="31">
        <f>Sheet1!D12/sheet!D14</f>
        <v>0</v>
      </c>
      <c r="X7" s="31">
        <f>Sheet1!D12/sheet!D27</f>
        <v>0</v>
      </c>
      <c r="Y7" s="31">
        <f>Sheet1!D12/(sheet!D18-sheet!D35)</f>
        <v>0</v>
      </c>
      <c r="AA7" s="17">
        <f>Sheet1!D43</f>
        <v>-1.5609999999999999</v>
      </c>
      <c r="AB7" s="17" t="str">
        <f>Sheet3!D17</f>
        <v>-19.4x</v>
      </c>
      <c r="AC7" s="17" t="str">
        <f>Sheet3!D18</f>
        <v>-19.4x</v>
      </c>
      <c r="AD7" s="17" t="str">
        <f>Sheet3!D20</f>
        <v>-34.8x</v>
      </c>
      <c r="AE7" s="17" t="str">
        <f>Sheet3!D21</f>
        <v>2.0x</v>
      </c>
      <c r="AF7" s="17" t="str">
        <f>Sheet3!D22</f>
        <v>NA</v>
      </c>
      <c r="AG7" s="17" t="str">
        <f>Sheet3!D24</f>
        <v>-5.5x</v>
      </c>
      <c r="AH7" s="17" t="str">
        <f>Sheet3!D25</f>
        <v>3.1x</v>
      </c>
      <c r="AI7" s="17" t="str">
        <f>Sheet3!D31</f>
        <v/>
      </c>
      <c r="AK7" s="17">
        <f>Sheet3!D29</f>
        <v>65.2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32.786458333333336</v>
      </c>
      <c r="C8" s="34">
        <f>(sheet!E18-sheet!E15)/sheet!E35</f>
        <v>24.442708333333332</v>
      </c>
      <c r="D8" s="34">
        <f>sheet!E12/sheet!E35</f>
        <v>32.411458333333329</v>
      </c>
      <c r="E8" s="34">
        <f>Sheet2!E20/sheet!E35</f>
        <v>-16.453125</v>
      </c>
      <c r="F8" s="34">
        <f>sheet!E18/sheet!E35</f>
        <v>32.786458333333336</v>
      </c>
      <c r="G8" s="29"/>
      <c r="H8" s="35">
        <f>Sheet1!E33/sheet!E51</f>
        <v>-0.55654240680510381</v>
      </c>
      <c r="I8" s="35" t="e">
        <f>Sheet1!E33/Sheet1!E12</f>
        <v>#DIV/0!</v>
      </c>
      <c r="J8" s="35">
        <f>Sheet1!E12/sheet!E27</f>
        <v>0</v>
      </c>
      <c r="K8" s="35">
        <f>Sheet1!E30/sheet!E27</f>
        <v>-0.54348888345956514</v>
      </c>
      <c r="L8" s="35">
        <f>Sheet1!E38</f>
        <v>-2.02</v>
      </c>
      <c r="M8" s="29"/>
      <c r="N8" s="35">
        <f>sheet!E40/sheet!E27</f>
        <v>2.3454678719765455E-2</v>
      </c>
      <c r="O8" s="35">
        <f>sheet!E51/sheet!E27</f>
        <v>0.97654532128023452</v>
      </c>
      <c r="P8" s="35">
        <f>sheet!E40/sheet!E51</f>
        <v>2.4018013510132601E-2</v>
      </c>
      <c r="Q8" s="34">
        <f>Sheet1!E24/Sheet1!E26</f>
        <v>-285.25</v>
      </c>
      <c r="R8" s="34">
        <f>ABS(Sheet2!E20/(Sheet1!E26+Sheet2!E30))</f>
        <v>0.78660358565737043</v>
      </c>
      <c r="S8" s="34">
        <f>sheet!E40/Sheet1!E43</f>
        <v>-4.5834328001909765E-2</v>
      </c>
      <c r="T8" s="34">
        <f>Sheet2!E20/sheet!E40</f>
        <v>-16.453125</v>
      </c>
      <c r="U8" s="12"/>
      <c r="V8" s="34">
        <f>ABS(Sheet1!E15/sheet!E15)</f>
        <v>0</v>
      </c>
      <c r="W8" s="34">
        <f>Sheet1!E12/sheet!E14</f>
        <v>0</v>
      </c>
      <c r="X8" s="34">
        <f>Sheet1!E12/sheet!E27</f>
        <v>0</v>
      </c>
      <c r="Y8" s="34">
        <f>Sheet1!E12/(sheet!E18-sheet!E35)</f>
        <v>0</v>
      </c>
      <c r="Z8" s="12"/>
      <c r="AA8" s="36">
        <f>Sheet1!E43</f>
        <v>-4.1890000000000001</v>
      </c>
      <c r="AB8" s="36" t="str">
        <f>Sheet3!E17</f>
        <v>-7.3x</v>
      </c>
      <c r="AC8" s="36" t="str">
        <f>Sheet3!E18</f>
        <v>-7.3x</v>
      </c>
      <c r="AD8" s="36" t="str">
        <f>Sheet3!E20</f>
        <v>-11.6x</v>
      </c>
      <c r="AE8" s="36" t="str">
        <f>Sheet3!E21</f>
        <v>3.3x</v>
      </c>
      <c r="AF8" s="36" t="str">
        <f>Sheet3!E22</f>
        <v>NA</v>
      </c>
      <c r="AG8" s="36" t="str">
        <f>Sheet3!E24</f>
        <v>-9.7x</v>
      </c>
      <c r="AH8" s="36" t="str">
        <f>Sheet3!E25</f>
        <v>4.1x</v>
      </c>
      <c r="AI8" s="36" t="str">
        <f>Sheet3!E31</f>
        <v/>
      </c>
      <c r="AK8" s="36">
        <f>Sheet3!E29</f>
        <v>42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7.420454545454545</v>
      </c>
      <c r="C9" s="31">
        <f>(sheet!F18-sheet!F15)/sheet!F35</f>
        <v>1.3522727272727271</v>
      </c>
      <c r="D9" s="31">
        <f>sheet!F12/sheet!F35</f>
        <v>5.1174242424242422</v>
      </c>
      <c r="E9" s="31">
        <f>Sheet2!F20/sheet!F35</f>
        <v>-24.700757575757574</v>
      </c>
      <c r="F9" s="31">
        <f>sheet!F18/sheet!F35</f>
        <v>7.420454545454545</v>
      </c>
      <c r="G9" s="29"/>
      <c r="H9" s="32">
        <f>Sheet1!F33/sheet!F51</f>
        <v>-3.1713917525773199</v>
      </c>
      <c r="I9" s="32" t="e">
        <f>Sheet1!F33/Sheet1!F12</f>
        <v>#DIV/0!</v>
      </c>
      <c r="J9" s="32">
        <f>Sheet1!F12/sheet!F27</f>
        <v>0</v>
      </c>
      <c r="K9" s="32">
        <f>Sheet1!F30/sheet!F27</f>
        <v>-2.8483796296296298</v>
      </c>
      <c r="L9" s="32">
        <f>Sheet1!F38</f>
        <v>-3.32</v>
      </c>
      <c r="M9" s="29"/>
      <c r="N9" s="32">
        <f>sheet!F40/sheet!F27</f>
        <v>0.10185185185185186</v>
      </c>
      <c r="O9" s="32">
        <f>sheet!F51/sheet!F27</f>
        <v>0.89814814814814803</v>
      </c>
      <c r="P9" s="32">
        <f>sheet!F40/sheet!F51</f>
        <v>0.11340206185567012</v>
      </c>
      <c r="Q9" s="31">
        <f>Sheet1!F24/Sheet1!F26</f>
        <v>1036.8571428571429</v>
      </c>
      <c r="R9" s="31">
        <f>ABS(Sheet2!F20/(Sheet1!F26+Sheet2!F30))</f>
        <v>1.6331079388930629</v>
      </c>
      <c r="S9" s="31">
        <f>sheet!F40/Sheet1!F43</f>
        <v>-3.6413793103448278E-2</v>
      </c>
      <c r="T9" s="31">
        <f>Sheet2!F20/sheet!F40</f>
        <v>-24.700757575757574</v>
      </c>
      <c r="V9" s="31">
        <f>ABS(Sheet1!F15/sheet!F15)</f>
        <v>0</v>
      </c>
      <c r="W9" s="31">
        <f>Sheet1!F12/sheet!F14</f>
        <v>0</v>
      </c>
      <c r="X9" s="31">
        <f>Sheet1!F12/sheet!F27</f>
        <v>0</v>
      </c>
      <c r="Y9" s="31">
        <f>Sheet1!F12/(sheet!F18-sheet!F35)</f>
        <v>0</v>
      </c>
      <c r="AA9" s="17">
        <f>Sheet1!F43</f>
        <v>-7.25</v>
      </c>
      <c r="AB9" s="17" t="str">
        <f>Sheet3!F17</f>
        <v>-1.2x</v>
      </c>
      <c r="AC9" s="17" t="str">
        <f>Sheet3!F18</f>
        <v>-1.2x</v>
      </c>
      <c r="AD9" s="17" t="str">
        <f>Sheet3!F20</f>
        <v>-2.1x</v>
      </c>
      <c r="AE9" s="17" t="str">
        <f>Sheet3!F21</f>
        <v>4.5x</v>
      </c>
      <c r="AF9" s="17" t="str">
        <f>Sheet3!F22</f>
        <v>NA</v>
      </c>
      <c r="AG9" s="17" t="str">
        <f>Sheet3!F24</f>
        <v>-1.3x</v>
      </c>
      <c r="AH9" s="17" t="str">
        <f>Sheet3!F25</f>
        <v>4.9x</v>
      </c>
      <c r="AI9" s="17" t="str">
        <f>Sheet3!F31</f>
        <v/>
      </c>
      <c r="AK9" s="17">
        <f>Sheet3!F29</f>
        <v>-35.799999999999997</v>
      </c>
      <c r="AL9" s="17">
        <f>Sheet3!F30</f>
        <v>1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31.883384932920539</v>
      </c>
      <c r="C10" s="34">
        <f>(sheet!G18-sheet!G15)/sheet!G35</f>
        <v>31.056759545923633</v>
      </c>
      <c r="D10" s="34">
        <f>sheet!G12/sheet!G35</f>
        <v>28.152734778121776</v>
      </c>
      <c r="E10" s="34">
        <f>Sheet2!G20/sheet!G35</f>
        <v>-4.8452012383900929</v>
      </c>
      <c r="F10" s="34">
        <f>sheet!G18/sheet!G35</f>
        <v>31.883384932920539</v>
      </c>
      <c r="G10" s="29"/>
      <c r="H10" s="35">
        <f>Sheet1!G33/sheet!G51</f>
        <v>-3.5669690707979269E-2</v>
      </c>
      <c r="I10" s="35">
        <f>Sheet1!G33/Sheet1!G12</f>
        <v>-2.7103274559193955</v>
      </c>
      <c r="J10" s="35">
        <f>Sheet1!G12/sheet!G27</f>
        <v>9.8628639570704571E-3</v>
      </c>
      <c r="K10" s="35">
        <f>Sheet1!G30/sheet!G27</f>
        <v>-3.014342972605916E-2</v>
      </c>
      <c r="L10" s="35">
        <f>Sheet1!G38</f>
        <v>-0.6</v>
      </c>
      <c r="M10" s="29"/>
      <c r="N10" s="35">
        <f>sheet!G40/sheet!G27</f>
        <v>0.25057968134088576</v>
      </c>
      <c r="O10" s="35">
        <f>sheet!G51/sheet!G27</f>
        <v>0.74942031865911429</v>
      </c>
      <c r="P10" s="35">
        <f>sheet!G40/sheet!G51</f>
        <v>0.33436467507210182</v>
      </c>
      <c r="Q10" s="34">
        <f>Sheet1!G24/Sheet1!G26</f>
        <v>5.6302367941712204</v>
      </c>
      <c r="R10" s="34">
        <f>ABS(Sheet2!G20/(Sheet1!G26+Sheet2!G30))</f>
        <v>2.0515621586191832</v>
      </c>
      <c r="S10" s="34">
        <f>sheet!G40/Sheet1!G43</f>
        <v>-6.9306000916170412</v>
      </c>
      <c r="T10" s="34">
        <f>Sheet2!G20/sheet!G40</f>
        <v>-0.31032089626226911</v>
      </c>
      <c r="U10" s="12"/>
      <c r="V10" s="34">
        <f>ABS(Sheet1!G15/sheet!G15)</f>
        <v>1.7696629213483144</v>
      </c>
      <c r="W10" s="34">
        <f>Sheet1!G12/sheet!G14</f>
        <v>0.11910000000000001</v>
      </c>
      <c r="X10" s="34">
        <f>Sheet1!G12/sheet!G27</f>
        <v>9.8628639570704571E-3</v>
      </c>
      <c r="Y10" s="34">
        <f>Sheet1!G12/(sheet!G18-sheet!G35)</f>
        <v>1.9899084408206914E-2</v>
      </c>
      <c r="Z10" s="12"/>
      <c r="AA10" s="36">
        <f>Sheet1!G43</f>
        <v>-4.3659999999999997</v>
      </c>
      <c r="AB10" s="36" t="str">
        <f>Sheet3!G17</f>
        <v>-53.4x</v>
      </c>
      <c r="AC10" s="36" t="str">
        <f>Sheet3!G18</f>
        <v>-53.3x</v>
      </c>
      <c r="AD10" s="36" t="str">
        <f>Sheet3!G20</f>
        <v>-2.6x</v>
      </c>
      <c r="AE10" s="36" t="str">
        <f>Sheet3!G21</f>
        <v>2.7x</v>
      </c>
      <c r="AF10" s="36" t="str">
        <f>Sheet3!G22</f>
        <v>NA</v>
      </c>
      <c r="AG10" s="36" t="str">
        <f>Sheet3!G24</f>
        <v>-31.9x</v>
      </c>
      <c r="AH10" s="36" t="str">
        <f>Sheet3!G25</f>
        <v>2.7x</v>
      </c>
      <c r="AI10" s="36" t="str">
        <f>Sheet3!G31</f>
        <v/>
      </c>
      <c r="AK10" s="36">
        <f>Sheet3!G29</f>
        <v>9.3000000000000007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2.6643805252040575</v>
      </c>
      <c r="C11" s="31">
        <f>(sheet!H18-sheet!H15)/sheet!H35</f>
        <v>2.5608522179049209</v>
      </c>
      <c r="D11" s="31">
        <f>sheet!H12/sheet!H35</f>
        <v>2.0640467311654107</v>
      </c>
      <c r="E11" s="31">
        <f>Sheet2!H20/sheet!H35</f>
        <v>-0.91091871593605744</v>
      </c>
      <c r="F11" s="31">
        <f>sheet!H18/sheet!H35</f>
        <v>2.6643805252040575</v>
      </c>
      <c r="G11" s="29"/>
      <c r="H11" s="32">
        <f>Sheet1!H33/sheet!H51</f>
        <v>-4.7424003480341502E-2</v>
      </c>
      <c r="I11" s="32" t="e">
        <f>Sheet1!H33/Sheet1!H12</f>
        <v>#DIV/0!</v>
      </c>
      <c r="J11" s="32">
        <f>Sheet1!H12/sheet!H27</f>
        <v>0</v>
      </c>
      <c r="K11" s="32">
        <f>Sheet1!H30/sheet!H27</f>
        <v>-3.5659142950605169E-2</v>
      </c>
      <c r="L11" s="32">
        <f>Sheet1!H38</f>
        <v>-0.52</v>
      </c>
      <c r="M11" s="29"/>
      <c r="N11" s="32">
        <f>sheet!H40/sheet!H27</f>
        <v>0.24807818122342168</v>
      </c>
      <c r="O11" s="32">
        <f>sheet!H51/sheet!H27</f>
        <v>0.75192181877657838</v>
      </c>
      <c r="P11" s="32">
        <f>sheet!H40/sheet!H51</f>
        <v>0.32992549893958345</v>
      </c>
      <c r="Q11" s="31">
        <f>Sheet1!H24/Sheet1!H26</f>
        <v>4.3997951519289868</v>
      </c>
      <c r="R11" s="31">
        <f>ABS(Sheet2!H20/(Sheet1!H26+Sheet2!H30))</f>
        <v>1.199883209672987</v>
      </c>
      <c r="S11" s="31">
        <f>sheet!H40/Sheet1!H43</f>
        <v>-4.4095415297845744</v>
      </c>
      <c r="T11" s="31">
        <f>Sheet2!H20/sheet!H40</f>
        <v>-0.23030163177847368</v>
      </c>
      <c r="V11" s="31">
        <f>ABS(Sheet1!H15/sheet!H15)</f>
        <v>2.7720403022670026</v>
      </c>
      <c r="W11" s="31">
        <f>Sheet1!H12/sheet!H14</f>
        <v>0</v>
      </c>
      <c r="X11" s="31">
        <f>Sheet1!H12/sheet!H27</f>
        <v>0</v>
      </c>
      <c r="Y11" s="31">
        <f>Sheet1!H12/(sheet!H18-sheet!H35)</f>
        <v>0</v>
      </c>
      <c r="AA11" s="17">
        <f>Sheet1!H43</f>
        <v>-34.396999999999998</v>
      </c>
      <c r="AB11" s="17" t="str">
        <f>Sheet3!H17</f>
        <v>-18.0x</v>
      </c>
      <c r="AC11" s="17" t="str">
        <f>Sheet3!H18</f>
        <v>-17.7x</v>
      </c>
      <c r="AD11" s="17" t="str">
        <f>Sheet3!H20</f>
        <v>27.5x</v>
      </c>
      <c r="AE11" s="17" t="str">
        <f>Sheet3!H21</f>
        <v>1.4x</v>
      </c>
      <c r="AF11" s="17" t="str">
        <f>Sheet3!H22</f>
        <v>371.0x</v>
      </c>
      <c r="AG11" s="17" t="str">
        <f>Sheet3!H24</f>
        <v>32.3x</v>
      </c>
      <c r="AH11" s="17" t="str">
        <f>Sheet3!H25</f>
        <v>1.8x</v>
      </c>
      <c r="AI11" s="17" t="str">
        <f>Sheet3!H31</f>
        <v/>
      </c>
      <c r="AK11" s="17">
        <f>Sheet3!H29</f>
        <v>6.5</v>
      </c>
      <c r="AL11" s="17">
        <f>Sheet3!H30</f>
        <v>2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1.1581799924188518</v>
      </c>
      <c r="C12" s="34">
        <f>(sheet!I18-sheet!I15)/sheet!I35</f>
        <v>0.76835602136021763</v>
      </c>
      <c r="D12" s="34">
        <f>sheet!I12/sheet!I35</f>
        <v>0.55210044356367172</v>
      </c>
      <c r="E12" s="34">
        <f>Sheet2!I20/sheet!I35</f>
        <v>-0.20884068283534946</v>
      </c>
      <c r="F12" s="34">
        <f>sheet!I18/sheet!I35</f>
        <v>1.1581799924188518</v>
      </c>
      <c r="G12" s="29"/>
      <c r="H12" s="35">
        <f>Sheet1!I33/sheet!I51</f>
        <v>-0.16011376735328023</v>
      </c>
      <c r="I12" s="35">
        <f>Sheet1!I33/Sheet1!I12</f>
        <v>-2.1729825584219991</v>
      </c>
      <c r="J12" s="35">
        <f>Sheet1!I12/sheet!I27</f>
        <v>4.06520764495251E-2</v>
      </c>
      <c r="K12" s="35">
        <f>Sheet1!I30/sheet!I27</f>
        <v>-9.0172045007021237E-2</v>
      </c>
      <c r="L12" s="35">
        <f>Sheet1!I38</f>
        <v>-0.56000000000000005</v>
      </c>
      <c r="M12" s="29"/>
      <c r="N12" s="35">
        <f>sheet!I40/sheet!I27</f>
        <v>0.44829070885860944</v>
      </c>
      <c r="O12" s="35">
        <f>sheet!I51/sheet!I27</f>
        <v>0.55170929114139045</v>
      </c>
      <c r="P12" s="35">
        <f>sheet!I40/sheet!I51</f>
        <v>0.81254877533632619</v>
      </c>
      <c r="Q12" s="34">
        <f>Sheet1!I24/Sheet1!I26</f>
        <v>18.7270955165692</v>
      </c>
      <c r="R12" s="34">
        <f>ABS(Sheet2!I20/(Sheet1!I26+Sheet2!I30))</f>
        <v>8.5336956521739129</v>
      </c>
      <c r="S12" s="34">
        <f>sheet!I40/Sheet1!I43</f>
        <v>-19.143037867926122</v>
      </c>
      <c r="T12" s="34">
        <f>Sheet2!I20/sheet!I40</f>
        <v>-6.9178205913322369E-2</v>
      </c>
      <c r="U12" s="12"/>
      <c r="V12" s="34">
        <f>ABS(Sheet1!I15/sheet!I15)</f>
        <v>0.44308159470478853</v>
      </c>
      <c r="W12" s="34">
        <f>Sheet1!I12/sheet!I14</f>
        <v>4.1166</v>
      </c>
      <c r="X12" s="34">
        <f>Sheet1!I12/sheet!I27</f>
        <v>4.06520764495251E-2</v>
      </c>
      <c r="Y12" s="34">
        <f>Sheet1!I12/(sheet!I18-sheet!I35)</f>
        <v>1.7306819137307659</v>
      </c>
      <c r="Z12" s="12"/>
      <c r="AA12" s="36">
        <f>Sheet1!I43</f>
        <v>-23.713999999999999</v>
      </c>
      <c r="AB12" s="36" t="str">
        <f>Sheet3!I17</f>
        <v>-15.6x</v>
      </c>
      <c r="AC12" s="36" t="str">
        <f>Sheet3!I18</f>
        <v>-15.2x</v>
      </c>
      <c r="AD12" s="36" t="str">
        <f>Sheet3!I20</f>
        <v>-5.7x</v>
      </c>
      <c r="AE12" s="36" t="str">
        <f>Sheet3!I21</f>
        <v>1.0x</v>
      </c>
      <c r="AF12" s="36" t="str">
        <f>Sheet3!I22</f>
        <v>NA</v>
      </c>
      <c r="AG12" s="36" t="str">
        <f>Sheet3!I24</f>
        <v>-10.4x</v>
      </c>
      <c r="AH12" s="36" t="str">
        <f>Sheet3!I25</f>
        <v>1.1x</v>
      </c>
      <c r="AI12" s="36" t="str">
        <f>Sheet3!I31</f>
        <v/>
      </c>
      <c r="AK12" s="36">
        <f>Sheet3!I29</f>
        <v>3.9</v>
      </c>
      <c r="AL12" s="36">
        <f>Sheet3!I30</f>
        <v>1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1.1268352198761244</v>
      </c>
      <c r="C13" s="31">
        <f>(sheet!J18-sheet!J15)/sheet!J35</f>
        <v>0.77616009246881223</v>
      </c>
      <c r="D13" s="31">
        <f>sheet!J12/sheet!J35</f>
        <v>0.51330114827117179</v>
      </c>
      <c r="E13" s="31">
        <f>Sheet2!J20/sheet!J35</f>
        <v>0.45270021774537222</v>
      </c>
      <c r="F13" s="31">
        <f>sheet!J18/sheet!J35</f>
        <v>1.1268352198761244</v>
      </c>
      <c r="G13" s="29"/>
      <c r="H13" s="32">
        <f>Sheet1!J33/sheet!J51</f>
        <v>-4.5551122728175963E-2</v>
      </c>
      <c r="I13" s="32">
        <f>Sheet1!J33/Sheet1!J12</f>
        <v>-6.5175610542920495E-2</v>
      </c>
      <c r="J13" s="32">
        <f>Sheet1!J12/sheet!J27</f>
        <v>0.33561338412754343</v>
      </c>
      <c r="K13" s="32">
        <f>Sheet1!J30/sheet!J27</f>
        <v>-2.4214414692151853E-2</v>
      </c>
      <c r="L13" s="32">
        <f>Sheet1!J38</f>
        <v>-0.21</v>
      </c>
      <c r="M13" s="29"/>
      <c r="N13" s="32">
        <f>sheet!J40/sheet!J27</f>
        <v>0.51979652955166034</v>
      </c>
      <c r="O13" s="32">
        <f>sheet!J51/sheet!J27</f>
        <v>0.48020347044833972</v>
      </c>
      <c r="P13" s="32">
        <f>sheet!J40/sheet!J51</f>
        <v>1.0824505892603291</v>
      </c>
      <c r="Q13" s="31">
        <f>Sheet1!J24/Sheet1!J26</f>
        <v>-0.15405138339920948</v>
      </c>
      <c r="R13" s="31">
        <f>ABS(Sheet2!J20/(Sheet1!J26+Sheet2!J30))</f>
        <v>0.39055984205967081</v>
      </c>
      <c r="S13" s="31">
        <f>sheet!J40/Sheet1!J43</f>
        <v>4.6500098496289972</v>
      </c>
      <c r="T13" s="31">
        <f>Sheet2!J20/sheet!J40</f>
        <v>0.13688484078232013</v>
      </c>
      <c r="V13" s="31">
        <f>ABS(Sheet1!J15/sheet!J15)</f>
        <v>3.4412112333738412</v>
      </c>
      <c r="W13" s="31">
        <f>Sheet1!J12/sheet!J14</f>
        <v>36.578099999999999</v>
      </c>
      <c r="X13" s="31">
        <f>Sheet1!J12/sheet!J27</f>
        <v>0.33561338412754343</v>
      </c>
      <c r="Y13" s="31">
        <f>Sheet1!J12/(sheet!J18-sheet!J35)</f>
        <v>16.835320108620607</v>
      </c>
      <c r="AA13" s="17">
        <f>Sheet1!J43</f>
        <v>121.83199999999999</v>
      </c>
      <c r="AB13" s="17" t="str">
        <f>Sheet3!J17</f>
        <v>22.8x</v>
      </c>
      <c r="AC13" s="17" t="str">
        <f>Sheet3!J18</f>
        <v>76.4x</v>
      </c>
      <c r="AD13" s="17" t="str">
        <f>Sheet3!J20</f>
        <v>-8.2x</v>
      </c>
      <c r="AE13" s="17" t="str">
        <f>Sheet3!J21</f>
        <v>1.6x</v>
      </c>
      <c r="AF13" s="17" t="str">
        <f>Sheet3!J22</f>
        <v>5.6x</v>
      </c>
      <c r="AG13" s="17" t="str">
        <f>Sheet3!J24</f>
        <v>-25.2x</v>
      </c>
      <c r="AH13" s="17" t="str">
        <f>Sheet3!J25</f>
        <v>2.1x</v>
      </c>
      <c r="AI13" s="17" t="str">
        <f>Sheet3!J31</f>
        <v/>
      </c>
      <c r="AK13" s="17">
        <f>Sheet3!J29</f>
        <v>4.3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2.9013419360303825</v>
      </c>
      <c r="C14" s="34">
        <f>(sheet!K18-sheet!K15)/sheet!K35</f>
        <v>1.9658974594277887</v>
      </c>
      <c r="D14" s="34">
        <f>sheet!K12/sheet!K35</f>
        <v>1.5490890223844249</v>
      </c>
      <c r="E14" s="34">
        <f>Sheet2!K20/sheet!K35</f>
        <v>1.1487177134144189</v>
      </c>
      <c r="F14" s="34">
        <f>sheet!K18/sheet!K35</f>
        <v>2.9013419360303825</v>
      </c>
      <c r="G14" s="29"/>
      <c r="H14" s="35">
        <f>Sheet1!K33/sheet!K51</f>
        <v>1.5386869075974021E-2</v>
      </c>
      <c r="I14" s="35">
        <f>Sheet1!K33/Sheet1!K12</f>
        <v>2.6364497545294224E-2</v>
      </c>
      <c r="J14" s="35">
        <f>Sheet1!K12/sheet!K27</f>
        <v>0.31622212266380695</v>
      </c>
      <c r="K14" s="35">
        <f>Sheet1!K30/sheet!K27</f>
        <v>8.3370373767376656E-3</v>
      </c>
      <c r="L14" s="35">
        <f>Sheet1!K38</f>
        <v>0.13</v>
      </c>
      <c r="M14" s="29"/>
      <c r="N14" s="35">
        <f>sheet!K40/sheet!K27</f>
        <v>0.45817194287071594</v>
      </c>
      <c r="O14" s="35">
        <f>sheet!K51/sheet!K27</f>
        <v>0.54182805712928406</v>
      </c>
      <c r="P14" s="35">
        <f>sheet!K40/sheet!K51</f>
        <v>0.84560394546233841</v>
      </c>
      <c r="Q14" s="34">
        <f>Sheet1!K24/Sheet1!K26</f>
        <v>-2.1362270796643532</v>
      </c>
      <c r="R14" s="34">
        <f>ABS(Sheet2!K20/(Sheet1!K26+Sheet2!K30))</f>
        <v>0.43288181762560551</v>
      </c>
      <c r="S14" s="34">
        <f>sheet!K40/Sheet1!K43</f>
        <v>3.5960526801535733</v>
      </c>
      <c r="T14" s="34">
        <f>Sheet2!K20/sheet!K40</f>
        <v>0.20881930605084956</v>
      </c>
      <c r="U14" s="12"/>
      <c r="V14" s="34">
        <f>ABS(Sheet1!K15/sheet!K15)</f>
        <v>2.2568859609405658</v>
      </c>
      <c r="W14" s="34">
        <f>Sheet1!K12/sheet!K14</f>
        <v>49.230617848970255</v>
      </c>
      <c r="X14" s="34">
        <f>Sheet1!K12/sheet!K27</f>
        <v>0.31622212266380695</v>
      </c>
      <c r="Y14" s="34">
        <f>Sheet1!K12/(sheet!K18-sheet!K35)</f>
        <v>1.9968534895636096</v>
      </c>
      <c r="Z14" s="12"/>
      <c r="AA14" s="36">
        <f>Sheet1!K43</f>
        <v>433.40800000000002</v>
      </c>
      <c r="AB14" s="36" t="str">
        <f>Sheet3!K17</f>
        <v>9.1x</v>
      </c>
      <c r="AC14" s="36" t="str">
        <f>Sheet3!K18</f>
        <v>14.9x</v>
      </c>
      <c r="AD14" s="36" t="str">
        <f>Sheet3!K20</f>
        <v>78.0x</v>
      </c>
      <c r="AE14" s="36" t="str">
        <f>Sheet3!K21</f>
        <v>1.4x</v>
      </c>
      <c r="AF14" s="36" t="str">
        <f>Sheet3!K22</f>
        <v>3.9x</v>
      </c>
      <c r="AG14" s="36" t="str">
        <f>Sheet3!K24</f>
        <v>-32.4x</v>
      </c>
      <c r="AH14" s="36" t="str">
        <f>Sheet3!K25</f>
        <v>1.8x</v>
      </c>
      <c r="AI14" s="36" t="str">
        <f>Sheet3!K31</f>
        <v/>
      </c>
      <c r="AK14" s="36">
        <f>Sheet3!K29</f>
        <v>5.9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2.8895388925012329</v>
      </c>
      <c r="C15" s="31">
        <f>(sheet!L18-sheet!L15)/sheet!L35</f>
        <v>2.3886971400059327</v>
      </c>
      <c r="D15" s="31">
        <f>sheet!L12/sheet!L35</f>
        <v>0.75887572511526202</v>
      </c>
      <c r="E15" s="31">
        <f>Sheet2!L20/sheet!L35</f>
        <v>0.79683218185782723</v>
      </c>
      <c r="F15" s="31">
        <f>sheet!L18/sheet!L35</f>
        <v>2.8895388925012329</v>
      </c>
      <c r="G15" s="29"/>
      <c r="H15" s="32">
        <f>Sheet1!L33/sheet!L51</f>
        <v>0.21462869420043643</v>
      </c>
      <c r="I15" s="32">
        <f>Sheet1!L33/Sheet1!L12</f>
        <v>0.51270109302833655</v>
      </c>
      <c r="J15" s="32">
        <f>Sheet1!L12/sheet!L27</f>
        <v>0.27279743631806991</v>
      </c>
      <c r="K15" s="32">
        <f>Sheet1!L30/sheet!L27</f>
        <v>0.13986354377560248</v>
      </c>
      <c r="L15" s="32">
        <f>Sheet1!L38</f>
        <v>2.46</v>
      </c>
      <c r="M15" s="29"/>
      <c r="N15" s="32">
        <f>sheet!L40/sheet!L27</f>
        <v>0.34834648136568652</v>
      </c>
      <c r="O15" s="32">
        <f>sheet!L51/sheet!L27</f>
        <v>0.65165351863431364</v>
      </c>
      <c r="P15" s="32">
        <f>sheet!L40/sheet!L51</f>
        <v>0.53455781547182446</v>
      </c>
      <c r="Q15" s="31">
        <f>Sheet1!L24/Sheet1!L26</f>
        <v>-14.812563798946552</v>
      </c>
      <c r="R15" s="31">
        <f>ABS(Sheet2!L20/(Sheet1!L26+Sheet2!L30))</f>
        <v>3.4115475189234648</v>
      </c>
      <c r="S15" s="31">
        <f>sheet!L40/Sheet1!L43</f>
        <v>3.7862101089758871</v>
      </c>
      <c r="T15" s="31">
        <f>Sheet2!L20/sheet!L40</f>
        <v>0.23210847327278936</v>
      </c>
      <c r="V15" s="31">
        <f>ABS(Sheet1!L15/sheet!L15)</f>
        <v>3.313021411453696</v>
      </c>
      <c r="W15" s="31">
        <f>Sheet1!L12/sheet!L14</f>
        <v>76.180517673253547</v>
      </c>
      <c r="X15" s="31">
        <f>Sheet1!L12/sheet!L27</f>
        <v>0.27279743631806991</v>
      </c>
      <c r="Y15" s="31">
        <f>Sheet1!L12/(sheet!L18-sheet!L35)</f>
        <v>1.4228164963930126</v>
      </c>
      <c r="AA15" s="17">
        <f>Sheet1!L43</f>
        <v>461.57</v>
      </c>
      <c r="AB15" s="17" t="str">
        <f>Sheet3!L17</f>
        <v>7.2x</v>
      </c>
      <c r="AC15" s="17" t="str">
        <f>Sheet3!L18</f>
        <v>19.7x</v>
      </c>
      <c r="AD15" s="17" t="str">
        <f>Sheet3!L20</f>
        <v>-38.7x</v>
      </c>
      <c r="AE15" s="17" t="str">
        <f>Sheet3!L21</f>
        <v>0.7x</v>
      </c>
      <c r="AF15" s="17" t="str">
        <f>Sheet3!L22</f>
        <v>2.2x</v>
      </c>
      <c r="AG15" s="17" t="str">
        <f>Sheet3!L24</f>
        <v>3.8x</v>
      </c>
      <c r="AH15" s="17" t="str">
        <f>Sheet3!L25</f>
        <v>0.9x</v>
      </c>
      <c r="AI15" s="17" t="str">
        <f>Sheet3!L31</f>
        <v/>
      </c>
      <c r="AK15" s="17">
        <f>Sheet3!L29</f>
        <v>7.1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2.4108822753947394</v>
      </c>
      <c r="C16" s="34">
        <f>(sheet!M18-sheet!M15)/sheet!M35</f>
        <v>1.4352420895838827</v>
      </c>
      <c r="D16" s="34">
        <f>sheet!M12/sheet!M35</f>
        <v>0.73886996773588554</v>
      </c>
      <c r="E16" s="34">
        <f>Sheet2!M20/sheet!M35</f>
        <v>0.20783308553116192</v>
      </c>
      <c r="F16" s="34">
        <f>sheet!M18/sheet!M35</f>
        <v>2.4108822753947394</v>
      </c>
      <c r="G16" s="29"/>
      <c r="H16" s="35">
        <f>Sheet1!M33/sheet!M51</f>
        <v>-4.5058660534759092E-2</v>
      </c>
      <c r="I16" s="35">
        <f>Sheet1!M33/Sheet1!M12</f>
        <v>-0.11134975558978798</v>
      </c>
      <c r="J16" s="35">
        <f>Sheet1!M12/sheet!M27</f>
        <v>0.24691340527742825</v>
      </c>
      <c r="K16" s="35">
        <f>Sheet1!M30/sheet!M27</f>
        <v>-2.7493747329483897E-2</v>
      </c>
      <c r="L16" s="35">
        <f>Sheet1!M38</f>
        <v>-0.47</v>
      </c>
      <c r="M16" s="29"/>
      <c r="N16" s="35">
        <f>sheet!M40/sheet!M27</f>
        <v>0.3898232436742165</v>
      </c>
      <c r="O16" s="35">
        <f>sheet!M51/sheet!M27</f>
        <v>0.61017675632578361</v>
      </c>
      <c r="P16" s="35">
        <f>sheet!M40/sheet!M51</f>
        <v>0.63886937618135586</v>
      </c>
      <c r="Q16" s="34">
        <f>Sheet1!M24/Sheet1!M26</f>
        <v>1.8325821676091671</v>
      </c>
      <c r="R16" s="34">
        <f>ABS(Sheet2!M20/(Sheet1!M26+Sheet2!M30))</f>
        <v>0.78518396812519897</v>
      </c>
      <c r="S16" s="34">
        <f>sheet!M40/Sheet1!M43</f>
        <v>6.9942751304933486</v>
      </c>
      <c r="T16" s="34">
        <f>Sheet2!M20/sheet!M40</f>
        <v>3.7565877358430311E-2</v>
      </c>
      <c r="U16" s="12"/>
      <c r="V16" s="34">
        <f>ABS(Sheet1!M15/sheet!M15)</f>
        <v>2.6009572657192446</v>
      </c>
      <c r="W16" s="34">
        <f>Sheet1!M12/sheet!M14</f>
        <v>116.40866817155758</v>
      </c>
      <c r="X16" s="34">
        <f>Sheet1!M12/sheet!M27</f>
        <v>0.24691340527742825</v>
      </c>
      <c r="Y16" s="34">
        <f>Sheet1!M12/(sheet!M18-sheet!M35)</f>
        <v>2.4837467369211947</v>
      </c>
      <c r="Z16" s="12"/>
      <c r="AA16" s="36">
        <f>Sheet1!M43</f>
        <v>291.01100000000002</v>
      </c>
      <c r="AB16" s="36" t="str">
        <f>Sheet3!M17</f>
        <v>9.5x</v>
      </c>
      <c r="AC16" s="36" t="str">
        <f>Sheet3!M18</f>
        <v>197.0x</v>
      </c>
      <c r="AD16" s="36" t="str">
        <f>Sheet3!M20</f>
        <v>-8.6x</v>
      </c>
      <c r="AE16" s="36" t="str">
        <f>Sheet3!M21</f>
        <v>0.7x</v>
      </c>
      <c r="AF16" s="36" t="str">
        <f>Sheet3!M22</f>
        <v>2.2x</v>
      </c>
      <c r="AG16" s="36" t="str">
        <f>Sheet3!M24</f>
        <v>-14.8x</v>
      </c>
      <c r="AH16" s="36" t="str">
        <f>Sheet3!M25</f>
        <v>0.7x</v>
      </c>
      <c r="AI16" s="36" t="str">
        <f>Sheet3!M31</f>
        <v/>
      </c>
      <c r="AK16" s="36">
        <f>Sheet3!M29</f>
        <v>5.8</v>
      </c>
      <c r="AL16" s="36">
        <f>Sheet3!M30</f>
        <v>1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2023-04-24T08:19:17Z</dcterms:created>
  <dcterms:modified xsi:type="dcterms:W3CDTF">2023-05-07T02:31:11Z</dcterms:modified>
  <cp:category/>
  <dc:identifier/>
  <cp:version/>
</cp:coreProperties>
</file>