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14" documentId="8_{2DA7B81D-BE8E-495E-A260-4C452FEACB8D}" xr6:coauthVersionLast="47" xr6:coauthVersionMax="47" xr10:uidLastSave="{DDAADDB5-8A38-4EAC-B205-964CFED3B04A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M14" i="1"/>
  <c r="W16" i="5" s="1"/>
  <c r="K14" i="1"/>
  <c r="H14" i="1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<sst xmlns="http://schemas.openxmlformats.org/spreadsheetml/2006/main" count="710" uniqueCount="410">
  <si>
    <t>IAMGold Corporation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</si>
  <si>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</si>
  <si>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</si>
  <si>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</si>
  <si>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</si>
  <si>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</si>
  <si>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</si>
  <si>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</si>
  <si>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</si>
  <si>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</si>
  <si>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</si>
  <si>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</si>
  <si>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</si>
  <si>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</si>
  <si>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</si>
  <si>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</si>
  <si>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</si>
  <si>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</si>
  <si>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</si>
  <si>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</si>
  <si>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</si>
  <si>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</si>
  <si>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</si>
  <si>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</si>
  <si>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</si>
  <si>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</si>
  <si>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1,078.526</t>
  </si>
  <si>
    <t>1,197.983</t>
  </si>
  <si>
    <t>Short Term Investments</t>
  </si>
  <si>
    <t/>
  </si>
  <si>
    <t>Accounts Receivable, Net</t>
  </si>
  <si>
    <t>Inventory</t>
  </si>
  <si>
    <t>Prepaid Expenses</t>
  </si>
  <si>
    <t>Other Current Assets</t>
  </si>
  <si>
    <t>1,218.826</t>
  </si>
  <si>
    <t>Total Current Assets</t>
  </si>
  <si>
    <t>1,371.966</t>
  </si>
  <si>
    <t>1,320.742</t>
  </si>
  <si>
    <t>1,360.142</t>
  </si>
  <si>
    <t>1,459.598</t>
  </si>
  <si>
    <t>1,483.597</t>
  </si>
  <si>
    <t>1,639.993</t>
  </si>
  <si>
    <t>1,775.662</t>
  </si>
  <si>
    <t>1,202.694</t>
  </si>
  <si>
    <t>2,059.764</t>
  </si>
  <si>
    <t>Property Plant And Equipment, Net</t>
  </si>
  <si>
    <t>3,244.129</t>
  </si>
  <si>
    <t>3,124.125</t>
  </si>
  <si>
    <t>2,787.309</t>
  </si>
  <si>
    <t>2,735.861</t>
  </si>
  <si>
    <t>3,035.862</t>
  </si>
  <si>
    <t>3,389.791</t>
  </si>
  <si>
    <t>2,962.894</t>
  </si>
  <si>
    <t>3,075.185</t>
  </si>
  <si>
    <t>3,350.499</t>
  </si>
  <si>
    <t>3,555.879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</si>
  <si>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</si>
  <si>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</si>
  <si>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</si>
  <si>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</si>
  <si>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</si>
  <si>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</si>
  <si>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</si>
  <si>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4,451.713</t>
  </si>
  <si>
    <t>4,890.298</t>
  </si>
  <si>
    <t>4,511.252</t>
  </si>
  <si>
    <t>4,566.259</t>
  </si>
  <si>
    <t>4,987.147</t>
  </si>
  <si>
    <t>5,406.686</t>
  </si>
  <si>
    <t>5,014.898</t>
  </si>
  <si>
    <t>5,286.014</t>
  </si>
  <si>
    <t>5,022.207</t>
  </si>
  <si>
    <t>5,991.364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</si>
  <si>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</si>
  <si>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</si>
  <si>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</si>
  <si>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</si>
  <si>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</si>
  <si>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</si>
  <si>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</si>
  <si>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</si>
  <si>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1,232.094</t>
  </si>
  <si>
    <t>Capital Leases</t>
  </si>
  <si>
    <t>Other Non-current Liabilities</t>
  </si>
  <si>
    <t>Total Liabilities</t>
  </si>
  <si>
    <t>1,400.084</t>
  </si>
  <si>
    <t>1,805.663</t>
  </si>
  <si>
    <t>1,822.455</t>
  </si>
  <si>
    <t>1,516.581</t>
  </si>
  <si>
    <t>1,408.179</t>
  </si>
  <si>
    <t>1,594.843</t>
  </si>
  <si>
    <t>1,874.111</t>
  </si>
  <si>
    <t>2,047.069</t>
  </si>
  <si>
    <t>2,092.165</t>
  </si>
  <si>
    <t>3,003.467</t>
  </si>
  <si>
    <t>Common Stock</t>
  </si>
  <si>
    <t>2,462.126</t>
  </si>
  <si>
    <t>2,689.849</t>
  </si>
  <si>
    <t>3,283.055</t>
  </si>
  <si>
    <t>3,529.2</t>
  </si>
  <si>
    <t>3,366.503</t>
  </si>
  <si>
    <t>3,658.283</t>
  </si>
  <si>
    <t>3,488.783</t>
  </si>
  <si>
    <t>3,449.276</t>
  </si>
  <si>
    <t>3,438.384</t>
  </si>
  <si>
    <t>3,691.274</t>
  </si>
  <si>
    <t>Additional Paid In Capital</t>
  </si>
  <si>
    <t>Retained Earnings</t>
  </si>
  <si>
    <t>Treasury Stock</t>
  </si>
  <si>
    <t>Other Common Equity Adj</t>
  </si>
  <si>
    <t>Common Equity</t>
  </si>
  <si>
    <t>3,007.754</t>
  </si>
  <si>
    <t>3,032.406</t>
  </si>
  <si>
    <t>2,630.385</t>
  </si>
  <si>
    <t>2,983.343</t>
  </si>
  <si>
    <t>3,509.572</t>
  </si>
  <si>
    <t>3,729.944</t>
  </si>
  <si>
    <t>3,046.387</t>
  </si>
  <si>
    <t>3,127.863</t>
  </si>
  <si>
    <t>2,832.294</t>
  </si>
  <si>
    <t>2,884.997</t>
  </si>
  <si>
    <t>Total Preferred Equity</t>
  </si>
  <si>
    <t>Minority Interest, Total</t>
  </si>
  <si>
    <t>Other Equity</t>
  </si>
  <si>
    <t>Total Equity</t>
  </si>
  <si>
    <t>3,051.629</t>
  </si>
  <si>
    <t>3,084.635</t>
  </si>
  <si>
    <t>2,688.797</t>
  </si>
  <si>
    <t>3,049.679</t>
  </si>
  <si>
    <t>3,578.968</t>
  </si>
  <si>
    <t>3,811.843</t>
  </si>
  <si>
    <t>3,140.788</t>
  </si>
  <si>
    <t>3,238.945</t>
  </si>
  <si>
    <t>2,930.042</t>
  </si>
  <si>
    <t>2,987.897</t>
  </si>
  <si>
    <t>Total Liabilities And Equity</t>
  </si>
  <si>
    <t>Cash And Short Term Investments</t>
  </si>
  <si>
    <t>1,002.714</t>
  </si>
  <si>
    <t>1,092.29</t>
  </si>
  <si>
    <t>1,205.618</t>
  </si>
  <si>
    <t>Total Debt</t>
  </si>
  <si>
    <t>1,343.795</t>
  </si>
  <si>
    <t>Income Statement</t>
  </si>
  <si>
    <t>Revenue</t>
  </si>
  <si>
    <t>1,006.586</t>
  </si>
  <si>
    <t>1,167.219</t>
  </si>
  <si>
    <t>1,272.319</t>
  </si>
  <si>
    <t>1,325.498</t>
  </si>
  <si>
    <t>1,376.497</t>
  </si>
  <si>
    <t>1,516.493</t>
  </si>
  <si>
    <t>1,383.281</t>
  </si>
  <si>
    <t>1,579.964</t>
  </si>
  <si>
    <t>1,107.096</t>
  </si>
  <si>
    <t>1,298.167</t>
  </si>
  <si>
    <t>Revenue Growth (YoY)</t>
  </si>
  <si>
    <t>-34.8%</t>
  </si>
  <si>
    <t>6.4%</t>
  </si>
  <si>
    <t>-9.0%</t>
  </si>
  <si>
    <t>7.6%</t>
  </si>
  <si>
    <t>10.9%</t>
  </si>
  <si>
    <t>1.5%</t>
  </si>
  <si>
    <t>-4.1%</t>
  </si>
  <si>
    <t>16.6%</t>
  </si>
  <si>
    <t>-29.5%</t>
  </si>
  <si>
    <t>9.5%</t>
  </si>
  <si>
    <t>Cost of Revenues</t>
  </si>
  <si>
    <t>-1,034.041</t>
  </si>
  <si>
    <t>-1,348.076</t>
  </si>
  <si>
    <t>-1,188.261</t>
  </si>
  <si>
    <t>-1,184.273</t>
  </si>
  <si>
    <t>-1,329.627</t>
  </si>
  <si>
    <t>-1,313.552</t>
  </si>
  <si>
    <t>-1,261.477</t>
  </si>
  <si>
    <t>-1,028.442</t>
  </si>
  <si>
    <t>-1,097.918</t>
  </si>
  <si>
    <t>Gross Profit</t>
  </si>
  <si>
    <t>Gross Profit Margin</t>
  </si>
  <si>
    <t>30.6%</t>
  </si>
  <si>
    <t>11.4%</t>
  </si>
  <si>
    <t>-6.0%</t>
  </si>
  <si>
    <t>10.4%</t>
  </si>
  <si>
    <t>14.0%</t>
  </si>
  <si>
    <t>12.3%</t>
  </si>
  <si>
    <t>5.0%</t>
  </si>
  <si>
    <t>20.2%</t>
  </si>
  <si>
    <t>7.1%</t>
  </si>
  <si>
    <t>15.4%</t>
  </si>
  <si>
    <t>R&amp;D Expenses</t>
  </si>
  <si>
    <t>Selling and Marketing Expense</t>
  </si>
  <si>
    <t>General &amp; Admin Expenses</t>
  </si>
  <si>
    <t>Other Inc / (Exp)</t>
  </si>
  <si>
    <t>-1,224.476</t>
  </si>
  <si>
    <t>Operating Expenses</t>
  </si>
  <si>
    <t>-1,275.894</t>
  </si>
  <si>
    <t>Operating Income</t>
  </si>
  <si>
    <t>-1,044.356</t>
  </si>
  <si>
    <t>Net Interest Expenses</t>
  </si>
  <si>
    <t>EBT, Incl. Unusual Items</t>
  </si>
  <si>
    <t>-1,087.507</t>
  </si>
  <si>
    <t>Earnings of Discontinued Ops.</t>
  </si>
  <si>
    <t>Income Tax Expense</t>
  </si>
  <si>
    <t>Net Income to Company</t>
  </si>
  <si>
    <t>-1,045.466</t>
  </si>
  <si>
    <t>Minority Interest in Earnings</t>
  </si>
  <si>
    <t>Net Income to Stockholders</t>
  </si>
  <si>
    <t>-1,047.964</t>
  </si>
  <si>
    <t>Preferred Dividends &amp; Other Adj.</t>
  </si>
  <si>
    <t>Net Income to Common Excl Extra Items</t>
  </si>
  <si>
    <t>-1,105.96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</si>
  <si>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</si>
  <si>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</si>
  <si>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</si>
  <si>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</si>
  <si>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</si>
  <si>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1,046.485</t>
  </si>
  <si>
    <t>EBIT</t>
  </si>
  <si>
    <t>-1,037.974</t>
  </si>
  <si>
    <t>Revenue (Reported)</t>
  </si>
  <si>
    <t>Operating Income (Reported)</t>
  </si>
  <si>
    <t>-1,057.26</t>
  </si>
  <si>
    <t>Operating Income (Adjusted)</t>
  </si>
  <si>
    <t>Cash Flow Statement</t>
  </si>
  <si>
    <t>Depreciation &amp; Amortization (CF)</t>
  </si>
  <si>
    <t>1,150.221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</si>
  <si>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</si>
  <si>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</si>
  <si>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</si>
  <si>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</si>
  <si>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</si>
  <si>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</si>
  <si>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</si>
  <si>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</si>
  <si>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-1,059.33</t>
  </si>
  <si>
    <t>Cash Acquisitions</t>
  </si>
  <si>
    <t>Other Investing Activities</t>
  </si>
  <si>
    <t>Cash from Investing</t>
  </si>
  <si>
    <t>-1,207.588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</si>
  <si>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</si>
  <si>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</si>
  <si>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</si>
  <si>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</si>
  <si>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</si>
  <si>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</si>
  <si>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</si>
  <si>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</si>
  <si>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</si>
  <si>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</si>
  <si>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</si>
  <si>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</si>
  <si>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</si>
  <si>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</si>
  <si>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</si>
  <si>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</si>
  <si>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1,329.554</t>
  </si>
  <si>
    <t>1,183.523</t>
  </si>
  <si>
    <t>2,354.881</t>
  </si>
  <si>
    <t>3,414.886</t>
  </si>
  <si>
    <t>2,342.72</t>
  </si>
  <si>
    <t>2,269.717</t>
  </si>
  <si>
    <t>2,219.689</t>
  </si>
  <si>
    <t>1,878.896</t>
  </si>
  <si>
    <t>1,661.997</t>
  </si>
  <si>
    <t>Total Enterprise Value (TEV)</t>
  </si>
  <si>
    <t>1,652.376</t>
  </si>
  <si>
    <t>1,752.214</t>
  </si>
  <si>
    <t>2,190.815</t>
  </si>
  <si>
    <t>2,917.93</t>
  </si>
  <si>
    <t>1,984.912</t>
  </si>
  <si>
    <t>2,060.55</t>
  </si>
  <si>
    <t>1,828.778</t>
  </si>
  <si>
    <t>1,657.63</t>
  </si>
  <si>
    <t>2,279.825</t>
  </si>
  <si>
    <t>Enterprise Value (EV)</t>
  </si>
  <si>
    <t>2,741.404</t>
  </si>
  <si>
    <t>EV/EBITDA</t>
  </si>
  <si>
    <t>3.1x</t>
  </si>
  <si>
    <t>8.2x</t>
  </si>
  <si>
    <t>3.9x</t>
  </si>
  <si>
    <t>9.2x</t>
  </si>
  <si>
    <t>2.9x</t>
  </si>
  <si>
    <t>4.4x</t>
  </si>
  <si>
    <t>10.6x</t>
  </si>
  <si>
    <t>5.3x</t>
  </si>
  <si>
    <t>11.4x</t>
  </si>
  <si>
    <t>EV / EBIT</t>
  </si>
  <si>
    <t>4.6x</t>
  </si>
  <si>
    <t>-2.3x</t>
  </si>
  <si>
    <t>-6.1x</t>
  </si>
  <si>
    <t>-2.5x</t>
  </si>
  <si>
    <t>4.0x</t>
  </si>
  <si>
    <t>22.4x</t>
  </si>
  <si>
    <t>-30.3x</t>
  </si>
  <si>
    <t>-11.6x</t>
  </si>
  <si>
    <t>22.3x</t>
  </si>
  <si>
    <t>35.6x</t>
  </si>
  <si>
    <t>EV / LTM EBITDA - CAPEX</t>
  </si>
  <si>
    <t>-8.3x</t>
  </si>
  <si>
    <t>-5.6x</t>
  </si>
  <si>
    <t>-10.0x</t>
  </si>
  <si>
    <t>-13.5x</t>
  </si>
  <si>
    <t>66.1x</t>
  </si>
  <si>
    <t>-9.4x</t>
  </si>
  <si>
    <t>-108.1x</t>
  </si>
  <si>
    <t>-4.8x</t>
  </si>
  <si>
    <t>-3.4x</t>
  </si>
  <si>
    <t>EV / Free Cash Flow</t>
  </si>
  <si>
    <t>-4.1x</t>
  </si>
  <si>
    <t>36.2x</t>
  </si>
  <si>
    <t>221.6x</t>
  </si>
  <si>
    <t>14.0x</t>
  </si>
  <si>
    <t>4.5x</t>
  </si>
  <si>
    <t>-12.2x</t>
  </si>
  <si>
    <t>-16.4x</t>
  </si>
  <si>
    <t>-20.7x</t>
  </si>
  <si>
    <t>26.9x</t>
  </si>
  <si>
    <t>-1.6x</t>
  </si>
  <si>
    <t>EV / Invested Capital</t>
  </si>
  <si>
    <t>0.4x</t>
  </si>
  <si>
    <t>0.2x</t>
  </si>
  <si>
    <t>0.6x</t>
  </si>
  <si>
    <t>0.7x</t>
  </si>
  <si>
    <t>0.5x</t>
  </si>
  <si>
    <t>EV / Revenue</t>
  </si>
  <si>
    <t>1.2x</t>
  </si>
  <si>
    <t>1.9x</t>
  </si>
  <si>
    <t>1.7x</t>
  </si>
  <si>
    <t>2.2x</t>
  </si>
  <si>
    <t>1.3x</t>
  </si>
  <si>
    <t>1.5x</t>
  </si>
  <si>
    <t>1.1x</t>
  </si>
  <si>
    <t>2.1x</t>
  </si>
  <si>
    <t>P/E Ratio</t>
  </si>
  <si>
    <t>13.5x</t>
  </si>
  <si>
    <t>-1.0x</t>
  </si>
  <si>
    <t>-2.1x</t>
  </si>
  <si>
    <t>-2.8x</t>
  </si>
  <si>
    <t>-154.6x</t>
  </si>
  <si>
    <t>-16.3x</t>
  </si>
  <si>
    <t>-5.4x</t>
  </si>
  <si>
    <t>-1,143.0x</t>
  </si>
  <si>
    <t>-25.5x</t>
  </si>
  <si>
    <t>Price/Book</t>
  </si>
  <si>
    <t>0.3x</t>
  </si>
  <si>
    <t>0.8x</t>
  </si>
  <si>
    <t>1.0x</t>
  </si>
  <si>
    <t>Price / Operating Cash Flow</t>
  </si>
  <si>
    <t>4.1x</t>
  </si>
  <si>
    <t>3.6x</t>
  </si>
  <si>
    <t>3.8x</t>
  </si>
  <si>
    <t>8.4x</t>
  </si>
  <si>
    <t>7.4x</t>
  </si>
  <si>
    <t>14.1x</t>
  </si>
  <si>
    <t>4.3x</t>
  </si>
  <si>
    <t>3.4x</t>
  </si>
  <si>
    <t>Price / LTM Sales</t>
  </si>
  <si>
    <t>1.8x</t>
  </si>
  <si>
    <t>2.6x</t>
  </si>
  <si>
    <t>1.4x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</si>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</sst>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96424290-15F0-CAA2-EE60-D0E89F659C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K14" sqref="K14:M14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236.16300000000001</v>
      </c>
      <c r="E12" s="3">
        <v>183.554</v>
      </c>
      <c r="F12" s="3">
        <v>667.37800000000004</v>
      </c>
      <c r="G12" s="3">
        <v>875.51900000000001</v>
      </c>
      <c r="H12" s="3">
        <v>834.9</v>
      </c>
      <c r="I12" s="3">
        <v>839.59900000000005</v>
      </c>
      <c r="J12" s="3" t="s">
        <v>26</v>
      </c>
      <c r="K12" s="3" t="s">
        <v>27</v>
      </c>
      <c r="L12" s="3">
        <v>689.04200000000003</v>
      </c>
      <c r="M12" s="3">
        <v>552.14099999999996</v>
      </c>
    </row>
    <row r="13" spans="3:13" ht="12.75" x14ac:dyDescent="0.2">
      <c r="C13" s="3" t="s">
        <v>28</v>
      </c>
      <c r="D13" s="3">
        <v>9.7739999999999991</v>
      </c>
      <c r="E13" s="3">
        <v>16.445</v>
      </c>
      <c r="F13" s="3">
        <v>0.27700000000000002</v>
      </c>
      <c r="G13" s="3">
        <v>0.26900000000000002</v>
      </c>
      <c r="H13" s="3">
        <v>159.91499999999999</v>
      </c>
      <c r="I13" s="3">
        <v>163.11500000000001</v>
      </c>
      <c r="J13" s="3">
        <v>13.763999999999999</v>
      </c>
      <c r="K13" s="3">
        <v>7.6349999999999998</v>
      </c>
      <c r="L13" s="3">
        <v>9.61</v>
      </c>
      <c r="M13" s="3" t="s">
        <v>29</v>
      </c>
    </row>
    <row r="14" spans="3:13" ht="12.75" x14ac:dyDescent="0.2">
      <c r="C14" s="3" t="s">
        <v>30</v>
      </c>
      <c r="D14" s="3">
        <v>24.859000000000002</v>
      </c>
      <c r="E14" s="3">
        <v>1.9690000000000001</v>
      </c>
      <c r="F14" s="3">
        <v>3.1909999999999998</v>
      </c>
      <c r="G14" s="3">
        <v>3.6259999999999999</v>
      </c>
      <c r="H14" s="39">
        <f>(G14+I14)/2</f>
        <v>2.9050000000000002</v>
      </c>
      <c r="I14" s="3">
        <v>2.1840000000000002</v>
      </c>
      <c r="J14" s="3">
        <v>4.1550000000000002</v>
      </c>
      <c r="K14" s="39">
        <f>(I14+J14)/2</f>
        <v>3.1695000000000002</v>
      </c>
      <c r="L14" s="39">
        <f t="shared" ref="L14:M14" si="0">(J14+K14)/2</f>
        <v>3.6622500000000002</v>
      </c>
      <c r="M14" s="39">
        <f t="shared" si="0"/>
        <v>3.4158750000000002</v>
      </c>
    </row>
    <row r="15" spans="3:13" ht="12.75" x14ac:dyDescent="0.2">
      <c r="C15" s="3" t="s">
        <v>31</v>
      </c>
      <c r="D15" s="3">
        <v>421.863</v>
      </c>
      <c r="E15" s="3">
        <v>396.06</v>
      </c>
      <c r="F15" s="3">
        <v>445.79700000000003</v>
      </c>
      <c r="G15" s="3">
        <v>279.17200000000003</v>
      </c>
      <c r="H15" s="3">
        <v>251.43799999999999</v>
      </c>
      <c r="I15" s="3">
        <v>374.96</v>
      </c>
      <c r="J15" s="3">
        <v>400.584</v>
      </c>
      <c r="K15" s="3">
        <v>416.46300000000002</v>
      </c>
      <c r="L15" s="3">
        <v>382.01499999999999</v>
      </c>
      <c r="M15" s="3">
        <v>270.65499999999997</v>
      </c>
    </row>
    <row r="16" spans="3:13" ht="12.75" x14ac:dyDescent="0.2">
      <c r="C16" s="3" t="s">
        <v>32</v>
      </c>
      <c r="D16" s="3">
        <v>13.492000000000001</v>
      </c>
      <c r="E16" s="3">
        <v>11.349</v>
      </c>
      <c r="F16" s="3">
        <v>14.291</v>
      </c>
      <c r="G16" s="3">
        <v>9.6679999999999993</v>
      </c>
      <c r="H16" s="3">
        <v>12.069000000000001</v>
      </c>
      <c r="I16" s="3">
        <v>19.518999999999998</v>
      </c>
      <c r="J16" s="3">
        <v>14.542999999999999</v>
      </c>
      <c r="K16" s="3">
        <v>24.939</v>
      </c>
      <c r="L16" s="3">
        <v>22.003</v>
      </c>
      <c r="M16" s="3">
        <v>18.143000000000001</v>
      </c>
    </row>
    <row r="17" spans="3:13" ht="12.75" x14ac:dyDescent="0.2">
      <c r="C17" s="3" t="s">
        <v>33</v>
      </c>
      <c r="D17" s="3">
        <v>76.384</v>
      </c>
      <c r="E17" s="3">
        <v>762.58900000000006</v>
      </c>
      <c r="F17" s="3">
        <v>189.80699999999999</v>
      </c>
      <c r="G17" s="3">
        <v>191.88900000000001</v>
      </c>
      <c r="H17" s="3">
        <v>201.27600000000001</v>
      </c>
      <c r="I17" s="3">
        <v>84.218999999999994</v>
      </c>
      <c r="J17" s="3">
        <v>128.42099999999999</v>
      </c>
      <c r="K17" s="3">
        <v>128.642</v>
      </c>
      <c r="L17" s="3">
        <v>100.024</v>
      </c>
      <c r="M17" s="3" t="s">
        <v>34</v>
      </c>
    </row>
    <row r="18" spans="3:13" ht="12.75" x14ac:dyDescent="0.2">
      <c r="C18" s="3" t="s">
        <v>35</v>
      </c>
      <c r="D18" s="3">
        <v>782.53399999999999</v>
      </c>
      <c r="E18" s="3" t="s">
        <v>36</v>
      </c>
      <c r="F18" s="3" t="s">
        <v>37</v>
      </c>
      <c r="G18" s="3" t="s">
        <v>38</v>
      </c>
      <c r="H18" s="3" t="s">
        <v>39</v>
      </c>
      <c r="I18" s="3" t="s">
        <v>40</v>
      </c>
      <c r="J18" s="3" t="s">
        <v>41</v>
      </c>
      <c r="K18" s="3" t="s">
        <v>42</v>
      </c>
      <c r="L18" s="3" t="s">
        <v>43</v>
      </c>
      <c r="M18" s="3" t="s">
        <v>44</v>
      </c>
    </row>
    <row r="19" spans="3:13" ht="12.75" x14ac:dyDescent="0.2"/>
    <row r="20" spans="3:13" ht="12.75" x14ac:dyDescent="0.2">
      <c r="C20" s="3" t="s">
        <v>45</v>
      </c>
      <c r="D20" s="3" t="s">
        <v>46</v>
      </c>
      <c r="E20" s="3" t="s">
        <v>47</v>
      </c>
      <c r="F20" s="3" t="s">
        <v>48</v>
      </c>
      <c r="G20" s="3" t="s">
        <v>49</v>
      </c>
      <c r="H20" s="3" t="s">
        <v>50</v>
      </c>
      <c r="I20" s="3" t="s">
        <v>51</v>
      </c>
      <c r="J20" s="3" t="s">
        <v>52</v>
      </c>
      <c r="K20" s="3" t="s">
        <v>53</v>
      </c>
      <c r="L20" s="3" t="s">
        <v>54</v>
      </c>
      <c r="M20" s="3" t="s">
        <v>55</v>
      </c>
    </row>
    <row r="21" spans="3:13" ht="12.75" x14ac:dyDescent="0.2">
      <c r="C21" s="3" t="s">
        <v>56</v>
      </c>
      <c r="D21" s="3" t="s">
        <v>29</v>
      </c>
      <c r="E21" s="3" t="s">
        <v>29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</row>
    <row r="22" spans="3:13" ht="12.75" x14ac:dyDescent="0.2">
      <c r="C22" s="3" t="s">
        <v>57</v>
      </c>
      <c r="D22" s="3" t="s">
        <v>29</v>
      </c>
      <c r="E22" s="3" t="s">
        <v>29</v>
      </c>
      <c r="F22" s="3" t="s">
        <v>29</v>
      </c>
      <c r="G22" s="3" t="s">
        <v>29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</row>
    <row r="23" spans="3:13" ht="12.75" x14ac:dyDescent="0.2">
      <c r="C23" s="3" t="s">
        <v>58</v>
      </c>
      <c r="D23" s="3">
        <v>126.846</v>
      </c>
      <c r="E23" s="3">
        <v>113.02800000000001</v>
      </c>
      <c r="F23" s="3">
        <v>115.855</v>
      </c>
      <c r="G23" s="3">
        <v>115.214</v>
      </c>
      <c r="H23" s="3">
        <v>126.599</v>
      </c>
      <c r="I23" s="3">
        <v>134.041</v>
      </c>
      <c r="J23" s="3">
        <v>37.655999999999999</v>
      </c>
      <c r="K23" s="3">
        <v>47.334000000000003</v>
      </c>
      <c r="L23" s="3">
        <v>73.215999999999994</v>
      </c>
      <c r="M23" s="3">
        <v>20.715</v>
      </c>
    </row>
    <row r="24" spans="3:13" ht="12.75" x14ac:dyDescent="0.2">
      <c r="C24" s="3" t="s">
        <v>59</v>
      </c>
      <c r="D24" s="3" t="s">
        <v>29</v>
      </c>
      <c r="E24" s="3" t="s">
        <v>29</v>
      </c>
      <c r="F24" s="3" t="s">
        <v>29</v>
      </c>
      <c r="G24" s="3" t="s">
        <v>29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</row>
    <row r="25" spans="3:13" ht="12.75" x14ac:dyDescent="0.2">
      <c r="C25" s="3" t="s">
        <v>60</v>
      </c>
      <c r="D25" s="3" t="s">
        <v>29</v>
      </c>
      <c r="E25" s="3" t="s">
        <v>29</v>
      </c>
      <c r="F25" s="3" t="s">
        <v>29</v>
      </c>
      <c r="G25" s="3" t="s">
        <v>29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</row>
    <row r="26" spans="3:13" ht="12.75" x14ac:dyDescent="0.2">
      <c r="C26" s="3" t="s">
        <v>61</v>
      </c>
      <c r="D26" s="3">
        <v>298.20400000000001</v>
      </c>
      <c r="E26" s="3">
        <v>281.17899999999997</v>
      </c>
      <c r="F26" s="3">
        <v>287.34699999999998</v>
      </c>
      <c r="G26" s="3">
        <v>355.04199999999997</v>
      </c>
      <c r="H26" s="3">
        <v>365.08800000000002</v>
      </c>
      <c r="I26" s="3">
        <v>399.25700000000001</v>
      </c>
      <c r="J26" s="3">
        <v>374.35500000000002</v>
      </c>
      <c r="K26" s="3">
        <v>387.834</v>
      </c>
      <c r="L26" s="3">
        <v>395.798</v>
      </c>
      <c r="M26" s="3">
        <v>355.00599999999997</v>
      </c>
    </row>
    <row r="27" spans="3:13" ht="12.75" x14ac:dyDescent="0.2">
      <c r="C27" s="3" t="s">
        <v>62</v>
      </c>
      <c r="D27" s="3" t="s">
        <v>63</v>
      </c>
      <c r="E27" s="3" t="s">
        <v>64</v>
      </c>
      <c r="F27" s="3" t="s">
        <v>65</v>
      </c>
      <c r="G27" s="3" t="s">
        <v>66</v>
      </c>
      <c r="H27" s="3" t="s">
        <v>67</v>
      </c>
      <c r="I27" s="3" t="s">
        <v>68</v>
      </c>
      <c r="J27" s="3" t="s">
        <v>69</v>
      </c>
      <c r="K27" s="3" t="s">
        <v>70</v>
      </c>
      <c r="L27" s="3" t="s">
        <v>71</v>
      </c>
      <c r="M27" s="3" t="s">
        <v>72</v>
      </c>
    </row>
    <row r="28" spans="3:13" ht="12.75" x14ac:dyDescent="0.2"/>
    <row r="29" spans="3:13" ht="12.75" x14ac:dyDescent="0.2">
      <c r="C29" s="3" t="s">
        <v>73</v>
      </c>
      <c r="D29" s="3">
        <v>197.17400000000001</v>
      </c>
      <c r="E29" s="3">
        <v>196.29300000000001</v>
      </c>
      <c r="F29" s="3">
        <v>198.68700000000001</v>
      </c>
      <c r="G29" s="3">
        <v>218.745</v>
      </c>
      <c r="H29" s="3">
        <v>246.661</v>
      </c>
      <c r="I29" s="3">
        <v>267.536</v>
      </c>
      <c r="J29" s="3">
        <v>275.14999999999998</v>
      </c>
      <c r="K29" s="3">
        <v>311.36099999999999</v>
      </c>
      <c r="L29" s="3">
        <v>384.923</v>
      </c>
      <c r="M29" s="3">
        <v>398.197</v>
      </c>
    </row>
    <row r="30" spans="3:13" ht="12.75" x14ac:dyDescent="0.2">
      <c r="C30" s="3" t="s">
        <v>74</v>
      </c>
      <c r="D30" s="3" t="s">
        <v>29</v>
      </c>
      <c r="E30" s="3" t="s">
        <v>29</v>
      </c>
      <c r="F30" s="3" t="s">
        <v>29</v>
      </c>
      <c r="G30" s="3" t="s">
        <v>29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</row>
    <row r="31" spans="3:13" ht="12.75" x14ac:dyDescent="0.2">
      <c r="C31" s="3" t="s">
        <v>75</v>
      </c>
      <c r="D31" s="3" t="s">
        <v>29</v>
      </c>
      <c r="E31" s="3" t="s">
        <v>29</v>
      </c>
      <c r="F31" s="3">
        <v>97.123999999999995</v>
      </c>
      <c r="G31" s="3" t="s">
        <v>29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</row>
    <row r="32" spans="3:13" ht="12.75" x14ac:dyDescent="0.2">
      <c r="C32" s="3" t="s">
        <v>76</v>
      </c>
      <c r="D32" s="3" t="s">
        <v>29</v>
      </c>
      <c r="E32" s="3" t="s">
        <v>29</v>
      </c>
      <c r="F32" s="3" t="s">
        <v>29</v>
      </c>
      <c r="G32" s="3" t="s">
        <v>29</v>
      </c>
      <c r="H32" s="3" t="s">
        <v>29</v>
      </c>
      <c r="I32" s="3" t="s">
        <v>29</v>
      </c>
      <c r="J32" s="3">
        <v>5.9729999999999999</v>
      </c>
      <c r="K32" s="3">
        <v>10.052</v>
      </c>
      <c r="L32" s="3">
        <v>9.484</v>
      </c>
      <c r="M32" s="3">
        <v>11.779</v>
      </c>
    </row>
    <row r="33" spans="3:13" ht="12.75" x14ac:dyDescent="0.2">
      <c r="C33" s="3" t="s">
        <v>77</v>
      </c>
      <c r="D33" s="3" t="s">
        <v>29</v>
      </c>
      <c r="E33" s="3">
        <v>10.307</v>
      </c>
      <c r="F33" s="3">
        <v>1.526</v>
      </c>
      <c r="G33" s="3">
        <v>0.13400000000000001</v>
      </c>
      <c r="H33" s="3" t="s">
        <v>29</v>
      </c>
      <c r="I33" s="3">
        <v>3.0030000000000001</v>
      </c>
      <c r="J33" s="3">
        <v>17.399999999999999</v>
      </c>
      <c r="K33" s="3">
        <v>22.904</v>
      </c>
      <c r="L33" s="3">
        <v>27.061</v>
      </c>
      <c r="M33" s="3">
        <v>6.9050000000000002</v>
      </c>
    </row>
    <row r="34" spans="3:13" ht="12.75" x14ac:dyDescent="0.2">
      <c r="C34" s="3" t="s">
        <v>78</v>
      </c>
      <c r="D34" s="3">
        <v>31.552</v>
      </c>
      <c r="E34" s="3">
        <v>250.95400000000001</v>
      </c>
      <c r="F34" s="3">
        <v>49.948999999999998</v>
      </c>
      <c r="G34" s="3">
        <v>43.642000000000003</v>
      </c>
      <c r="H34" s="3">
        <v>43.875999999999998</v>
      </c>
      <c r="I34" s="3">
        <v>39.584000000000003</v>
      </c>
      <c r="J34" s="3">
        <v>46.875</v>
      </c>
      <c r="K34" s="3">
        <v>81.688999999999993</v>
      </c>
      <c r="L34" s="3">
        <v>314.10899999999998</v>
      </c>
      <c r="M34" s="3">
        <v>458.041</v>
      </c>
    </row>
    <row r="35" spans="3:13" ht="12.75" x14ac:dyDescent="0.2">
      <c r="C35" s="3" t="s">
        <v>79</v>
      </c>
      <c r="D35" s="3">
        <v>228.726</v>
      </c>
      <c r="E35" s="3">
        <v>457.553</v>
      </c>
      <c r="F35" s="3">
        <v>347.286</v>
      </c>
      <c r="G35" s="3">
        <v>262.52100000000002</v>
      </c>
      <c r="H35" s="3">
        <v>290.53699999999998</v>
      </c>
      <c r="I35" s="3">
        <v>310.12299999999999</v>
      </c>
      <c r="J35" s="3">
        <v>345.39800000000002</v>
      </c>
      <c r="K35" s="3">
        <v>426.00599999999997</v>
      </c>
      <c r="L35" s="3">
        <v>735.577</v>
      </c>
      <c r="M35" s="3">
        <v>874.92200000000003</v>
      </c>
    </row>
    <row r="36" spans="3:13" ht="12.75" x14ac:dyDescent="0.2"/>
    <row r="37" spans="3:13" ht="12.75" x14ac:dyDescent="0.2">
      <c r="C37" s="3" t="s">
        <v>80</v>
      </c>
      <c r="D37" s="3">
        <v>680.22900000000004</v>
      </c>
      <c r="E37" s="3">
        <v>743.13400000000001</v>
      </c>
      <c r="F37" s="3">
        <v>871.476</v>
      </c>
      <c r="G37" s="3">
        <v>651.40200000000004</v>
      </c>
      <c r="H37" s="3">
        <v>492.31599999999997</v>
      </c>
      <c r="I37" s="3">
        <v>543.94500000000005</v>
      </c>
      <c r="J37" s="3">
        <v>524.46</v>
      </c>
      <c r="K37" s="3">
        <v>583.65899999999999</v>
      </c>
      <c r="L37" s="3">
        <v>577.76400000000001</v>
      </c>
      <c r="M37" s="3" t="s">
        <v>81</v>
      </c>
    </row>
    <row r="38" spans="3:13" ht="12.75" x14ac:dyDescent="0.2">
      <c r="C38" s="3" t="s">
        <v>82</v>
      </c>
      <c r="D38" s="3" t="s">
        <v>29</v>
      </c>
      <c r="E38" s="3">
        <v>30.11</v>
      </c>
      <c r="F38" s="3" t="s">
        <v>29</v>
      </c>
      <c r="G38" s="3" t="s">
        <v>29</v>
      </c>
      <c r="H38" s="3">
        <v>0.251</v>
      </c>
      <c r="I38" s="3">
        <v>9.6910000000000007</v>
      </c>
      <c r="J38" s="3">
        <v>58.951000000000001</v>
      </c>
      <c r="K38" s="3">
        <v>62.094000000000001</v>
      </c>
      <c r="L38" s="3">
        <v>55.892000000000003</v>
      </c>
      <c r="M38" s="3">
        <v>93.016000000000005</v>
      </c>
    </row>
    <row r="39" spans="3:13" ht="12.75" x14ac:dyDescent="0.2">
      <c r="C39" s="3" t="s">
        <v>83</v>
      </c>
      <c r="D39" s="3">
        <v>491.12900000000002</v>
      </c>
      <c r="E39" s="3">
        <v>574.86599999999999</v>
      </c>
      <c r="F39" s="3">
        <v>603.69299999999998</v>
      </c>
      <c r="G39" s="3">
        <v>602.65800000000002</v>
      </c>
      <c r="H39" s="3">
        <v>625.07500000000005</v>
      </c>
      <c r="I39" s="3">
        <v>731.08299999999997</v>
      </c>
      <c r="J39" s="3">
        <v>945.30100000000004</v>
      </c>
      <c r="K39" s="3">
        <v>975.31</v>
      </c>
      <c r="L39" s="3">
        <v>722.93200000000002</v>
      </c>
      <c r="M39" s="3">
        <v>803.43399999999997</v>
      </c>
    </row>
    <row r="40" spans="3:13" ht="12.75" x14ac:dyDescent="0.2">
      <c r="C40" s="3" t="s">
        <v>84</v>
      </c>
      <c r="D40" s="3" t="s">
        <v>85</v>
      </c>
      <c r="E40" s="3" t="s">
        <v>86</v>
      </c>
      <c r="F40" s="3" t="s">
        <v>87</v>
      </c>
      <c r="G40" s="3" t="s">
        <v>88</v>
      </c>
      <c r="H40" s="3" t="s">
        <v>89</v>
      </c>
      <c r="I40" s="3" t="s">
        <v>90</v>
      </c>
      <c r="J40" s="3" t="s">
        <v>91</v>
      </c>
      <c r="K40" s="3" t="s">
        <v>92</v>
      </c>
      <c r="L40" s="3" t="s">
        <v>93</v>
      </c>
      <c r="M40" s="3" t="s">
        <v>94</v>
      </c>
    </row>
    <row r="41" spans="3:13" ht="12.75" x14ac:dyDescent="0.2"/>
    <row r="42" spans="3:13" ht="12.75" x14ac:dyDescent="0.2">
      <c r="C42" s="3" t="s">
        <v>95</v>
      </c>
      <c r="D42" s="3" t="s">
        <v>96</v>
      </c>
      <c r="E42" s="3" t="s">
        <v>97</v>
      </c>
      <c r="F42" s="3" t="s">
        <v>98</v>
      </c>
      <c r="G42" s="3" t="s">
        <v>99</v>
      </c>
      <c r="H42" s="3" t="s">
        <v>100</v>
      </c>
      <c r="I42" s="3" t="s">
        <v>101</v>
      </c>
      <c r="J42" s="3" t="s">
        <v>102</v>
      </c>
      <c r="K42" s="3" t="s">
        <v>103</v>
      </c>
      <c r="L42" s="3" t="s">
        <v>104</v>
      </c>
      <c r="M42" s="3" t="s">
        <v>105</v>
      </c>
    </row>
    <row r="43" spans="3:13" ht="12.75" x14ac:dyDescent="0.2">
      <c r="C43" s="3" t="s">
        <v>106</v>
      </c>
      <c r="D43" s="3">
        <v>37.395000000000003</v>
      </c>
      <c r="E43" s="3">
        <v>44.238</v>
      </c>
      <c r="F43" s="3">
        <v>53.002000000000002</v>
      </c>
      <c r="G43" s="3">
        <v>53.847000000000001</v>
      </c>
      <c r="H43" s="3">
        <v>54.058999999999997</v>
      </c>
      <c r="I43" s="3">
        <v>65.792000000000002</v>
      </c>
      <c r="J43" s="3">
        <v>70.117999999999995</v>
      </c>
      <c r="K43" s="3">
        <v>77.108999999999995</v>
      </c>
      <c r="L43" s="3">
        <v>74.733999999999995</v>
      </c>
      <c r="M43" s="3">
        <v>78.8</v>
      </c>
    </row>
    <row r="44" spans="3:13" ht="12.75" x14ac:dyDescent="0.2">
      <c r="C44" s="3" t="s">
        <v>107</v>
      </c>
      <c r="D44" s="3">
        <v>494.10399999999998</v>
      </c>
      <c r="E44" s="3">
        <v>348.81099999999998</v>
      </c>
      <c r="F44" s="3">
        <v>-639.90599999999995</v>
      </c>
      <c r="G44" s="3">
        <v>-550.15300000000002</v>
      </c>
      <c r="H44" s="3">
        <v>114.78100000000001</v>
      </c>
      <c r="I44" s="3">
        <v>86.13</v>
      </c>
      <c r="J44" s="3">
        <v>-454.73099999999999</v>
      </c>
      <c r="K44" s="3">
        <v>-391.77800000000002</v>
      </c>
      <c r="L44" s="3">
        <v>-710.91899999999998</v>
      </c>
      <c r="M44" s="3">
        <v>-856.23800000000006</v>
      </c>
    </row>
    <row r="45" spans="3:13" ht="12.75" x14ac:dyDescent="0.2">
      <c r="C45" s="3" t="s">
        <v>108</v>
      </c>
      <c r="D45" s="3" t="s">
        <v>29</v>
      </c>
      <c r="E45" s="3" t="s">
        <v>29</v>
      </c>
      <c r="F45" s="3" t="s">
        <v>29</v>
      </c>
      <c r="G45" s="3" t="s">
        <v>29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</row>
    <row r="46" spans="3:13" ht="12.75" x14ac:dyDescent="0.2">
      <c r="C46" s="3" t="s">
        <v>109</v>
      </c>
      <c r="D46" s="3">
        <v>14.129</v>
      </c>
      <c r="E46" s="3">
        <v>-50.491999999999997</v>
      </c>
      <c r="F46" s="3">
        <v>-65.766999999999996</v>
      </c>
      <c r="G46" s="3">
        <v>-49.55</v>
      </c>
      <c r="H46" s="3">
        <v>-25.771999999999998</v>
      </c>
      <c r="I46" s="3">
        <v>-80.260999999999996</v>
      </c>
      <c r="J46" s="3">
        <v>-57.783000000000001</v>
      </c>
      <c r="K46" s="3">
        <v>-6.7439999999999998</v>
      </c>
      <c r="L46" s="3">
        <v>30.096</v>
      </c>
      <c r="M46" s="3">
        <v>-28.838999999999999</v>
      </c>
    </row>
    <row r="47" spans="3:13" ht="12.75" x14ac:dyDescent="0.2">
      <c r="C47" s="3" t="s">
        <v>110</v>
      </c>
      <c r="D47" s="3" t="s">
        <v>111</v>
      </c>
      <c r="E47" s="3" t="s">
        <v>112</v>
      </c>
      <c r="F47" s="3" t="s">
        <v>113</v>
      </c>
      <c r="G47" s="3" t="s">
        <v>114</v>
      </c>
      <c r="H47" s="3" t="s">
        <v>115</v>
      </c>
      <c r="I47" s="3" t="s">
        <v>116</v>
      </c>
      <c r="J47" s="3" t="s">
        <v>117</v>
      </c>
      <c r="K47" s="3" t="s">
        <v>118</v>
      </c>
      <c r="L47" s="3" t="s">
        <v>119</v>
      </c>
      <c r="M47" s="3" t="s">
        <v>120</v>
      </c>
    </row>
    <row r="48" spans="3:13" ht="12.75" x14ac:dyDescent="0.2">
      <c r="C48" s="3" t="s">
        <v>121</v>
      </c>
      <c r="D48" s="3" t="s">
        <v>29</v>
      </c>
      <c r="E48" s="3" t="s">
        <v>29</v>
      </c>
      <c r="F48" s="3" t="s">
        <v>29</v>
      </c>
      <c r="G48" s="3" t="s">
        <v>29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</row>
    <row r="49" spans="3:13" ht="12.75" x14ac:dyDescent="0.2">
      <c r="C49" s="3" t="s">
        <v>122</v>
      </c>
      <c r="D49" s="3">
        <v>43.875</v>
      </c>
      <c r="E49" s="3">
        <v>52.228999999999999</v>
      </c>
      <c r="F49" s="3">
        <v>58.412999999999997</v>
      </c>
      <c r="G49" s="3">
        <v>66.334999999999994</v>
      </c>
      <c r="H49" s="3">
        <v>69.397000000000006</v>
      </c>
      <c r="I49" s="3">
        <v>81.899000000000001</v>
      </c>
      <c r="J49" s="3">
        <v>94.4</v>
      </c>
      <c r="K49" s="3">
        <v>111.08199999999999</v>
      </c>
      <c r="L49" s="3">
        <v>97.748000000000005</v>
      </c>
      <c r="M49" s="3">
        <v>102.9</v>
      </c>
    </row>
    <row r="50" spans="3:13" ht="12.75" x14ac:dyDescent="0.2">
      <c r="C50" s="3" t="s">
        <v>123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124</v>
      </c>
      <c r="D51" s="3" t="s">
        <v>125</v>
      </c>
      <c r="E51" s="3" t="s">
        <v>126</v>
      </c>
      <c r="F51" s="3" t="s">
        <v>127</v>
      </c>
      <c r="G51" s="3" t="s">
        <v>128</v>
      </c>
      <c r="H51" s="3" t="s">
        <v>129</v>
      </c>
      <c r="I51" s="3" t="s">
        <v>130</v>
      </c>
      <c r="J51" s="3" t="s">
        <v>131</v>
      </c>
      <c r="K51" s="3" t="s">
        <v>132</v>
      </c>
      <c r="L51" s="3" t="s">
        <v>133</v>
      </c>
      <c r="M51" s="3" t="s">
        <v>134</v>
      </c>
    </row>
    <row r="52" spans="3:13" ht="12.75" x14ac:dyDescent="0.2"/>
    <row r="53" spans="3:13" ht="12.75" x14ac:dyDescent="0.2">
      <c r="C53" s="3" t="s">
        <v>135</v>
      </c>
      <c r="D53" s="3" t="s">
        <v>63</v>
      </c>
      <c r="E53" s="3" t="s">
        <v>64</v>
      </c>
      <c r="F53" s="3" t="s">
        <v>65</v>
      </c>
      <c r="G53" s="3" t="s">
        <v>66</v>
      </c>
      <c r="H53" s="3" t="s">
        <v>67</v>
      </c>
      <c r="I53" s="3" t="s">
        <v>68</v>
      </c>
      <c r="J53" s="3" t="s">
        <v>69</v>
      </c>
      <c r="K53" s="3" t="s">
        <v>70</v>
      </c>
      <c r="L53" s="3" t="s">
        <v>71</v>
      </c>
      <c r="M53" s="3" t="s">
        <v>72</v>
      </c>
    </row>
    <row r="54" spans="3:13" ht="12.75" x14ac:dyDescent="0.2"/>
    <row r="55" spans="3:13" ht="12.75" x14ac:dyDescent="0.2">
      <c r="C55" s="3" t="s">
        <v>136</v>
      </c>
      <c r="D55" s="3">
        <v>245.93600000000001</v>
      </c>
      <c r="E55" s="3">
        <v>199.999</v>
      </c>
      <c r="F55" s="3">
        <v>667.65499999999997</v>
      </c>
      <c r="G55" s="3">
        <v>875.78700000000003</v>
      </c>
      <c r="H55" s="3">
        <v>994.81399999999996</v>
      </c>
      <c r="I55" s="3" t="s">
        <v>137</v>
      </c>
      <c r="J55" s="3" t="s">
        <v>138</v>
      </c>
      <c r="K55" s="3" t="s">
        <v>139</v>
      </c>
      <c r="L55" s="3">
        <v>698.65300000000002</v>
      </c>
      <c r="M55" s="3">
        <v>552.14099999999996</v>
      </c>
    </row>
    <row r="56" spans="3:13" ht="12.75" x14ac:dyDescent="0.2">
      <c r="C56" s="3" t="s">
        <v>140</v>
      </c>
      <c r="D56" s="3">
        <v>680.22900000000004</v>
      </c>
      <c r="E56" s="3">
        <v>783.55</v>
      </c>
      <c r="F56" s="3">
        <v>970.12599999999998</v>
      </c>
      <c r="G56" s="3">
        <v>651.53599999999994</v>
      </c>
      <c r="H56" s="3">
        <v>492.56700000000001</v>
      </c>
      <c r="I56" s="3">
        <v>556.63900000000001</v>
      </c>
      <c r="J56" s="3">
        <v>606.78399999999999</v>
      </c>
      <c r="K56" s="3">
        <v>678.70899999999995</v>
      </c>
      <c r="L56" s="3">
        <v>670.20100000000002</v>
      </c>
      <c r="M56" s="3" t="s">
        <v>141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9C3F-1585-44B1-B681-5FCC6EB4FF36}">
  <dimension ref="C2:M56"/>
  <sheetViews>
    <sheetView workbookViewId="0">
      <selection sqref="A1:O1048576"/>
    </sheetView>
  </sheetViews>
  <sheetFormatPr defaultRowHeight="12.75" x14ac:dyDescent="0.2"/>
  <cols>
    <col min="1" max="2" width="2" customWidth="1"/>
    <col min="3" max="3" width="25" customWidth="1"/>
    <col min="4" max="13" width="15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142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143</v>
      </c>
      <c r="D12" s="3" t="s">
        <v>144</v>
      </c>
      <c r="E12" s="3" t="s">
        <v>145</v>
      </c>
      <c r="F12" s="3" t="s">
        <v>146</v>
      </c>
      <c r="G12" s="3" t="s">
        <v>147</v>
      </c>
      <c r="H12" s="3" t="s">
        <v>148</v>
      </c>
      <c r="I12" s="3" t="s">
        <v>149</v>
      </c>
      <c r="J12" s="3" t="s">
        <v>150</v>
      </c>
      <c r="K12" s="3" t="s">
        <v>151</v>
      </c>
      <c r="L12" s="3" t="s">
        <v>152</v>
      </c>
      <c r="M12" s="3" t="s">
        <v>153</v>
      </c>
    </row>
    <row r="13" spans="3:13" x14ac:dyDescent="0.2">
      <c r="C13" s="3" t="s">
        <v>154</v>
      </c>
      <c r="D13" s="3" t="s">
        <v>155</v>
      </c>
      <c r="E13" s="3" t="s">
        <v>156</v>
      </c>
      <c r="F13" s="3" t="s">
        <v>157</v>
      </c>
      <c r="G13" s="3" t="s">
        <v>158</v>
      </c>
      <c r="H13" s="3" t="s">
        <v>159</v>
      </c>
      <c r="I13" s="3" t="s">
        <v>160</v>
      </c>
      <c r="J13" s="3" t="s">
        <v>161</v>
      </c>
      <c r="K13" s="3" t="s">
        <v>162</v>
      </c>
      <c r="L13" s="3" t="s">
        <v>163</v>
      </c>
      <c r="M13" s="3" t="s">
        <v>164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165</v>
      </c>
      <c r="D15" s="3">
        <v>-698.92700000000002</v>
      </c>
      <c r="E15" s="3" t="s">
        <v>166</v>
      </c>
      <c r="F15" s="3" t="s">
        <v>167</v>
      </c>
      <c r="G15" s="3" t="s">
        <v>168</v>
      </c>
      <c r="H15" s="3" t="s">
        <v>169</v>
      </c>
      <c r="I15" s="3" t="s">
        <v>170</v>
      </c>
      <c r="J15" s="3" t="s">
        <v>171</v>
      </c>
      <c r="K15" s="3" t="s">
        <v>172</v>
      </c>
      <c r="L15" s="3" t="s">
        <v>173</v>
      </c>
      <c r="M15" s="3" t="s">
        <v>174</v>
      </c>
    </row>
    <row r="16" spans="3:13" x14ac:dyDescent="0.2">
      <c r="C16" s="3" t="s">
        <v>175</v>
      </c>
      <c r="D16" s="3">
        <v>307.65899999999999</v>
      </c>
      <c r="E16" s="3">
        <v>133.178</v>
      </c>
      <c r="F16" s="3">
        <v>-75.756</v>
      </c>
      <c r="G16" s="3">
        <v>137.23599999999999</v>
      </c>
      <c r="H16" s="3">
        <v>192.22399999999999</v>
      </c>
      <c r="I16" s="3">
        <v>186.86600000000001</v>
      </c>
      <c r="J16" s="3">
        <v>69.728999999999999</v>
      </c>
      <c r="K16" s="3">
        <v>318.48700000000002</v>
      </c>
      <c r="L16" s="3">
        <v>78.653999999999996</v>
      </c>
      <c r="M16" s="3">
        <v>200.249</v>
      </c>
    </row>
    <row r="17" spans="3:13" x14ac:dyDescent="0.2">
      <c r="C17" s="3" t="s">
        <v>176</v>
      </c>
      <c r="D17" s="3" t="s">
        <v>177</v>
      </c>
      <c r="E17" s="3" t="s">
        <v>178</v>
      </c>
      <c r="F17" s="3" t="s">
        <v>179</v>
      </c>
      <c r="G17" s="3" t="s">
        <v>180</v>
      </c>
      <c r="H17" s="3" t="s">
        <v>181</v>
      </c>
      <c r="I17" s="3" t="s">
        <v>182</v>
      </c>
      <c r="J17" s="3" t="s">
        <v>183</v>
      </c>
      <c r="K17" s="3" t="s">
        <v>184</v>
      </c>
      <c r="L17" s="3" t="s">
        <v>185</v>
      </c>
      <c r="M17" s="3" t="s">
        <v>186</v>
      </c>
    </row>
    <row r="18" spans="3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">
      <c r="C19" t="s">
        <v>187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3" x14ac:dyDescent="0.2">
      <c r="C20" s="3" t="s">
        <v>188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189</v>
      </c>
      <c r="D21" s="3">
        <v>-51.417999999999999</v>
      </c>
      <c r="E21" s="3">
        <v>-51.881999999999998</v>
      </c>
      <c r="F21" s="3">
        <v>-54.25</v>
      </c>
      <c r="G21" s="3">
        <v>-52.100999999999999</v>
      </c>
      <c r="H21" s="3">
        <v>-50.664999999999999</v>
      </c>
      <c r="I21" s="3">
        <v>-57.466000000000001</v>
      </c>
      <c r="J21" s="3">
        <v>-54.536999999999999</v>
      </c>
      <c r="K21" s="3">
        <v>-59.548999999999999</v>
      </c>
      <c r="L21" s="3">
        <v>-49.064</v>
      </c>
      <c r="M21" s="3">
        <v>-70.405000000000001</v>
      </c>
    </row>
    <row r="22" spans="3:13" x14ac:dyDescent="0.2">
      <c r="C22" s="3" t="s">
        <v>190</v>
      </c>
      <c r="D22" s="3" t="s">
        <v>191</v>
      </c>
      <c r="E22" s="3">
        <v>-225.59200000000001</v>
      </c>
      <c r="F22" s="3">
        <v>-914.34900000000005</v>
      </c>
      <c r="G22" s="3">
        <v>69.155000000000001</v>
      </c>
      <c r="H22" s="3">
        <v>620.04600000000005</v>
      </c>
      <c r="I22" s="3">
        <v>-123.258</v>
      </c>
      <c r="J22" s="3">
        <v>-447.33</v>
      </c>
      <c r="K22" s="3">
        <v>-132.96799999999999</v>
      </c>
      <c r="L22" s="3">
        <v>-103.18600000000001</v>
      </c>
      <c r="M22" s="3">
        <v>-84.893000000000001</v>
      </c>
    </row>
    <row r="23" spans="3:13" x14ac:dyDescent="0.2">
      <c r="C23" s="3" t="s">
        <v>192</v>
      </c>
      <c r="D23" s="3" t="s">
        <v>193</v>
      </c>
      <c r="E23" s="3">
        <v>-277.47399999999999</v>
      </c>
      <c r="F23" s="3">
        <v>-968.6</v>
      </c>
      <c r="G23" s="3">
        <v>17.053999999999998</v>
      </c>
      <c r="H23" s="3">
        <v>569.38099999999997</v>
      </c>
      <c r="I23" s="3">
        <v>-180.72300000000001</v>
      </c>
      <c r="J23" s="3">
        <v>-501.86599999999999</v>
      </c>
      <c r="K23" s="3">
        <v>-192.517</v>
      </c>
      <c r="L23" s="3">
        <v>-152.249</v>
      </c>
      <c r="M23" s="3">
        <v>-155.298</v>
      </c>
    </row>
    <row r="24" spans="3:13" x14ac:dyDescent="0.2">
      <c r="C24" s="3" t="s">
        <v>194</v>
      </c>
      <c r="D24" s="3">
        <v>-968.23500000000001</v>
      </c>
      <c r="E24" s="3">
        <v>-144.29599999999999</v>
      </c>
      <c r="F24" s="3" t="s">
        <v>195</v>
      </c>
      <c r="G24" s="3">
        <v>154.29</v>
      </c>
      <c r="H24" s="3">
        <v>761.60599999999999</v>
      </c>
      <c r="I24" s="3">
        <v>6.1420000000000003</v>
      </c>
      <c r="J24" s="3">
        <v>-432.137</v>
      </c>
      <c r="K24" s="3">
        <v>125.97</v>
      </c>
      <c r="L24" s="3">
        <v>-73.596000000000004</v>
      </c>
      <c r="M24" s="3">
        <v>44.951000000000001</v>
      </c>
    </row>
    <row r="25" spans="3:13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2">
      <c r="C26" s="3" t="s">
        <v>196</v>
      </c>
      <c r="D26" s="3">
        <v>-15.086</v>
      </c>
      <c r="E26" s="3">
        <v>-22.119</v>
      </c>
      <c r="F26" s="3">
        <v>-43.151000000000003</v>
      </c>
      <c r="G26" s="3">
        <v>-26.454000000000001</v>
      </c>
      <c r="H26" s="3">
        <v>2.8919999999999999</v>
      </c>
      <c r="I26" s="3">
        <v>14.468999999999999</v>
      </c>
      <c r="J26" s="3">
        <v>5.843</v>
      </c>
      <c r="K26" s="3">
        <v>-0.254</v>
      </c>
      <c r="L26" s="3">
        <v>4.6790000000000003</v>
      </c>
      <c r="M26" s="3">
        <v>11.509</v>
      </c>
    </row>
    <row r="27" spans="3:13" x14ac:dyDescent="0.2">
      <c r="C27" s="3" t="s">
        <v>197</v>
      </c>
      <c r="D27" s="3">
        <v>-983.32</v>
      </c>
      <c r="E27" s="3">
        <v>-166.41499999999999</v>
      </c>
      <c r="F27" s="3" t="s">
        <v>198</v>
      </c>
      <c r="G27" s="3">
        <v>127.836</v>
      </c>
      <c r="H27" s="3">
        <v>764.49699999999996</v>
      </c>
      <c r="I27" s="3">
        <v>20.611000000000001</v>
      </c>
      <c r="J27" s="3">
        <v>-426.29399999999998</v>
      </c>
      <c r="K27" s="3">
        <v>125.715</v>
      </c>
      <c r="L27" s="3">
        <v>-68.917000000000002</v>
      </c>
      <c r="M27" s="3">
        <v>56.46</v>
      </c>
    </row>
    <row r="28" spans="3:13" x14ac:dyDescent="0.2">
      <c r="C28" t="s">
        <v>199</v>
      </c>
      <c r="D28">
        <v>31.977</v>
      </c>
      <c r="E28">
        <v>72.611000000000004</v>
      </c>
      <c r="F28">
        <v>57.997</v>
      </c>
      <c r="G28" t="s">
        <v>3</v>
      </c>
      <c r="H28" t="s">
        <v>3</v>
      </c>
      <c r="I28">
        <v>4.3680000000000003</v>
      </c>
      <c r="J28">
        <v>-51.030999999999999</v>
      </c>
      <c r="K28">
        <v>5.2169999999999996</v>
      </c>
      <c r="L28">
        <v>-211.429</v>
      </c>
      <c r="M28">
        <v>-22.204999999999998</v>
      </c>
    </row>
    <row r="29" spans="3:13" x14ac:dyDescent="0.2">
      <c r="C29" s="3" t="s">
        <v>200</v>
      </c>
      <c r="D29" s="3">
        <v>37.076000000000001</v>
      </c>
      <c r="E29" s="3">
        <v>-136.536</v>
      </c>
      <c r="F29" s="3">
        <v>-15.956</v>
      </c>
      <c r="G29" s="3">
        <v>-44.85</v>
      </c>
      <c r="H29" s="3">
        <v>-122.702</v>
      </c>
      <c r="I29" s="3">
        <v>-51.869</v>
      </c>
      <c r="J29" s="3">
        <v>-39.473999999999997</v>
      </c>
      <c r="K29" s="3">
        <v>-56.113999999999997</v>
      </c>
      <c r="L29" s="3">
        <v>-42.234999999999999</v>
      </c>
      <c r="M29" s="3">
        <v>-105.74299999999999</v>
      </c>
    </row>
    <row r="30" spans="3:13" x14ac:dyDescent="0.2">
      <c r="C30" s="3" t="s">
        <v>201</v>
      </c>
      <c r="D30" s="3">
        <v>-914.26700000000005</v>
      </c>
      <c r="E30" s="3">
        <v>-230.34</v>
      </c>
      <c r="F30" s="3" t="s">
        <v>202</v>
      </c>
      <c r="G30" s="3">
        <v>82.986000000000004</v>
      </c>
      <c r="H30" s="3">
        <v>641.79499999999996</v>
      </c>
      <c r="I30" s="3">
        <v>-26.89</v>
      </c>
      <c r="J30" s="3">
        <v>-516.79899999999998</v>
      </c>
      <c r="K30" s="3">
        <v>74.817999999999998</v>
      </c>
      <c r="L30" s="3">
        <v>-322.58199999999999</v>
      </c>
      <c r="M30" s="3">
        <v>-71.489000000000004</v>
      </c>
    </row>
    <row r="31" spans="3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3" x14ac:dyDescent="0.2">
      <c r="C32" s="3" t="s">
        <v>203</v>
      </c>
      <c r="D32" s="3">
        <v>29.852</v>
      </c>
      <c r="E32" s="3">
        <v>-9.1489999999999991</v>
      </c>
      <c r="F32" s="3">
        <v>-2.4969999999999999</v>
      </c>
      <c r="G32" s="3">
        <v>-12.353999999999999</v>
      </c>
      <c r="H32" s="3">
        <v>-11.189</v>
      </c>
      <c r="I32" s="3">
        <v>-11.602</v>
      </c>
      <c r="J32" s="3">
        <v>-18.957999999999998</v>
      </c>
      <c r="K32" s="3">
        <v>-20.613</v>
      </c>
      <c r="L32" s="3">
        <v>0.88500000000000001</v>
      </c>
      <c r="M32" s="3">
        <v>-23.422999999999998</v>
      </c>
    </row>
    <row r="33" spans="3:13" x14ac:dyDescent="0.2">
      <c r="C33" s="3" t="s">
        <v>204</v>
      </c>
      <c r="D33" s="3">
        <v>-884.41499999999996</v>
      </c>
      <c r="E33" s="3">
        <v>-239.489</v>
      </c>
      <c r="F33" s="3" t="s">
        <v>205</v>
      </c>
      <c r="G33" s="3">
        <v>70.632000000000005</v>
      </c>
      <c r="H33" s="3">
        <v>630.60699999999997</v>
      </c>
      <c r="I33" s="3">
        <v>-38.491999999999997</v>
      </c>
      <c r="J33" s="3">
        <v>-535.75699999999995</v>
      </c>
      <c r="K33" s="3">
        <v>54.204999999999998</v>
      </c>
      <c r="L33" s="3">
        <v>-321.69600000000003</v>
      </c>
      <c r="M33" s="3">
        <v>-94.912000000000006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206</v>
      </c>
      <c r="D35" s="3">
        <v>-31.977</v>
      </c>
      <c r="E35" s="3">
        <v>-72.611000000000004</v>
      </c>
      <c r="F35" s="3">
        <v>-57.997</v>
      </c>
      <c r="G35" s="3">
        <v>0</v>
      </c>
      <c r="H35" s="3">
        <v>0</v>
      </c>
      <c r="I35" s="3">
        <v>-4.3680000000000003</v>
      </c>
      <c r="J35" s="3">
        <v>51.030999999999999</v>
      </c>
      <c r="K35" s="3">
        <v>-5.2169999999999996</v>
      </c>
      <c r="L35" s="3">
        <v>211.429</v>
      </c>
      <c r="M35" s="3">
        <v>22.204999999999998</v>
      </c>
    </row>
    <row r="36" spans="3:13" x14ac:dyDescent="0.2">
      <c r="C36" t="s">
        <v>207</v>
      </c>
      <c r="D36">
        <v>-916.39200000000005</v>
      </c>
      <c r="E36">
        <v>-312.10000000000002</v>
      </c>
      <c r="F36" t="s">
        <v>208</v>
      </c>
      <c r="G36">
        <v>70.632000000000005</v>
      </c>
      <c r="H36">
        <v>630.60699999999997</v>
      </c>
      <c r="I36">
        <v>-42.86</v>
      </c>
      <c r="J36">
        <v>-484.726</v>
      </c>
      <c r="K36">
        <v>48.988</v>
      </c>
      <c r="L36">
        <v>-110.267</v>
      </c>
      <c r="M36">
        <v>-72.706999999999994</v>
      </c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 t="s">
        <v>209</v>
      </c>
      <c r="D38" s="3">
        <v>-2.4300000000000002</v>
      </c>
      <c r="E38" s="3">
        <v>-0.83</v>
      </c>
      <c r="F38" s="3">
        <v>-2.84</v>
      </c>
      <c r="G38" s="3">
        <v>0.17</v>
      </c>
      <c r="H38" s="3">
        <v>1.36</v>
      </c>
      <c r="I38" s="3">
        <v>-9.1999999999999998E-2</v>
      </c>
      <c r="J38" s="3">
        <v>-1.04</v>
      </c>
      <c r="K38" s="3">
        <v>0.1</v>
      </c>
      <c r="L38" s="3">
        <v>-0.23</v>
      </c>
      <c r="M38" s="3">
        <v>-0.15</v>
      </c>
    </row>
    <row r="39" spans="3:13" x14ac:dyDescent="0.2">
      <c r="C39" s="3" t="s">
        <v>210</v>
      </c>
      <c r="D39" s="3">
        <v>-2.4300000000000002</v>
      </c>
      <c r="E39" s="3">
        <v>-0.83</v>
      </c>
      <c r="F39" s="3">
        <v>-2.84</v>
      </c>
      <c r="G39" s="3">
        <v>0.16</v>
      </c>
      <c r="H39" s="3">
        <v>1.35</v>
      </c>
      <c r="I39" s="3">
        <v>-9.1999999999999998E-2</v>
      </c>
      <c r="J39" s="3">
        <v>-1.04</v>
      </c>
      <c r="K39" s="3">
        <v>0.1</v>
      </c>
      <c r="L39" s="3">
        <v>-0.23</v>
      </c>
      <c r="M39" s="3">
        <v>-0.15</v>
      </c>
    </row>
    <row r="40" spans="3:13" x14ac:dyDescent="0.2">
      <c r="C40" s="3" t="s">
        <v>211</v>
      </c>
      <c r="D40" s="3">
        <v>376.6</v>
      </c>
      <c r="E40" s="3">
        <v>376.8</v>
      </c>
      <c r="F40" s="3">
        <v>389.9</v>
      </c>
      <c r="G40" s="3">
        <v>420.8</v>
      </c>
      <c r="H40" s="3">
        <v>463</v>
      </c>
      <c r="I40" s="3">
        <v>466.5</v>
      </c>
      <c r="J40" s="3">
        <v>468</v>
      </c>
      <c r="K40" s="3">
        <v>472.6</v>
      </c>
      <c r="L40" s="3">
        <v>476.5</v>
      </c>
      <c r="M40" s="3">
        <v>478.6</v>
      </c>
    </row>
    <row r="41" spans="3:13" x14ac:dyDescent="0.2">
      <c r="C41" t="s">
        <v>212</v>
      </c>
      <c r="D41">
        <v>376.6</v>
      </c>
      <c r="E41">
        <v>376.8</v>
      </c>
      <c r="F41">
        <v>389.9</v>
      </c>
      <c r="G41">
        <v>423.9</v>
      </c>
      <c r="H41">
        <v>467.5</v>
      </c>
      <c r="I41">
        <v>466.5</v>
      </c>
      <c r="J41">
        <v>468</v>
      </c>
      <c r="K41">
        <v>478</v>
      </c>
      <c r="L41">
        <v>476.5</v>
      </c>
      <c r="M41">
        <v>478.6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 t="s">
        <v>213</v>
      </c>
      <c r="D43" s="3">
        <v>370.76400000000001</v>
      </c>
      <c r="E43" s="3">
        <v>235.78299999999999</v>
      </c>
      <c r="F43" s="3">
        <v>112.247</v>
      </c>
      <c r="G43" s="3">
        <v>348.32799999999997</v>
      </c>
      <c r="H43" s="3" t="s">
        <v>214</v>
      </c>
      <c r="I43" s="3">
        <v>331.96300000000002</v>
      </c>
      <c r="J43" s="3">
        <v>176.98400000000001</v>
      </c>
      <c r="K43" s="3">
        <v>437.33100000000002</v>
      </c>
      <c r="L43" s="3">
        <v>152.376</v>
      </c>
      <c r="M43" s="3">
        <v>241.00299999999999</v>
      </c>
    </row>
    <row r="44" spans="3:13" x14ac:dyDescent="0.2">
      <c r="C44" s="3" t="s">
        <v>215</v>
      </c>
      <c r="D44" s="3">
        <v>-487.83600000000001</v>
      </c>
      <c r="E44" s="3">
        <v>-34.625999999999998</v>
      </c>
      <c r="F44" s="3" t="s">
        <v>216</v>
      </c>
      <c r="G44" s="3">
        <v>50.759</v>
      </c>
      <c r="H44" s="3">
        <v>731.18200000000002</v>
      </c>
      <c r="I44" s="3">
        <v>57.466000000000001</v>
      </c>
      <c r="J44" s="3">
        <v>-350.59199999999998</v>
      </c>
      <c r="K44" s="3">
        <v>255.12</v>
      </c>
      <c r="L44" s="3">
        <v>-72.709999999999994</v>
      </c>
      <c r="M44" s="3">
        <v>77.040000000000006</v>
      </c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 t="s">
        <v>217</v>
      </c>
      <c r="D46" s="3" t="s">
        <v>144</v>
      </c>
      <c r="E46" s="3" t="s">
        <v>145</v>
      </c>
      <c r="F46" s="3" t="s">
        <v>146</v>
      </c>
      <c r="G46" s="3" t="s">
        <v>147</v>
      </c>
      <c r="H46" s="3" t="s">
        <v>148</v>
      </c>
      <c r="I46" s="3" t="s">
        <v>149</v>
      </c>
      <c r="J46" s="3" t="s">
        <v>150</v>
      </c>
      <c r="K46" s="3" t="s">
        <v>151</v>
      </c>
      <c r="L46" s="3" t="s">
        <v>152</v>
      </c>
      <c r="M46" s="3" t="s">
        <v>153</v>
      </c>
    </row>
    <row r="47" spans="3:13" x14ac:dyDescent="0.2">
      <c r="C47" s="3" t="s">
        <v>218</v>
      </c>
      <c r="D47" s="3">
        <v>-773.71699999999998</v>
      </c>
      <c r="E47" s="3">
        <v>-49.334000000000003</v>
      </c>
      <c r="F47" s="3" t="s">
        <v>219</v>
      </c>
      <c r="G47" s="3">
        <v>43.642000000000003</v>
      </c>
      <c r="H47" s="3">
        <v>729.17</v>
      </c>
      <c r="I47" s="3">
        <v>46.545999999999999</v>
      </c>
      <c r="J47" s="3">
        <v>-439.01900000000001</v>
      </c>
      <c r="K47" s="3">
        <v>185.01</v>
      </c>
      <c r="L47" s="3">
        <v>-132.27000000000001</v>
      </c>
      <c r="M47" s="3">
        <v>55.917999999999999</v>
      </c>
    </row>
    <row r="48" spans="3:13" x14ac:dyDescent="0.2">
      <c r="C48" s="3" t="s">
        <v>220</v>
      </c>
      <c r="D48" s="3">
        <v>-487.83600000000001</v>
      </c>
      <c r="E48" s="3">
        <v>-34.625999999999998</v>
      </c>
      <c r="F48" s="3" t="s">
        <v>216</v>
      </c>
      <c r="G48" s="3">
        <v>50.759</v>
      </c>
      <c r="H48" s="3">
        <v>731.18200000000002</v>
      </c>
      <c r="I48" s="3">
        <v>57.466000000000001</v>
      </c>
      <c r="J48" s="3">
        <v>-350.59199999999998</v>
      </c>
      <c r="K48" s="3">
        <v>255.12</v>
      </c>
      <c r="L48" s="3">
        <v>-72.709999999999994</v>
      </c>
      <c r="M48" s="3">
        <v>77.040000000000006</v>
      </c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5AE5-FC36-46DE-A7D8-5F43985B920D}">
  <dimension ref="C2:M56"/>
  <sheetViews>
    <sheetView workbookViewId="0">
      <selection activeCell="E30" sqref="D30:E30"/>
    </sheetView>
  </sheetViews>
  <sheetFormatPr defaultRowHeight="12.75" x14ac:dyDescent="0.2"/>
  <cols>
    <col min="1" max="2" width="2" customWidth="1"/>
    <col min="3" max="3" width="25" customWidth="1"/>
    <col min="14" max="14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221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204</v>
      </c>
      <c r="D12" s="3">
        <v>-884.41499999999996</v>
      </c>
      <c r="E12" s="3">
        <v>-239.489</v>
      </c>
      <c r="F12" s="3" t="s">
        <v>205</v>
      </c>
      <c r="G12" s="3">
        <v>70.632000000000005</v>
      </c>
      <c r="H12" s="3">
        <v>630.60699999999997</v>
      </c>
      <c r="I12" s="3">
        <v>-38.491999999999997</v>
      </c>
      <c r="J12" s="3">
        <v>-535.75699999999995</v>
      </c>
      <c r="K12" s="3">
        <v>54.204999999999998</v>
      </c>
      <c r="L12" s="3">
        <v>-321.69600000000003</v>
      </c>
      <c r="M12" s="3">
        <v>-94.912000000000006</v>
      </c>
    </row>
    <row r="13" spans="3:13" x14ac:dyDescent="0.2">
      <c r="C13" s="3" t="s">
        <v>222</v>
      </c>
      <c r="D13" s="3">
        <v>858.59900000000005</v>
      </c>
      <c r="E13" s="3">
        <v>270.40899999999999</v>
      </c>
      <c r="F13" s="3" t="s">
        <v>223</v>
      </c>
      <c r="G13" s="3">
        <v>297.56900000000002</v>
      </c>
      <c r="H13" s="3">
        <v>-382.94</v>
      </c>
      <c r="I13" s="3">
        <v>274.49700000000001</v>
      </c>
      <c r="J13" s="3">
        <v>535.10799999999995</v>
      </c>
      <c r="K13" s="3">
        <v>198.11600000000001</v>
      </c>
      <c r="L13" s="3">
        <v>244.56</v>
      </c>
      <c r="M13" s="3">
        <v>185.49100000000001</v>
      </c>
    </row>
    <row r="14" spans="3:13" x14ac:dyDescent="0.2">
      <c r="C14" s="3" t="s">
        <v>224</v>
      </c>
      <c r="D14" s="3">
        <v>3.5059999999999998</v>
      </c>
      <c r="E14" s="3">
        <v>4.7480000000000002</v>
      </c>
      <c r="F14" s="3">
        <v>75.478999999999999</v>
      </c>
      <c r="G14" s="3">
        <v>59.218000000000004</v>
      </c>
      <c r="H14" s="3">
        <v>63.237000000000002</v>
      </c>
      <c r="I14" s="3">
        <v>97.186999999999998</v>
      </c>
      <c r="J14" s="3">
        <v>106.866</v>
      </c>
      <c r="K14" s="3">
        <v>84.616</v>
      </c>
      <c r="L14" s="3">
        <v>101.289</v>
      </c>
      <c r="M14" s="3">
        <v>142.16499999999999</v>
      </c>
    </row>
    <row r="15" spans="3:13" x14ac:dyDescent="0.2">
      <c r="C15" s="3" t="s">
        <v>225</v>
      </c>
      <c r="D15" s="3">
        <v>10.73</v>
      </c>
      <c r="E15" s="3">
        <v>9.3800000000000008</v>
      </c>
      <c r="F15" s="3">
        <v>7.77</v>
      </c>
      <c r="G15" s="3">
        <v>6.8479999999999999</v>
      </c>
      <c r="H15" s="3">
        <v>7.4169999999999998</v>
      </c>
      <c r="I15" s="3">
        <v>11.465999999999999</v>
      </c>
      <c r="J15" s="3">
        <v>11.946</v>
      </c>
      <c r="K15" s="3">
        <v>14.887</v>
      </c>
      <c r="L15" s="3">
        <v>8.7249999999999996</v>
      </c>
      <c r="M15" s="3">
        <v>7.718</v>
      </c>
    </row>
    <row r="16" spans="3:13" x14ac:dyDescent="0.2">
      <c r="C16" s="3" t="s">
        <v>226</v>
      </c>
      <c r="D16" s="3">
        <v>10.624000000000001</v>
      </c>
      <c r="E16" s="3">
        <v>-2.7789999999999999</v>
      </c>
      <c r="F16" s="3">
        <v>-5.1340000000000003</v>
      </c>
      <c r="G16" s="3">
        <v>-8.9969999999999999</v>
      </c>
      <c r="H16" s="3">
        <v>-2.2629999999999999</v>
      </c>
      <c r="I16" s="3">
        <v>-16.515999999999998</v>
      </c>
      <c r="J16" s="3">
        <v>15.971</v>
      </c>
      <c r="K16" s="3">
        <v>-31.047000000000001</v>
      </c>
      <c r="L16" s="3">
        <v>21.117999999999999</v>
      </c>
      <c r="M16" s="3">
        <v>-49.960999999999999</v>
      </c>
    </row>
    <row r="17" spans="3:13" x14ac:dyDescent="0.2">
      <c r="C17" s="3" t="s">
        <v>227</v>
      </c>
      <c r="D17" s="3">
        <v>-54.18</v>
      </c>
      <c r="E17" s="3">
        <v>0.34699999999999998</v>
      </c>
      <c r="F17" s="3">
        <v>-8.6020000000000003</v>
      </c>
      <c r="G17" s="3">
        <v>8.3249999999999993</v>
      </c>
      <c r="H17" s="3">
        <v>-26.777999999999999</v>
      </c>
      <c r="I17" s="3">
        <v>-119.845</v>
      </c>
      <c r="J17" s="3">
        <v>-28.826000000000001</v>
      </c>
      <c r="K17" s="3">
        <v>-4.3259999999999996</v>
      </c>
      <c r="L17" s="3">
        <v>-29.210999999999999</v>
      </c>
      <c r="M17" s="3">
        <v>-44.139000000000003</v>
      </c>
    </row>
    <row r="18" spans="3:13" x14ac:dyDescent="0.2">
      <c r="C18" s="3" t="s">
        <v>228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t="s">
        <v>229</v>
      </c>
      <c r="D19">
        <v>316.79599999999999</v>
      </c>
      <c r="E19">
        <v>318.93200000000002</v>
      </c>
      <c r="F19">
        <v>-118.63</v>
      </c>
      <c r="G19">
        <v>-15.845000000000001</v>
      </c>
      <c r="H19">
        <v>81.968999999999994</v>
      </c>
      <c r="I19">
        <v>52.552</v>
      </c>
      <c r="J19">
        <v>366.04399999999998</v>
      </c>
      <c r="K19">
        <v>125.842</v>
      </c>
      <c r="L19">
        <v>335.60599999999999</v>
      </c>
      <c r="M19">
        <v>406.99700000000001</v>
      </c>
    </row>
    <row r="20" spans="3:13" x14ac:dyDescent="0.2">
      <c r="C20" s="3" t="s">
        <v>230</v>
      </c>
      <c r="D20" s="3">
        <v>261.65899999999999</v>
      </c>
      <c r="E20" s="3">
        <v>361.54899999999998</v>
      </c>
      <c r="F20" s="3">
        <v>53.14</v>
      </c>
      <c r="G20" s="3">
        <v>417.75099999999998</v>
      </c>
      <c r="H20" s="3">
        <v>371.24799999999999</v>
      </c>
      <c r="I20" s="3">
        <v>260.84800000000001</v>
      </c>
      <c r="J20" s="3">
        <v>471.35199999999998</v>
      </c>
      <c r="K20" s="3">
        <v>442.29300000000001</v>
      </c>
      <c r="L20" s="3">
        <v>360.39100000000002</v>
      </c>
      <c r="M20" s="3">
        <v>553.35900000000004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231</v>
      </c>
      <c r="D22" s="3">
        <v>-676.61699999999996</v>
      </c>
      <c r="E22" s="3">
        <v>-436.245</v>
      </c>
      <c r="F22" s="3">
        <v>-295.53300000000002</v>
      </c>
      <c r="G22" s="3">
        <v>-404.05500000000001</v>
      </c>
      <c r="H22" s="3">
        <v>-301.09699999999998</v>
      </c>
      <c r="I22" s="3">
        <v>-458.63299999999998</v>
      </c>
      <c r="J22" s="3">
        <v>-358.64299999999997</v>
      </c>
      <c r="K22" s="3">
        <v>-404.12099999999998</v>
      </c>
      <c r="L22" s="3">
        <v>-709.78099999999995</v>
      </c>
      <c r="M22" s="3" t="s">
        <v>232</v>
      </c>
    </row>
    <row r="23" spans="3:13" x14ac:dyDescent="0.2">
      <c r="C23" s="3" t="s">
        <v>233</v>
      </c>
      <c r="D23" s="3" t="s">
        <v>3</v>
      </c>
      <c r="E23" s="3" t="s">
        <v>3</v>
      </c>
      <c r="F23" s="3">
        <v>-11.654999999999999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-0.94799999999999995</v>
      </c>
    </row>
    <row r="24" spans="3:13" x14ac:dyDescent="0.2">
      <c r="C24" s="3" t="s">
        <v>234</v>
      </c>
      <c r="D24" s="3">
        <v>-54.604999999999997</v>
      </c>
      <c r="E24" s="3">
        <v>66.010000000000005</v>
      </c>
      <c r="F24" s="3">
        <v>676.39599999999996</v>
      </c>
      <c r="G24" s="3">
        <v>187.32300000000001</v>
      </c>
      <c r="H24" s="3">
        <v>78.070999999999998</v>
      </c>
      <c r="I24" s="3">
        <v>151.649</v>
      </c>
      <c r="J24" s="3">
        <v>164.12899999999999</v>
      </c>
      <c r="K24" s="3">
        <v>90.850999999999999</v>
      </c>
      <c r="L24" s="3">
        <v>-87.757999999999996</v>
      </c>
      <c r="M24" s="3">
        <v>-147.31</v>
      </c>
    </row>
    <row r="25" spans="3:13" x14ac:dyDescent="0.2">
      <c r="C25" s="3" t="s">
        <v>235</v>
      </c>
      <c r="D25" s="3">
        <v>-731.22199999999998</v>
      </c>
      <c r="E25" s="3">
        <v>-370.23500000000001</v>
      </c>
      <c r="F25" s="3">
        <v>369.20800000000003</v>
      </c>
      <c r="G25" s="3">
        <v>-216.73099999999999</v>
      </c>
      <c r="H25" s="3">
        <v>-223.02600000000001</v>
      </c>
      <c r="I25" s="3">
        <v>-306.98399999999998</v>
      </c>
      <c r="J25" s="3">
        <v>-194.51400000000001</v>
      </c>
      <c r="K25" s="3">
        <v>-313.27</v>
      </c>
      <c r="L25" s="3">
        <v>-797.53899999999999</v>
      </c>
      <c r="M25" s="3" t="s">
        <v>236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237</v>
      </c>
      <c r="D27" s="3">
        <v>-108.786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t="s">
        <v>238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239</v>
      </c>
      <c r="D29" s="3" t="s">
        <v>3</v>
      </c>
      <c r="E29" s="3" t="s">
        <v>3</v>
      </c>
      <c r="F29" s="3">
        <v>97.123999999999995</v>
      </c>
      <c r="G29" s="3" t="s">
        <v>3</v>
      </c>
      <c r="H29" s="3">
        <v>494.83</v>
      </c>
      <c r="I29" s="3" t="s">
        <v>3</v>
      </c>
      <c r="J29" s="3">
        <v>30.254999999999999</v>
      </c>
      <c r="K29" s="3">
        <v>578.31500000000005</v>
      </c>
      <c r="L29" s="3" t="s">
        <v>3</v>
      </c>
      <c r="M29" s="3">
        <v>624.17100000000005</v>
      </c>
    </row>
    <row r="30" spans="3:13" x14ac:dyDescent="0.2">
      <c r="C30" s="3" t="s">
        <v>240</v>
      </c>
      <c r="D30" s="39">
        <v>-65.072999999999993</v>
      </c>
      <c r="E30" s="39">
        <v>-65.072999999999993</v>
      </c>
      <c r="F30" s="3">
        <v>-65.072999999999993</v>
      </c>
      <c r="G30" s="3">
        <v>-285.48399999999998</v>
      </c>
      <c r="H30" s="3">
        <v>-641.92100000000005</v>
      </c>
      <c r="I30" s="3">
        <v>-1.6379999999999999</v>
      </c>
      <c r="J30" s="3">
        <v>-11.816000000000001</v>
      </c>
      <c r="K30" s="3">
        <v>-564.95399999999995</v>
      </c>
      <c r="L30" s="3">
        <v>-15.68</v>
      </c>
      <c r="M30" s="3">
        <v>-15.977</v>
      </c>
    </row>
    <row r="31" spans="3:13" x14ac:dyDescent="0.2">
      <c r="C31" s="3" t="s">
        <v>241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</row>
    <row r="32" spans="3:13" x14ac:dyDescent="0.2">
      <c r="C32" s="3" t="s">
        <v>242</v>
      </c>
      <c r="D32" s="3">
        <v>-31.977</v>
      </c>
      <c r="E32" s="3">
        <v>-40.648000000000003</v>
      </c>
      <c r="F32" s="3">
        <v>3.4689999999999999</v>
      </c>
      <c r="G32" s="3">
        <v>314.89100000000002</v>
      </c>
      <c r="H32" s="3">
        <v>-0.251</v>
      </c>
      <c r="I32" s="3">
        <v>-12.694000000000001</v>
      </c>
      <c r="J32" s="3">
        <v>-17.399999999999999</v>
      </c>
      <c r="K32" s="3">
        <v>-12.342000000000001</v>
      </c>
      <c r="L32" s="3">
        <v>-36.417999999999999</v>
      </c>
      <c r="M32" s="3">
        <v>-61.198999999999998</v>
      </c>
    </row>
    <row r="33" spans="3:13" x14ac:dyDescent="0.2">
      <c r="C33" s="3" t="s">
        <v>243</v>
      </c>
      <c r="D33" s="3">
        <v>-140.76300000000001</v>
      </c>
      <c r="E33" s="3">
        <v>-40.648000000000003</v>
      </c>
      <c r="F33" s="3">
        <v>35.518999999999998</v>
      </c>
      <c r="G33" s="3">
        <v>29.408000000000001</v>
      </c>
      <c r="H33" s="3">
        <v>-147.34299999999999</v>
      </c>
      <c r="I33" s="3">
        <v>-14.332000000000001</v>
      </c>
      <c r="J33" s="3">
        <v>1.0389999999999999</v>
      </c>
      <c r="K33" s="3">
        <v>1.018</v>
      </c>
      <c r="L33" s="3">
        <v>-52.098999999999997</v>
      </c>
      <c r="M33" s="3">
        <v>546.99599999999998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244</v>
      </c>
      <c r="D35" s="3">
        <v>794.70899999999995</v>
      </c>
      <c r="E35" s="3">
        <v>236.16300000000001</v>
      </c>
      <c r="F35" s="3">
        <v>183.554</v>
      </c>
      <c r="G35" s="3">
        <v>667.37800000000004</v>
      </c>
      <c r="H35" s="3">
        <v>875.51900000000001</v>
      </c>
      <c r="I35" s="3">
        <v>834.9</v>
      </c>
      <c r="J35" s="3">
        <v>839.59900000000005</v>
      </c>
      <c r="K35" s="3" t="s">
        <v>26</v>
      </c>
      <c r="L35" s="3" t="s">
        <v>27</v>
      </c>
      <c r="M35" s="3">
        <v>689.04200000000003</v>
      </c>
    </row>
    <row r="36" spans="3:13" x14ac:dyDescent="0.2">
      <c r="C36" t="s">
        <v>245</v>
      </c>
      <c r="D36">
        <v>-0.53100000000000003</v>
      </c>
      <c r="E36">
        <v>-10.654</v>
      </c>
      <c r="F36">
        <v>-27.056000000000001</v>
      </c>
      <c r="G36">
        <v>-0.80600000000000005</v>
      </c>
      <c r="H36">
        <v>14.332000000000001</v>
      </c>
      <c r="I36">
        <v>-6.415</v>
      </c>
      <c r="J36">
        <v>1.948</v>
      </c>
      <c r="K36">
        <v>11.07</v>
      </c>
      <c r="L36">
        <v>-12.266</v>
      </c>
      <c r="M36">
        <v>-23.152999999999999</v>
      </c>
    </row>
    <row r="37" spans="3:13" x14ac:dyDescent="0.2">
      <c r="C37" s="3" t="s">
        <v>246</v>
      </c>
      <c r="D37" s="3">
        <v>-558.01499999999999</v>
      </c>
      <c r="E37" s="3">
        <v>-41.954000000000001</v>
      </c>
      <c r="F37" s="3">
        <v>510.88</v>
      </c>
      <c r="G37" s="3">
        <v>208.946</v>
      </c>
      <c r="H37" s="3">
        <v>-54.951000000000001</v>
      </c>
      <c r="I37" s="3">
        <v>11.115</v>
      </c>
      <c r="J37" s="3">
        <v>236.97900000000001</v>
      </c>
      <c r="K37" s="3">
        <v>108.38800000000001</v>
      </c>
      <c r="L37" s="3">
        <v>-496.67500000000001</v>
      </c>
      <c r="M37" s="3">
        <v>-113.749</v>
      </c>
    </row>
    <row r="38" spans="3:13" x14ac:dyDescent="0.2">
      <c r="C38" s="3" t="s">
        <v>247</v>
      </c>
      <c r="D38" s="3">
        <v>236.16300000000001</v>
      </c>
      <c r="E38" s="3">
        <v>183.554</v>
      </c>
      <c r="F38" s="3">
        <v>667.37800000000004</v>
      </c>
      <c r="G38" s="3">
        <v>875.51900000000001</v>
      </c>
      <c r="H38" s="3">
        <v>834.9</v>
      </c>
      <c r="I38" s="3">
        <v>839.59900000000005</v>
      </c>
      <c r="J38" s="3" t="s">
        <v>26</v>
      </c>
      <c r="K38" s="3" t="s">
        <v>27</v>
      </c>
      <c r="L38" s="3">
        <v>689.04200000000003</v>
      </c>
      <c r="M38" s="3">
        <v>552.14099999999996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248</v>
      </c>
      <c r="D40" s="3">
        <v>-414.95800000000003</v>
      </c>
      <c r="E40" s="3">
        <v>-74.695999999999998</v>
      </c>
      <c r="F40" s="3">
        <v>-242.393</v>
      </c>
      <c r="G40" s="3">
        <v>13.696999999999999</v>
      </c>
      <c r="H40" s="3">
        <v>70.150999999999996</v>
      </c>
      <c r="I40" s="3">
        <v>-197.786</v>
      </c>
      <c r="J40" s="3">
        <v>112.709</v>
      </c>
      <c r="K40" s="3">
        <v>38.173000000000002</v>
      </c>
      <c r="L40" s="3">
        <v>-349.39</v>
      </c>
      <c r="M40" s="3">
        <v>-505.971</v>
      </c>
    </row>
    <row r="41" spans="3:13" x14ac:dyDescent="0.2">
      <c r="C41" t="s">
        <v>249</v>
      </c>
      <c r="D41">
        <v>27.408999999999999</v>
      </c>
      <c r="E41">
        <v>26.288</v>
      </c>
      <c r="F41">
        <v>45.926000000000002</v>
      </c>
      <c r="G41">
        <v>33.033000000000001</v>
      </c>
      <c r="H41">
        <v>10.811999999999999</v>
      </c>
      <c r="I41">
        <v>0.95499999999999996</v>
      </c>
      <c r="J41">
        <v>9.7390000000000008</v>
      </c>
      <c r="K41">
        <v>8.7799999999999994</v>
      </c>
      <c r="L41" t="s">
        <v>3</v>
      </c>
      <c r="M41" t="s">
        <v>3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3718-1041-45E0-AA11-6EB922844C33}">
  <dimension ref="C2:M56"/>
  <sheetViews>
    <sheetView workbookViewId="0">
      <selection sqref="A1:N1048576"/>
    </sheetView>
  </sheetViews>
  <sheetFormatPr defaultRowHeight="12.75" x14ac:dyDescent="0.2"/>
  <cols>
    <col min="1" max="2" width="2" customWidth="1"/>
    <col min="3" max="3" width="25" customWidth="1"/>
    <col min="14" max="14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250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251</v>
      </c>
      <c r="D12" s="3">
        <v>3.53</v>
      </c>
      <c r="E12" s="3">
        <v>3.14</v>
      </c>
      <c r="F12" s="3">
        <v>1.97</v>
      </c>
      <c r="G12" s="3">
        <v>5.19</v>
      </c>
      <c r="H12" s="3">
        <v>7.33</v>
      </c>
      <c r="I12" s="3">
        <v>5.01</v>
      </c>
      <c r="J12" s="3">
        <v>4.8499999999999996</v>
      </c>
      <c r="K12" s="3">
        <v>4.67</v>
      </c>
      <c r="L12" s="3">
        <v>3.94</v>
      </c>
      <c r="M12" s="3">
        <v>3.47</v>
      </c>
    </row>
    <row r="13" spans="3:13" x14ac:dyDescent="0.2">
      <c r="C13" s="3" t="s">
        <v>252</v>
      </c>
      <c r="D13" s="3" t="s">
        <v>253</v>
      </c>
      <c r="E13" s="3" t="s">
        <v>254</v>
      </c>
      <c r="F13" s="3">
        <v>775.02300000000002</v>
      </c>
      <c r="G13" s="3" t="s">
        <v>255</v>
      </c>
      <c r="H13" s="3" t="s">
        <v>256</v>
      </c>
      <c r="I13" s="3" t="s">
        <v>257</v>
      </c>
      <c r="J13" s="3" t="s">
        <v>258</v>
      </c>
      <c r="K13" s="3" t="s">
        <v>259</v>
      </c>
      <c r="L13" s="3" t="s">
        <v>260</v>
      </c>
      <c r="M13" s="3" t="s">
        <v>261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262</v>
      </c>
      <c r="D15" s="3" t="s">
        <v>263</v>
      </c>
      <c r="E15" s="3" t="s">
        <v>264</v>
      </c>
      <c r="F15" s="3">
        <v>846.02099999999996</v>
      </c>
      <c r="G15" s="3" t="s">
        <v>265</v>
      </c>
      <c r="H15" s="3" t="s">
        <v>266</v>
      </c>
      <c r="I15" s="3" t="s">
        <v>267</v>
      </c>
      <c r="J15" s="3" t="s">
        <v>268</v>
      </c>
      <c r="K15" s="3" t="s">
        <v>269</v>
      </c>
      <c r="L15" s="3" t="s">
        <v>270</v>
      </c>
      <c r="M15" s="3" t="s">
        <v>271</v>
      </c>
    </row>
    <row r="16" spans="3:13" x14ac:dyDescent="0.2">
      <c r="C16" s="3" t="s">
        <v>272</v>
      </c>
      <c r="D16" s="3" t="s">
        <v>263</v>
      </c>
      <c r="E16" s="3" t="s">
        <v>264</v>
      </c>
      <c r="F16" s="3">
        <v>846.02099999999996</v>
      </c>
      <c r="G16" s="3" t="s">
        <v>265</v>
      </c>
      <c r="H16" s="3" t="s">
        <v>266</v>
      </c>
      <c r="I16" s="3" t="s">
        <v>267</v>
      </c>
      <c r="J16" s="3" t="s">
        <v>268</v>
      </c>
      <c r="K16" s="3" t="s">
        <v>269</v>
      </c>
      <c r="L16" s="3" t="s">
        <v>270</v>
      </c>
      <c r="M16" s="3" t="s">
        <v>273</v>
      </c>
    </row>
    <row r="17" spans="3:13" x14ac:dyDescent="0.2">
      <c r="C17" s="3" t="s">
        <v>274</v>
      </c>
      <c r="D17" s="3" t="s">
        <v>275</v>
      </c>
      <c r="E17" s="3" t="s">
        <v>276</v>
      </c>
      <c r="F17" s="3" t="s">
        <v>277</v>
      </c>
      <c r="G17" s="3" t="s">
        <v>278</v>
      </c>
      <c r="H17" s="3" t="s">
        <v>279</v>
      </c>
      <c r="I17" s="3" t="s">
        <v>280</v>
      </c>
      <c r="J17" s="3" t="s">
        <v>281</v>
      </c>
      <c r="K17" s="3" t="s">
        <v>282</v>
      </c>
      <c r="L17" s="3" t="s">
        <v>282</v>
      </c>
      <c r="M17" s="3" t="s">
        <v>283</v>
      </c>
    </row>
    <row r="18" spans="3:13" x14ac:dyDescent="0.2">
      <c r="C18" s="3" t="s">
        <v>284</v>
      </c>
      <c r="D18" s="3" t="s">
        <v>285</v>
      </c>
      <c r="E18" s="3" t="s">
        <v>286</v>
      </c>
      <c r="F18" s="3" t="s">
        <v>287</v>
      </c>
      <c r="G18" s="3" t="s">
        <v>288</v>
      </c>
      <c r="H18" s="3" t="s">
        <v>289</v>
      </c>
      <c r="I18" s="3" t="s">
        <v>290</v>
      </c>
      <c r="J18" s="3" t="s">
        <v>291</v>
      </c>
      <c r="K18" s="3" t="s">
        <v>292</v>
      </c>
      <c r="L18" s="3" t="s">
        <v>293</v>
      </c>
      <c r="M18" s="3" t="s">
        <v>294</v>
      </c>
    </row>
    <row r="19" spans="3:13" x14ac:dyDescent="0.2">
      <c r="C19" t="s">
        <v>295</v>
      </c>
      <c r="D19" t="s">
        <v>296</v>
      </c>
      <c r="E19" t="s">
        <v>297</v>
      </c>
      <c r="F19" t="s">
        <v>298</v>
      </c>
      <c r="G19" t="s">
        <v>299</v>
      </c>
      <c r="H19" t="s">
        <v>289</v>
      </c>
      <c r="I19" t="s">
        <v>300</v>
      </c>
      <c r="J19" t="s">
        <v>301</v>
      </c>
      <c r="K19" t="s">
        <v>302</v>
      </c>
      <c r="L19" t="s">
        <v>303</v>
      </c>
      <c r="M19" t="s">
        <v>304</v>
      </c>
    </row>
    <row r="20" spans="3:13" x14ac:dyDescent="0.2">
      <c r="C20" s="3" t="s">
        <v>305</v>
      </c>
      <c r="D20" s="3" t="s">
        <v>306</v>
      </c>
      <c r="E20" s="3" t="s">
        <v>307</v>
      </c>
      <c r="F20" s="3" t="s">
        <v>308</v>
      </c>
      <c r="G20" s="3" t="s">
        <v>309</v>
      </c>
      <c r="H20" s="3" t="s">
        <v>310</v>
      </c>
      <c r="I20" s="3" t="s">
        <v>311</v>
      </c>
      <c r="J20" s="3" t="s">
        <v>312</v>
      </c>
      <c r="K20" s="3" t="s">
        <v>313</v>
      </c>
      <c r="L20" s="3" t="s">
        <v>314</v>
      </c>
      <c r="M20" s="3" t="s">
        <v>315</v>
      </c>
    </row>
    <row r="21" spans="3:13" x14ac:dyDescent="0.2">
      <c r="C21" s="3" t="s">
        <v>316</v>
      </c>
      <c r="D21" s="3" t="s">
        <v>317</v>
      </c>
      <c r="E21" s="3" t="s">
        <v>317</v>
      </c>
      <c r="F21" s="3" t="s">
        <v>318</v>
      </c>
      <c r="G21" s="3" t="s">
        <v>319</v>
      </c>
      <c r="H21" s="3" t="s">
        <v>320</v>
      </c>
      <c r="I21" s="3" t="s">
        <v>317</v>
      </c>
      <c r="J21" s="3" t="s">
        <v>321</v>
      </c>
      <c r="K21" s="3" t="s">
        <v>321</v>
      </c>
      <c r="L21" s="3" t="s">
        <v>317</v>
      </c>
      <c r="M21" s="3" t="s">
        <v>319</v>
      </c>
    </row>
    <row r="22" spans="3:13" x14ac:dyDescent="0.2">
      <c r="C22" s="3" t="s">
        <v>322</v>
      </c>
      <c r="D22" s="3" t="s">
        <v>323</v>
      </c>
      <c r="E22" s="3" t="s">
        <v>324</v>
      </c>
      <c r="F22" s="3" t="s">
        <v>319</v>
      </c>
      <c r="G22" s="3" t="s">
        <v>325</v>
      </c>
      <c r="H22" s="3" t="s">
        <v>326</v>
      </c>
      <c r="I22" s="3" t="s">
        <v>327</v>
      </c>
      <c r="J22" s="3" t="s">
        <v>328</v>
      </c>
      <c r="K22" s="3" t="s">
        <v>323</v>
      </c>
      <c r="L22" s="3" t="s">
        <v>329</v>
      </c>
      <c r="M22" s="3" t="s">
        <v>330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331</v>
      </c>
      <c r="D24" s="3" t="s">
        <v>332</v>
      </c>
      <c r="E24" s="3" t="s">
        <v>333</v>
      </c>
      <c r="F24" s="3" t="s">
        <v>334</v>
      </c>
      <c r="G24" s="3" t="s">
        <v>335</v>
      </c>
      <c r="H24" s="3" t="s">
        <v>282</v>
      </c>
      <c r="I24" s="3" t="s">
        <v>336</v>
      </c>
      <c r="J24" s="3" t="s">
        <v>337</v>
      </c>
      <c r="K24" s="3" t="s">
        <v>338</v>
      </c>
      <c r="L24" s="3" t="s">
        <v>339</v>
      </c>
      <c r="M24" s="3" t="s">
        <v>340</v>
      </c>
    </row>
    <row r="25" spans="3:13" x14ac:dyDescent="0.2">
      <c r="C25" s="3" t="s">
        <v>341</v>
      </c>
      <c r="D25" s="3" t="s">
        <v>342</v>
      </c>
      <c r="E25" s="3" t="s">
        <v>317</v>
      </c>
      <c r="F25" s="3" t="s">
        <v>318</v>
      </c>
      <c r="G25" s="3" t="s">
        <v>343</v>
      </c>
      <c r="H25" s="3" t="s">
        <v>344</v>
      </c>
      <c r="I25" s="3" t="s">
        <v>319</v>
      </c>
      <c r="J25" s="3" t="s">
        <v>320</v>
      </c>
      <c r="K25" s="3" t="s">
        <v>320</v>
      </c>
      <c r="L25" s="3" t="s">
        <v>319</v>
      </c>
      <c r="M25" s="3" t="s">
        <v>319</v>
      </c>
    </row>
    <row r="26" spans="3:13" x14ac:dyDescent="0.2">
      <c r="C26" s="3" t="s">
        <v>345</v>
      </c>
      <c r="D26" s="3" t="s">
        <v>346</v>
      </c>
      <c r="E26" s="3" t="s">
        <v>347</v>
      </c>
      <c r="F26" s="3" t="s">
        <v>348</v>
      </c>
      <c r="G26" s="3" t="s">
        <v>349</v>
      </c>
      <c r="H26" s="3" t="s">
        <v>278</v>
      </c>
      <c r="I26" s="3" t="s">
        <v>350</v>
      </c>
      <c r="J26" s="3" t="s">
        <v>351</v>
      </c>
      <c r="K26" s="3" t="s">
        <v>347</v>
      </c>
      <c r="L26" s="3" t="s">
        <v>352</v>
      </c>
      <c r="M26" s="3" t="s">
        <v>353</v>
      </c>
    </row>
    <row r="27" spans="3:13" x14ac:dyDescent="0.2">
      <c r="C27" s="3" t="s">
        <v>354</v>
      </c>
      <c r="D27" s="3" t="s">
        <v>344</v>
      </c>
      <c r="E27" s="3" t="s">
        <v>327</v>
      </c>
      <c r="F27" s="3" t="s">
        <v>319</v>
      </c>
      <c r="G27" s="3" t="s">
        <v>355</v>
      </c>
      <c r="H27" s="3" t="s">
        <v>356</v>
      </c>
      <c r="I27" s="3" t="s">
        <v>328</v>
      </c>
      <c r="J27" s="3" t="s">
        <v>325</v>
      </c>
      <c r="K27" s="3" t="s">
        <v>328</v>
      </c>
      <c r="L27" s="3" t="s">
        <v>323</v>
      </c>
      <c r="M27" s="3" t="s">
        <v>357</v>
      </c>
    </row>
    <row r="29" spans="3:13" x14ac:dyDescent="0.2">
      <c r="C29" s="3" t="s">
        <v>358</v>
      </c>
      <c r="D29" s="3">
        <v>6</v>
      </c>
      <c r="E29" s="3">
        <v>6.5</v>
      </c>
      <c r="F29" s="3">
        <v>4.2</v>
      </c>
      <c r="G29" s="3">
        <v>6.6</v>
      </c>
      <c r="H29" s="3">
        <v>8.5</v>
      </c>
      <c r="I29" s="3">
        <v>7.3</v>
      </c>
      <c r="J29" s="3">
        <v>5.9</v>
      </c>
      <c r="K29" s="3">
        <v>6.7</v>
      </c>
      <c r="L29" s="3">
        <v>4.8</v>
      </c>
      <c r="M29" s="3">
        <v>5.2</v>
      </c>
    </row>
    <row r="30" spans="3:13" x14ac:dyDescent="0.2">
      <c r="C30" s="3" t="s">
        <v>359</v>
      </c>
      <c r="D30" s="3">
        <v>2</v>
      </c>
      <c r="E30" s="3">
        <v>4</v>
      </c>
      <c r="F30" s="3">
        <v>4</v>
      </c>
      <c r="G30" s="3">
        <v>8</v>
      </c>
      <c r="H30" s="3">
        <v>6</v>
      </c>
      <c r="I30" s="3">
        <v>3</v>
      </c>
      <c r="J30" s="3">
        <v>2</v>
      </c>
      <c r="K30" s="3">
        <v>6</v>
      </c>
      <c r="L30" s="3">
        <v>3</v>
      </c>
      <c r="M30" s="3">
        <v>5</v>
      </c>
    </row>
    <row r="31" spans="3:13" x14ac:dyDescent="0.2">
      <c r="C31" s="3" t="s">
        <v>360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3" t="s">
        <v>361</v>
      </c>
      <c r="D32" s="3" t="s">
        <v>362</v>
      </c>
      <c r="E32" s="3" t="s">
        <v>362</v>
      </c>
      <c r="F32" s="3" t="s">
        <v>362</v>
      </c>
      <c r="G32" s="3" t="s">
        <v>362</v>
      </c>
      <c r="H32" s="3" t="s">
        <v>362</v>
      </c>
      <c r="I32" s="3" t="s">
        <v>362</v>
      </c>
      <c r="J32" s="3" t="s">
        <v>362</v>
      </c>
      <c r="K32" s="3" t="s">
        <v>362</v>
      </c>
      <c r="L32" s="3" t="s">
        <v>362</v>
      </c>
      <c r="M32" s="3" t="s">
        <v>362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17EA-4E50-460D-A923-3E146DABF465}">
  <dimension ref="A3:BJ22"/>
  <sheetViews>
    <sheetView showGridLines="0" tabSelected="1" topLeftCell="W1" workbookViewId="0">
      <selection activeCell="AM23" sqref="AM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363</v>
      </c>
      <c r="C3" s="9"/>
      <c r="D3" s="9"/>
      <c r="E3" s="9"/>
      <c r="F3" s="9"/>
      <c r="H3" s="9" t="s">
        <v>364</v>
      </c>
      <c r="I3" s="9"/>
      <c r="J3" s="9"/>
      <c r="K3" s="9"/>
      <c r="L3" s="9"/>
      <c r="N3" s="11" t="s">
        <v>365</v>
      </c>
      <c r="O3" s="11"/>
      <c r="P3" s="11"/>
      <c r="Q3" s="11"/>
      <c r="R3" s="11"/>
      <c r="S3" s="11"/>
      <c r="T3" s="11"/>
      <c r="V3" s="9" t="s">
        <v>366</v>
      </c>
      <c r="W3" s="9"/>
      <c r="X3" s="9"/>
      <c r="Y3" s="9"/>
      <c r="AA3" s="9" t="s">
        <v>367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368</v>
      </c>
      <c r="C4" s="15" t="s">
        <v>369</v>
      </c>
      <c r="D4" s="14" t="s">
        <v>370</v>
      </c>
      <c r="E4" s="15" t="s">
        <v>371</v>
      </c>
      <c r="F4" s="14" t="s">
        <v>372</v>
      </c>
      <c r="H4" s="16" t="s">
        <v>373</v>
      </c>
      <c r="I4" s="17" t="s">
        <v>374</v>
      </c>
      <c r="J4" s="16" t="s">
        <v>375</v>
      </c>
      <c r="K4" s="17" t="s">
        <v>376</v>
      </c>
      <c r="L4" s="16" t="s">
        <v>377</v>
      </c>
      <c r="N4" s="18" t="s">
        <v>378</v>
      </c>
      <c r="O4" s="19" t="s">
        <v>379</v>
      </c>
      <c r="P4" s="18" t="s">
        <v>380</v>
      </c>
      <c r="Q4" s="19" t="s">
        <v>381</v>
      </c>
      <c r="R4" s="18" t="s">
        <v>382</v>
      </c>
      <c r="S4" s="19" t="s">
        <v>383</v>
      </c>
      <c r="T4" s="18" t="s">
        <v>384</v>
      </c>
      <c r="V4" s="19" t="s">
        <v>385</v>
      </c>
      <c r="W4" s="18" t="s">
        <v>386</v>
      </c>
      <c r="X4" s="19" t="s">
        <v>387</v>
      </c>
      <c r="Y4" s="18" t="s">
        <v>388</v>
      </c>
      <c r="AA4" s="20" t="s">
        <v>213</v>
      </c>
      <c r="AB4" s="21" t="s">
        <v>274</v>
      </c>
      <c r="AC4" s="20" t="s">
        <v>284</v>
      </c>
      <c r="AD4" s="21" t="s">
        <v>305</v>
      </c>
      <c r="AE4" s="20" t="s">
        <v>316</v>
      </c>
      <c r="AF4" s="21" t="s">
        <v>322</v>
      </c>
      <c r="AG4" s="20" t="s">
        <v>331</v>
      </c>
      <c r="AH4" s="21" t="s">
        <v>341</v>
      </c>
      <c r="AI4" s="20" t="s">
        <v>360</v>
      </c>
      <c r="AJ4" s="22"/>
      <c r="AK4" s="21" t="s">
        <v>358</v>
      </c>
      <c r="AL4" s="20" t="s">
        <v>359</v>
      </c>
    </row>
    <row r="5" spans="1:62" ht="63" x14ac:dyDescent="0.2">
      <c r="A5" s="23" t="s">
        <v>389</v>
      </c>
      <c r="B5" s="18" t="s">
        <v>390</v>
      </c>
      <c r="C5" s="24" t="s">
        <v>391</v>
      </c>
      <c r="D5" s="25" t="s">
        <v>392</v>
      </c>
      <c r="E5" s="19" t="s">
        <v>393</v>
      </c>
      <c r="F5" s="18" t="s">
        <v>390</v>
      </c>
      <c r="H5" s="19" t="s">
        <v>394</v>
      </c>
      <c r="I5" s="18" t="s">
        <v>395</v>
      </c>
      <c r="J5" s="19" t="s">
        <v>396</v>
      </c>
      <c r="K5" s="18" t="s">
        <v>397</v>
      </c>
      <c r="L5" s="19" t="s">
        <v>398</v>
      </c>
      <c r="N5" s="18" t="s">
        <v>399</v>
      </c>
      <c r="O5" s="19" t="s">
        <v>400</v>
      </c>
      <c r="P5" s="18" t="s">
        <v>401</v>
      </c>
      <c r="Q5" s="19" t="s">
        <v>402</v>
      </c>
      <c r="R5" s="18" t="s">
        <v>403</v>
      </c>
      <c r="S5" s="19" t="s">
        <v>404</v>
      </c>
      <c r="T5" s="18" t="s">
        <v>405</v>
      </c>
      <c r="V5" s="19" t="s">
        <v>406</v>
      </c>
      <c r="W5" s="18" t="s">
        <v>407</v>
      </c>
      <c r="X5" s="19" t="s">
        <v>408</v>
      </c>
      <c r="Y5" s="18" t="s">
        <v>409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3.4212726143945158</v>
      </c>
      <c r="C7" s="31">
        <f>(sheet!D18-sheet!D15)/sheet!D35</f>
        <v>1.5768692671580844</v>
      </c>
      <c r="D7" s="31">
        <f>sheet!D12/sheet!D35</f>
        <v>1.0325148868077962</v>
      </c>
      <c r="E7" s="31">
        <f>Sheet2!D20/sheet!D35</f>
        <v>1.1439845054781703</v>
      </c>
      <c r="F7" s="31">
        <f>sheet!D18/sheet!D35</f>
        <v>3.4212726143945158</v>
      </c>
      <c r="G7" s="29"/>
      <c r="H7" s="32">
        <f>Sheet1!D33/sheet!D51</f>
        <v>-0.28981734018126054</v>
      </c>
      <c r="I7" s="32">
        <f>Sheet1!D33/Sheet1!D12</f>
        <v>-0.87862835366277692</v>
      </c>
      <c r="J7" s="32">
        <f>Sheet1!D12/sheet!D27</f>
        <v>0.22611206068315726</v>
      </c>
      <c r="K7" s="32">
        <f>Sheet1!D30/sheet!D27</f>
        <v>-0.20537420089749722</v>
      </c>
      <c r="L7" s="32">
        <f>Sheet1!D38</f>
        <v>-2.4300000000000002</v>
      </c>
      <c r="M7" s="29"/>
      <c r="N7" s="32">
        <f>sheet!D40/sheet!D27</f>
        <v>0.31450455139403644</v>
      </c>
      <c r="O7" s="32">
        <f>sheet!D51/sheet!D27</f>
        <v>0.68549544860596356</v>
      </c>
      <c r="P7" s="32">
        <f>sheet!D40/sheet!D51</f>
        <v>0.4587988906908409</v>
      </c>
      <c r="Q7" s="31">
        <f>Sheet1!D24/Sheet1!D26</f>
        <v>64.18102876839454</v>
      </c>
      <c r="R7" s="31">
        <f>ABS(Sheet2!D20/(Sheet1!D26+Sheet2!D30))</f>
        <v>3.2642498035155132</v>
      </c>
      <c r="S7" s="31">
        <f>sheet!D40/Sheet1!D43</f>
        <v>3.77621344035559</v>
      </c>
      <c r="T7" s="31">
        <f>Sheet2!D20/sheet!D40</f>
        <v>0.18688807242993991</v>
      </c>
      <c r="V7" s="31">
        <f>ABS(Sheet1!D15/sheet!D15)</f>
        <v>1.6567629775543247</v>
      </c>
      <c r="W7" s="31">
        <f>Sheet1!D12/sheet!D14</f>
        <v>40.491813830001206</v>
      </c>
      <c r="X7" s="31">
        <f>Sheet1!D12/sheet!D27</f>
        <v>0.22611206068315726</v>
      </c>
      <c r="Y7" s="31">
        <f>Sheet1!D12/(sheet!D18-sheet!D35)</f>
        <v>1.8175721549706758</v>
      </c>
      <c r="AA7" s="17">
        <f>Sheet1!D43</f>
        <v>370.76400000000001</v>
      </c>
      <c r="AB7" s="17" t="str">
        <f>Sheet3!D17</f>
        <v>3.1x</v>
      </c>
      <c r="AC7" s="17" t="str">
        <f>Sheet3!D18</f>
        <v>4.6x</v>
      </c>
      <c r="AD7" s="17" t="str">
        <f>Sheet3!D20</f>
        <v>-4.1x</v>
      </c>
      <c r="AE7" s="17" t="str">
        <f>Sheet3!D21</f>
        <v>0.4x</v>
      </c>
      <c r="AF7" s="17" t="str">
        <f>Sheet3!D22</f>
        <v>1.2x</v>
      </c>
      <c r="AG7" s="17" t="str">
        <f>Sheet3!D24</f>
        <v>13.5x</v>
      </c>
      <c r="AH7" s="17" t="str">
        <f>Sheet3!D25</f>
        <v>0.3x</v>
      </c>
      <c r="AI7" s="17">
        <f>Sheet3!D31</f>
        <v>0</v>
      </c>
      <c r="AK7" s="17">
        <f>Sheet3!D29</f>
        <v>6</v>
      </c>
      <c r="AL7" s="17">
        <f>Sheet3!D30</f>
        <v>2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2.9984854213610226</v>
      </c>
      <c r="C8" s="34">
        <f>(sheet!E18-sheet!E15)/sheet!E35</f>
        <v>2.1328807810242747</v>
      </c>
      <c r="D8" s="34">
        <f>sheet!E12/sheet!E35</f>
        <v>0.40116445526529165</v>
      </c>
      <c r="E8" s="34">
        <f>Sheet2!E20/sheet!E35</f>
        <v>0.79017949833134082</v>
      </c>
      <c r="F8" s="34">
        <f>sheet!E18/sheet!E35</f>
        <v>2.9984854213610226</v>
      </c>
      <c r="G8" s="29"/>
      <c r="H8" s="35">
        <f>Sheet1!E33/sheet!E51</f>
        <v>-7.7639331719960375E-2</v>
      </c>
      <c r="I8" s="35">
        <f>Sheet1!E33/Sheet1!E12</f>
        <v>-0.20517914804334061</v>
      </c>
      <c r="J8" s="35">
        <f>Sheet1!E12/sheet!E27</f>
        <v>0.2386805466660723</v>
      </c>
      <c r="K8" s="35">
        <f>Sheet1!E30/sheet!E27</f>
        <v>-4.7101424084994417E-2</v>
      </c>
      <c r="L8" s="35">
        <f>Sheet1!E38</f>
        <v>-0.83</v>
      </c>
      <c r="M8" s="29"/>
      <c r="N8" s="35">
        <f>sheet!E40/sheet!E27</f>
        <v>0.36923373585822378</v>
      </c>
      <c r="O8" s="35">
        <f>sheet!E51/sheet!E27</f>
        <v>0.63076626414177628</v>
      </c>
      <c r="P8" s="35">
        <f>sheet!E40/sheet!E51</f>
        <v>0.5853733099702233</v>
      </c>
      <c r="Q8" s="34">
        <f>Sheet1!E24/Sheet1!E26</f>
        <v>6.5236222252362221</v>
      </c>
      <c r="R8" s="34">
        <f>ABS(Sheet2!E20/(Sheet1!E26+Sheet2!E30))</f>
        <v>4.1465845490411963</v>
      </c>
      <c r="S8" s="34">
        <f>sheet!E40/Sheet1!E43</f>
        <v>7.6581560163370561</v>
      </c>
      <c r="T8" s="34">
        <f>Sheet2!E20/sheet!E40</f>
        <v>0.2002306078155226</v>
      </c>
      <c r="U8" s="12"/>
      <c r="V8" s="34">
        <f>ABS(Sheet1!E15/sheet!E15)</f>
        <v>2.610819067818007</v>
      </c>
      <c r="W8" s="34">
        <f>Sheet1!E12/sheet!E14</f>
        <v>592.79786693753169</v>
      </c>
      <c r="X8" s="34">
        <f>Sheet1!E12/sheet!E27</f>
        <v>0.2386805466660723</v>
      </c>
      <c r="Y8" s="34">
        <f>Sheet1!E12/(sheet!E18-sheet!E35)</f>
        <v>1.2764680729604678</v>
      </c>
      <c r="Z8" s="12"/>
      <c r="AA8" s="36">
        <f>Sheet1!E43</f>
        <v>235.78299999999999</v>
      </c>
      <c r="AB8" s="36" t="str">
        <f>Sheet3!E17</f>
        <v>8.2x</v>
      </c>
      <c r="AC8" s="36" t="str">
        <f>Sheet3!E18</f>
        <v>-2.3x</v>
      </c>
      <c r="AD8" s="36" t="str">
        <f>Sheet3!E20</f>
        <v>36.2x</v>
      </c>
      <c r="AE8" s="36" t="str">
        <f>Sheet3!E21</f>
        <v>0.4x</v>
      </c>
      <c r="AF8" s="36" t="str">
        <f>Sheet3!E22</f>
        <v>1.9x</v>
      </c>
      <c r="AG8" s="36" t="str">
        <f>Sheet3!E24</f>
        <v>-1.0x</v>
      </c>
      <c r="AH8" s="36" t="str">
        <f>Sheet3!E25</f>
        <v>0.4x</v>
      </c>
      <c r="AI8" s="36">
        <f>Sheet3!E31</f>
        <v>0</v>
      </c>
      <c r="AK8" s="36">
        <f>Sheet3!E29</f>
        <v>6.5</v>
      </c>
      <c r="AL8" s="36">
        <f>Sheet3!E30</f>
        <v>4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3.8030384179033994</v>
      </c>
      <c r="C9" s="31">
        <f>(sheet!F18-sheet!F15)/sheet!F35</f>
        <v>2.5193788404945776</v>
      </c>
      <c r="D9" s="31">
        <f>sheet!F12/sheet!F35</f>
        <v>1.9216956629406312</v>
      </c>
      <c r="E9" s="31">
        <f>Sheet2!F20/sheet!F35</f>
        <v>0.15301509418749965</v>
      </c>
      <c r="F9" s="31">
        <f>sheet!F18/sheet!F35</f>
        <v>3.8030384179033994</v>
      </c>
      <c r="G9" s="29"/>
      <c r="H9" s="32">
        <f>Sheet1!F33/sheet!F51</f>
        <v>-0.38975199689675344</v>
      </c>
      <c r="I9" s="32">
        <f>Sheet1!F33/Sheet1!F12</f>
        <v>-0.823664505521021</v>
      </c>
      <c r="J9" s="32">
        <f>Sheet1!F12/sheet!F27</f>
        <v>0.28203234933450844</v>
      </c>
      <c r="K9" s="32">
        <f>Sheet1!F30/sheet!F27</f>
        <v>-0.23174630900690094</v>
      </c>
      <c r="L9" s="32">
        <f>Sheet1!F38</f>
        <v>-2.84</v>
      </c>
      <c r="M9" s="29"/>
      <c r="N9" s="32">
        <f>sheet!F40/sheet!F27</f>
        <v>0.40397987077644959</v>
      </c>
      <c r="O9" s="32">
        <f>sheet!F51/sheet!F27</f>
        <v>0.5960201292235503</v>
      </c>
      <c r="P9" s="32">
        <f>sheet!F40/sheet!F51</f>
        <v>0.67779568334835238</v>
      </c>
      <c r="Q9" s="31">
        <f>Sheet1!F24/Sheet1!F26</f>
        <v>24.202359157377579</v>
      </c>
      <c r="R9" s="31">
        <f>ABS(Sheet2!F20/(Sheet1!F26+Sheet2!F30))</f>
        <v>0.49101862803075108</v>
      </c>
      <c r="S9" s="31">
        <f>sheet!F40/Sheet1!F43</f>
        <v>16.236113214607073</v>
      </c>
      <c r="T9" s="31">
        <f>Sheet2!F20/sheet!F40</f>
        <v>2.9158470305165288E-2</v>
      </c>
      <c r="V9" s="31">
        <f>ABS(Sheet1!F15/sheet!F15)</f>
        <v>3.0239683084453235</v>
      </c>
      <c r="W9" s="31">
        <f>Sheet1!F12/sheet!F14</f>
        <v>398.7210905672203</v>
      </c>
      <c r="X9" s="31">
        <f>Sheet1!F12/sheet!F27</f>
        <v>0.28203234933450844</v>
      </c>
      <c r="Y9" s="31">
        <f>Sheet1!F12/(sheet!F18-sheet!F35)</f>
        <v>1.3070123354316991</v>
      </c>
      <c r="AA9" s="17">
        <f>Sheet1!F43</f>
        <v>112.247</v>
      </c>
      <c r="AB9" s="17" t="str">
        <f>Sheet3!F17</f>
        <v>3.9x</v>
      </c>
      <c r="AC9" s="17" t="str">
        <f>Sheet3!F18</f>
        <v>-6.1x</v>
      </c>
      <c r="AD9" s="17" t="str">
        <f>Sheet3!F20</f>
        <v>221.6x</v>
      </c>
      <c r="AE9" s="17" t="str">
        <f>Sheet3!F21</f>
        <v>0.2x</v>
      </c>
      <c r="AF9" s="17" t="str">
        <f>Sheet3!F22</f>
        <v>0.6x</v>
      </c>
      <c r="AG9" s="17" t="str">
        <f>Sheet3!F24</f>
        <v>-2.1x</v>
      </c>
      <c r="AH9" s="17" t="str">
        <f>Sheet3!F25</f>
        <v>0.2x</v>
      </c>
      <c r="AI9" s="17">
        <f>Sheet3!F31</f>
        <v>0</v>
      </c>
      <c r="AK9" s="17">
        <f>Sheet3!F29</f>
        <v>4.2</v>
      </c>
      <c r="AL9" s="17">
        <f>Sheet3!F30</f>
        <v>4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5.1810788470255709</v>
      </c>
      <c r="C10" s="34">
        <f>(sheet!G18-sheet!G15)/sheet!G35</f>
        <v>4.1176515402577314</v>
      </c>
      <c r="D10" s="34">
        <f>sheet!G12/sheet!G35</f>
        <v>3.3350436726966604</v>
      </c>
      <c r="E10" s="34">
        <f>Sheet2!G20/sheet!G35</f>
        <v>1.5913050765462571</v>
      </c>
      <c r="F10" s="34">
        <f>sheet!G18/sheet!G35</f>
        <v>5.1810788470255709</v>
      </c>
      <c r="G10" s="29"/>
      <c r="H10" s="35">
        <f>Sheet1!G33/sheet!G51</f>
        <v>2.3160470331467675E-2</v>
      </c>
      <c r="I10" s="35">
        <f>Sheet1!G33/Sheet1!G12</f>
        <v>5.328714188931255E-2</v>
      </c>
      <c r="J10" s="35">
        <f>Sheet1!G12/sheet!G27</f>
        <v>0.29028094989793618</v>
      </c>
      <c r="K10" s="35">
        <f>Sheet1!G30/sheet!G27</f>
        <v>1.8173739159342474E-2</v>
      </c>
      <c r="L10" s="35">
        <f>Sheet1!G38</f>
        <v>0.17</v>
      </c>
      <c r="M10" s="29"/>
      <c r="N10" s="35">
        <f>sheet!G40/sheet!G27</f>
        <v>0.33212767825916134</v>
      </c>
      <c r="O10" s="35">
        <f>sheet!G51/sheet!G27</f>
        <v>0.66787254073849078</v>
      </c>
      <c r="P10" s="35">
        <f>sheet!G40/sheet!G51</f>
        <v>0.49729201007712609</v>
      </c>
      <c r="Q10" s="34">
        <f>Sheet1!G24/Sheet1!G26</f>
        <v>-5.8323882966659104</v>
      </c>
      <c r="R10" s="34">
        <f>ABS(Sheet2!G20/(Sheet1!G26+Sheet2!G30))</f>
        <v>1.3392116382101571</v>
      </c>
      <c r="S10" s="34">
        <f>sheet!G40/Sheet1!G43</f>
        <v>4.3538877150272155</v>
      </c>
      <c r="T10" s="34">
        <f>Sheet2!G20/sheet!G40</f>
        <v>0.27545577849122466</v>
      </c>
      <c r="U10" s="12"/>
      <c r="V10" s="34">
        <f>ABS(Sheet1!G15/sheet!G15)</f>
        <v>4.2563759975928814</v>
      </c>
      <c r="W10" s="34">
        <f>Sheet1!G12/sheet!G14</f>
        <v>365.55377826806398</v>
      </c>
      <c r="X10" s="34">
        <f>Sheet1!G12/sheet!G27</f>
        <v>0.29028094989793618</v>
      </c>
      <c r="Y10" s="34">
        <f>Sheet1!G12/(sheet!G18-sheet!G35)</f>
        <v>1.2076099127112181</v>
      </c>
      <c r="Z10" s="12"/>
      <c r="AA10" s="36">
        <f>Sheet1!G43</f>
        <v>348.32799999999997</v>
      </c>
      <c r="AB10" s="36" t="str">
        <f>Sheet3!G17</f>
        <v>9.2x</v>
      </c>
      <c r="AC10" s="36" t="str">
        <f>Sheet3!G18</f>
        <v>-2.5x</v>
      </c>
      <c r="AD10" s="36" t="str">
        <f>Sheet3!G20</f>
        <v>14.0x</v>
      </c>
      <c r="AE10" s="36" t="str">
        <f>Sheet3!G21</f>
        <v>0.6x</v>
      </c>
      <c r="AF10" s="36" t="str">
        <f>Sheet3!G22</f>
        <v>1.7x</v>
      </c>
      <c r="AG10" s="36" t="str">
        <f>Sheet3!G24</f>
        <v>-2.8x</v>
      </c>
      <c r="AH10" s="36" t="str">
        <f>Sheet3!G25</f>
        <v>0.8x</v>
      </c>
      <c r="AI10" s="36">
        <f>Sheet3!G31</f>
        <v>0</v>
      </c>
      <c r="AK10" s="36">
        <f>Sheet3!G29</f>
        <v>6.6</v>
      </c>
      <c r="AL10" s="36">
        <f>Sheet3!G30</f>
        <v>8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5.0237938713485724</v>
      </c>
      <c r="C11" s="31">
        <f>(sheet!H18-sheet!H15)/sheet!H35</f>
        <v>4.1583688136106591</v>
      </c>
      <c r="D11" s="31">
        <f>sheet!H12/sheet!H35</f>
        <v>2.8736443206889315</v>
      </c>
      <c r="E11" s="31">
        <f>Sheet2!H20/sheet!H35</f>
        <v>1.2777993852762299</v>
      </c>
      <c r="F11" s="31">
        <f>sheet!H18/sheet!H35</f>
        <v>5.0237938713485724</v>
      </c>
      <c r="G11" s="29"/>
      <c r="H11" s="32">
        <f>Sheet1!H33/sheet!H51</f>
        <v>0.17619799897624119</v>
      </c>
      <c r="I11" s="32">
        <f>Sheet1!H33/Sheet1!H12</f>
        <v>0.45812450008972044</v>
      </c>
      <c r="J11" s="32">
        <f>Sheet1!H12/sheet!H27</f>
        <v>0.27600890850019061</v>
      </c>
      <c r="K11" s="32">
        <f>Sheet1!H30/sheet!H27</f>
        <v>0.12868981002565194</v>
      </c>
      <c r="L11" s="32">
        <f>Sheet1!H38</f>
        <v>1.36</v>
      </c>
      <c r="M11" s="29"/>
      <c r="N11" s="32">
        <f>sheet!H40/sheet!H27</f>
        <v>0.28236163882877324</v>
      </c>
      <c r="O11" s="32">
        <f>sheet!H51/sheet!H27</f>
        <v>0.7176383611712267</v>
      </c>
      <c r="P11" s="32">
        <f>sheet!H40/sheet!H51</f>
        <v>0.39345951123340589</v>
      </c>
      <c r="Q11" s="31">
        <f>Sheet1!H24/Sheet1!H26</f>
        <v>263.34923928077455</v>
      </c>
      <c r="R11" s="31">
        <f>ABS(Sheet2!H20/(Sheet1!H26+Sheet2!H30))</f>
        <v>0.5809564198181929</v>
      </c>
      <c r="S11" s="31">
        <f>sheet!H40/Sheet1!H43</f>
        <v>1.3456275054109712</v>
      </c>
      <c r="T11" s="31">
        <f>Sheet2!H20/sheet!H40</f>
        <v>0.26363693820174849</v>
      </c>
      <c r="V11" s="31">
        <f>ABS(Sheet1!H15/sheet!H15)</f>
        <v>4.7100000795424712</v>
      </c>
      <c r="W11" s="31">
        <f>Sheet1!H12/sheet!H14</f>
        <v>473.83717728055075</v>
      </c>
      <c r="X11" s="31">
        <f>Sheet1!H12/sheet!H27</f>
        <v>0.27600890850019061</v>
      </c>
      <c r="Y11" s="31">
        <f>Sheet1!H12/(sheet!H18-sheet!H35)</f>
        <v>1.1774381319708724</v>
      </c>
      <c r="AA11" s="17" t="str">
        <f>Sheet1!H43</f>
        <v>1,046.485</v>
      </c>
      <c r="AB11" s="17" t="str">
        <f>Sheet3!H17</f>
        <v>2.9x</v>
      </c>
      <c r="AC11" s="17" t="str">
        <f>Sheet3!H18</f>
        <v>4.0x</v>
      </c>
      <c r="AD11" s="17" t="str">
        <f>Sheet3!H20</f>
        <v>4.5x</v>
      </c>
      <c r="AE11" s="17" t="str">
        <f>Sheet3!H21</f>
        <v>0.7x</v>
      </c>
      <c r="AF11" s="17" t="str">
        <f>Sheet3!H22</f>
        <v>2.2x</v>
      </c>
      <c r="AG11" s="17" t="str">
        <f>Sheet3!H24</f>
        <v>5.3x</v>
      </c>
      <c r="AH11" s="17" t="str">
        <f>Sheet3!H25</f>
        <v>1.0x</v>
      </c>
      <c r="AI11" s="17">
        <f>Sheet3!H31</f>
        <v>0</v>
      </c>
      <c r="AK11" s="17">
        <f>Sheet3!H29</f>
        <v>8.5</v>
      </c>
      <c r="AL11" s="17">
        <f>Sheet3!H30</f>
        <v>6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4.7838986466660005</v>
      </c>
      <c r="C12" s="34">
        <f>(sheet!I18-sheet!I15)/sheet!I35</f>
        <v>3.5748299868116842</v>
      </c>
      <c r="D12" s="34">
        <f>sheet!I12/sheet!I35</f>
        <v>2.7073096803526346</v>
      </c>
      <c r="E12" s="34">
        <f>Sheet2!I20/sheet!I35</f>
        <v>0.84111142998100763</v>
      </c>
      <c r="F12" s="34">
        <f>sheet!I18/sheet!I35</f>
        <v>4.7838986466660005</v>
      </c>
      <c r="G12" s="29"/>
      <c r="H12" s="35">
        <f>Sheet1!I33/sheet!I51</f>
        <v>-1.0098002462325966E-2</v>
      </c>
      <c r="I12" s="35">
        <f>Sheet1!I33/Sheet1!I12</f>
        <v>-2.5382247066092621E-2</v>
      </c>
      <c r="J12" s="35">
        <f>Sheet1!I12/sheet!I27</f>
        <v>0.2804847553566085</v>
      </c>
      <c r="K12" s="35">
        <f>Sheet1!I30/sheet!I27</f>
        <v>-4.9734717348113066E-3</v>
      </c>
      <c r="L12" s="35">
        <f>Sheet1!I38</f>
        <v>-9.1999999999999998E-2</v>
      </c>
      <c r="M12" s="29"/>
      <c r="N12" s="35">
        <f>sheet!I40/sheet!I27</f>
        <v>0.29497607221873068</v>
      </c>
      <c r="O12" s="35">
        <f>sheet!I51/sheet!I27</f>
        <v>0.70502392778126932</v>
      </c>
      <c r="P12" s="35">
        <f>sheet!I40/sheet!I51</f>
        <v>0.41839157593846338</v>
      </c>
      <c r="Q12" s="34">
        <f>Sheet1!I24/Sheet1!I26</f>
        <v>0.42449374524846228</v>
      </c>
      <c r="R12" s="34">
        <f>ABS(Sheet2!I20/(Sheet1!I26+Sheet2!I30))</f>
        <v>20.329514457174035</v>
      </c>
      <c r="S12" s="34">
        <f>sheet!I40/Sheet1!I43</f>
        <v>4.8042793925829086</v>
      </c>
      <c r="T12" s="34">
        <f>Sheet2!I20/sheet!I40</f>
        <v>0.16355716518804672</v>
      </c>
      <c r="U12" s="12"/>
      <c r="V12" s="34">
        <f>ABS(Sheet1!I15/sheet!I15)</f>
        <v>3.5460502453595049</v>
      </c>
      <c r="W12" s="34">
        <f>Sheet1!I12/sheet!I14</f>
        <v>694.36492673992666</v>
      </c>
      <c r="X12" s="34">
        <f>Sheet1!I12/sheet!I27</f>
        <v>0.2804847553566085</v>
      </c>
      <c r="Y12" s="34">
        <f>Sheet1!I12/(sheet!I18-sheet!I35)</f>
        <v>1.2923106945701397</v>
      </c>
      <c r="Z12" s="12"/>
      <c r="AA12" s="36">
        <f>Sheet1!I43</f>
        <v>331.96300000000002</v>
      </c>
      <c r="AB12" s="36" t="str">
        <f>Sheet3!I17</f>
        <v>4.4x</v>
      </c>
      <c r="AC12" s="36" t="str">
        <f>Sheet3!I18</f>
        <v>22.4x</v>
      </c>
      <c r="AD12" s="36" t="str">
        <f>Sheet3!I20</f>
        <v>-12.2x</v>
      </c>
      <c r="AE12" s="36" t="str">
        <f>Sheet3!I21</f>
        <v>0.4x</v>
      </c>
      <c r="AF12" s="36" t="str">
        <f>Sheet3!I22</f>
        <v>1.3x</v>
      </c>
      <c r="AG12" s="36" t="str">
        <f>Sheet3!I24</f>
        <v>-154.6x</v>
      </c>
      <c r="AH12" s="36" t="str">
        <f>Sheet3!I25</f>
        <v>0.6x</v>
      </c>
      <c r="AI12" s="36">
        <f>Sheet3!I31</f>
        <v>0</v>
      </c>
      <c r="AK12" s="36">
        <f>Sheet3!I29</f>
        <v>7.3</v>
      </c>
      <c r="AL12" s="36">
        <f>Sheet3!I30</f>
        <v>3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4.748125351044302</v>
      </c>
      <c r="C13" s="31">
        <f>(sheet!J18-sheet!J15)/sheet!J35</f>
        <v>3.5883502510147709</v>
      </c>
      <c r="D13" s="31">
        <f>sheet!J12/sheet!J35</f>
        <v>3.1225600611468507</v>
      </c>
      <c r="E13" s="31">
        <f>Sheet2!J20/sheet!J35</f>
        <v>1.3646633738469822</v>
      </c>
      <c r="F13" s="31">
        <f>sheet!J18/sheet!J35</f>
        <v>4.748125351044302</v>
      </c>
      <c r="G13" s="29"/>
      <c r="H13" s="32">
        <f>Sheet1!J33/sheet!J51</f>
        <v>-0.17058044032261965</v>
      </c>
      <c r="I13" s="32">
        <f>Sheet1!J33/Sheet1!J12</f>
        <v>-0.38730886927529545</v>
      </c>
      <c r="J13" s="32">
        <f>Sheet1!J12/sheet!J27</f>
        <v>0.27583432404806635</v>
      </c>
      <c r="K13" s="32">
        <f>Sheet1!J30/sheet!J27</f>
        <v>-0.10305274404384694</v>
      </c>
      <c r="L13" s="32">
        <f>Sheet1!J38</f>
        <v>-1.04</v>
      </c>
      <c r="M13" s="29"/>
      <c r="N13" s="32">
        <f>sheet!J40/sheet!J27</f>
        <v>0.37370869756473613</v>
      </c>
      <c r="O13" s="32">
        <f>sheet!J51/sheet!J27</f>
        <v>0.62629150184111415</v>
      </c>
      <c r="P13" s="32">
        <f>sheet!J40/sheet!J51</f>
        <v>0.59670089162337603</v>
      </c>
      <c r="Q13" s="31">
        <f>Sheet1!J24/Sheet1!J26</f>
        <v>-73.958069484853667</v>
      </c>
      <c r="R13" s="31">
        <f>ABS(Sheet2!J20/(Sheet1!J26+Sheet2!J30))</f>
        <v>78.913778670684735</v>
      </c>
      <c r="S13" s="31">
        <f>sheet!J40/Sheet1!J43</f>
        <v>10.589154951860055</v>
      </c>
      <c r="T13" s="31">
        <f>Sheet2!J20/sheet!J40</f>
        <v>0.25150698117667519</v>
      </c>
      <c r="V13" s="31">
        <f>ABS(Sheet1!J15/sheet!J15)</f>
        <v>3.2790925249136258</v>
      </c>
      <c r="W13" s="31">
        <f>Sheet1!J12/sheet!J14</f>
        <v>332.91961492178098</v>
      </c>
      <c r="X13" s="31">
        <f>Sheet1!J12/sheet!J27</f>
        <v>0.27583432404806635</v>
      </c>
      <c r="Y13" s="31">
        <f>Sheet1!J12/(sheet!J18-sheet!J35)</f>
        <v>1.0685048219713502</v>
      </c>
      <c r="AA13" s="17">
        <f>Sheet1!J43</f>
        <v>176.98400000000001</v>
      </c>
      <c r="AB13" s="17" t="str">
        <f>Sheet3!J17</f>
        <v>10.6x</v>
      </c>
      <c r="AC13" s="17" t="str">
        <f>Sheet3!J18</f>
        <v>-30.3x</v>
      </c>
      <c r="AD13" s="17" t="str">
        <f>Sheet3!J20</f>
        <v>-16.4x</v>
      </c>
      <c r="AE13" s="17" t="str">
        <f>Sheet3!J21</f>
        <v>0.5x</v>
      </c>
      <c r="AF13" s="17" t="str">
        <f>Sheet3!J22</f>
        <v>1.5x</v>
      </c>
      <c r="AG13" s="17" t="str">
        <f>Sheet3!J24</f>
        <v>-16.3x</v>
      </c>
      <c r="AH13" s="17" t="str">
        <f>Sheet3!J25</f>
        <v>0.7x</v>
      </c>
      <c r="AI13" s="17">
        <f>Sheet3!J31</f>
        <v>0</v>
      </c>
      <c r="AK13" s="17">
        <f>Sheet3!J29</f>
        <v>5.9</v>
      </c>
      <c r="AL13" s="17">
        <f>Sheet3!J30</f>
        <v>2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4.1681619507706467</v>
      </c>
      <c r="C14" s="34">
        <f>(sheet!K18-sheet!K15)/sheet!K35</f>
        <v>3.1905630437129999</v>
      </c>
      <c r="D14" s="34">
        <f>sheet!K12/sheet!K35</f>
        <v>2.8121270592432972</v>
      </c>
      <c r="E14" s="34">
        <f>Sheet2!K20/sheet!K35</f>
        <v>1.0382318558893537</v>
      </c>
      <c r="F14" s="34">
        <f>sheet!K18/sheet!K35</f>
        <v>4.1681619507706467</v>
      </c>
      <c r="G14" s="29"/>
      <c r="H14" s="35">
        <f>Sheet1!K33/sheet!K51</f>
        <v>1.6735387603062108E-2</v>
      </c>
      <c r="I14" s="35">
        <f>Sheet1!K33/Sheet1!K12</f>
        <v>3.4307743720743002E-2</v>
      </c>
      <c r="J14" s="35">
        <f>Sheet1!K12/sheet!K27</f>
        <v>0.29889515994471449</v>
      </c>
      <c r="K14" s="35">
        <f>Sheet1!K30/sheet!K27</f>
        <v>1.4153954189300292E-2</v>
      </c>
      <c r="L14" s="35">
        <f>Sheet1!K38</f>
        <v>0.1</v>
      </c>
      <c r="M14" s="29"/>
      <c r="N14" s="35">
        <f>sheet!K40/sheet!K27</f>
        <v>0.38726136555824481</v>
      </c>
      <c r="O14" s="35">
        <f>sheet!K51/sheet!K27</f>
        <v>0.61273863444175514</v>
      </c>
      <c r="P14" s="35">
        <f>sheet!K40/sheet!K51</f>
        <v>0.63201721548220169</v>
      </c>
      <c r="Q14" s="34">
        <f>Sheet1!K24/Sheet1!K26</f>
        <v>-495.94488188976379</v>
      </c>
      <c r="R14" s="34">
        <f>ABS(Sheet2!K20/(Sheet1!K26+Sheet2!K30))</f>
        <v>0.78253138667534794</v>
      </c>
      <c r="S14" s="34">
        <f>sheet!K40/Sheet1!K43</f>
        <v>4.680822992195842</v>
      </c>
      <c r="T14" s="34">
        <f>Sheet2!K20/sheet!K40</f>
        <v>0.21606159831446817</v>
      </c>
      <c r="U14" s="12"/>
      <c r="V14" s="34">
        <f>ABS(Sheet1!K15/sheet!K15)</f>
        <v>3.0290253876094635</v>
      </c>
      <c r="W14" s="34">
        <f>Sheet1!K12/sheet!K14</f>
        <v>498.48998264710519</v>
      </c>
      <c r="X14" s="34">
        <f>Sheet1!K12/sheet!K27</f>
        <v>0.29889515994471449</v>
      </c>
      <c r="Y14" s="34">
        <f>Sheet1!K12/(sheet!K18-sheet!K35)</f>
        <v>1.1706420006283083</v>
      </c>
      <c r="Z14" s="12"/>
      <c r="AA14" s="36">
        <f>Sheet1!K43</f>
        <v>437.33100000000002</v>
      </c>
      <c r="AB14" s="36" t="str">
        <f>Sheet3!K17</f>
        <v>5.3x</v>
      </c>
      <c r="AC14" s="36" t="str">
        <f>Sheet3!K18</f>
        <v>-11.6x</v>
      </c>
      <c r="AD14" s="36" t="str">
        <f>Sheet3!K20</f>
        <v>-20.7x</v>
      </c>
      <c r="AE14" s="36" t="str">
        <f>Sheet3!K21</f>
        <v>0.5x</v>
      </c>
      <c r="AF14" s="36" t="str">
        <f>Sheet3!K22</f>
        <v>1.2x</v>
      </c>
      <c r="AG14" s="36" t="str">
        <f>Sheet3!K24</f>
        <v>-5.4x</v>
      </c>
      <c r="AH14" s="36" t="str">
        <f>Sheet3!K25</f>
        <v>0.7x</v>
      </c>
      <c r="AI14" s="36">
        <f>Sheet3!K31</f>
        <v>0</v>
      </c>
      <c r="AK14" s="36">
        <f>Sheet3!K29</f>
        <v>6.7</v>
      </c>
      <c r="AL14" s="36">
        <f>Sheet3!K30</f>
        <v>6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1.6350348094081244</v>
      </c>
      <c r="C15" s="31">
        <f>(sheet!L18-sheet!L15)/sheet!L35</f>
        <v>1.1156942101234812</v>
      </c>
      <c r="D15" s="31">
        <f>sheet!L12/sheet!L35</f>
        <v>0.93673673864190976</v>
      </c>
      <c r="E15" s="31">
        <f>Sheet2!L20/sheet!L35</f>
        <v>0.48994326902554053</v>
      </c>
      <c r="F15" s="31">
        <f>sheet!L18/sheet!L35</f>
        <v>1.6350348094081244</v>
      </c>
      <c r="G15" s="29"/>
      <c r="H15" s="32">
        <f>Sheet1!L33/sheet!L51</f>
        <v>-0.10979228284099683</v>
      </c>
      <c r="I15" s="32">
        <f>Sheet1!L33/Sheet1!L12</f>
        <v>-0.29057642697652236</v>
      </c>
      <c r="J15" s="32">
        <f>Sheet1!L12/sheet!L27</f>
        <v>0.22044013717475205</v>
      </c>
      <c r="K15" s="32">
        <f>Sheet1!L30/sheet!L27</f>
        <v>-6.4231123886371061E-2</v>
      </c>
      <c r="L15" s="32">
        <f>Sheet1!L38</f>
        <v>-0.23</v>
      </c>
      <c r="M15" s="29"/>
      <c r="N15" s="32">
        <f>sheet!L40/sheet!L27</f>
        <v>0.41658278920004688</v>
      </c>
      <c r="O15" s="32">
        <f>sheet!L51/sheet!L27</f>
        <v>0.58341721079995301</v>
      </c>
      <c r="P15" s="32">
        <f>sheet!L40/sheet!L51</f>
        <v>0.7140392526796544</v>
      </c>
      <c r="Q15" s="31">
        <f>Sheet1!L24/Sheet1!L26</f>
        <v>-15.729001923487925</v>
      </c>
      <c r="R15" s="31">
        <f>ABS(Sheet2!L20/(Sheet1!L26+Sheet2!L30))</f>
        <v>32.759840014544139</v>
      </c>
      <c r="S15" s="31">
        <f>sheet!L40/Sheet1!L43</f>
        <v>13.730279046569013</v>
      </c>
      <c r="T15" s="31">
        <f>Sheet2!L20/sheet!L40</f>
        <v>0.17225744623392517</v>
      </c>
      <c r="V15" s="31">
        <f>ABS(Sheet1!L15/sheet!L15)</f>
        <v>2.6921508317736214</v>
      </c>
      <c r="W15" s="31">
        <f>Sheet1!L12/sheet!L14</f>
        <v>302.29940610280562</v>
      </c>
      <c r="X15" s="31">
        <f>Sheet1!L12/sheet!L27</f>
        <v>0.22044013717475205</v>
      </c>
      <c r="Y15" s="31">
        <f>Sheet1!L12/(sheet!L18-sheet!L35)</f>
        <v>2.3700614621176279</v>
      </c>
      <c r="AA15" s="17">
        <f>Sheet1!L43</f>
        <v>152.376</v>
      </c>
      <c r="AB15" s="17" t="str">
        <f>Sheet3!L17</f>
        <v>5.3x</v>
      </c>
      <c r="AC15" s="17" t="str">
        <f>Sheet3!L18</f>
        <v>22.3x</v>
      </c>
      <c r="AD15" s="17" t="str">
        <f>Sheet3!L20</f>
        <v>26.9x</v>
      </c>
      <c r="AE15" s="17" t="str">
        <f>Sheet3!L21</f>
        <v>0.4x</v>
      </c>
      <c r="AF15" s="17" t="str">
        <f>Sheet3!L22</f>
        <v>1.1x</v>
      </c>
      <c r="AG15" s="17" t="str">
        <f>Sheet3!L24</f>
        <v>-1,143.0x</v>
      </c>
      <c r="AH15" s="17" t="str">
        <f>Sheet3!L25</f>
        <v>0.6x</v>
      </c>
      <c r="AI15" s="17">
        <f>Sheet3!L31</f>
        <v>0</v>
      </c>
      <c r="AK15" s="17">
        <f>Sheet3!L29</f>
        <v>4.8</v>
      </c>
      <c r="AL15" s="17">
        <f>Sheet3!L30</f>
        <v>3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2.3542258624197356</v>
      </c>
      <c r="C16" s="34">
        <f>(sheet!M18-sheet!M15)/sheet!M35</f>
        <v>2.0448782862929495</v>
      </c>
      <c r="D16" s="34">
        <f>sheet!M12/sheet!M35</f>
        <v>0.63107454150198528</v>
      </c>
      <c r="E16" s="34">
        <f>Sheet2!M20/sheet!M35</f>
        <v>0.63246666559990494</v>
      </c>
      <c r="F16" s="34">
        <f>sheet!M18/sheet!M35</f>
        <v>2.3542258624197356</v>
      </c>
      <c r="G16" s="29"/>
      <c r="H16" s="35">
        <f>Sheet1!M33/sheet!M51</f>
        <v>-3.1765485891916627E-2</v>
      </c>
      <c r="I16" s="35">
        <f>Sheet1!M33/Sheet1!M12</f>
        <v>-7.3112319139217077E-2</v>
      </c>
      <c r="J16" s="35">
        <f>Sheet1!M12/sheet!M27</f>
        <v>0.21667303138317084</v>
      </c>
      <c r="K16" s="35">
        <f>Sheet1!M30/sheet!M27</f>
        <v>-1.193200746941765E-2</v>
      </c>
      <c r="L16" s="35">
        <f>Sheet1!M38</f>
        <v>-0.15</v>
      </c>
      <c r="M16" s="29"/>
      <c r="N16" s="35">
        <f>sheet!M40/sheet!M27</f>
        <v>0.50129937022687998</v>
      </c>
      <c r="O16" s="35">
        <f>sheet!M51/sheet!M27</f>
        <v>0.49870062977312013</v>
      </c>
      <c r="P16" s="35">
        <f>sheet!M40/sheet!M51</f>
        <v>1.0052110230038052</v>
      </c>
      <c r="Q16" s="34">
        <f>Sheet1!M24/Sheet1!M26</f>
        <v>3.9057259536015292</v>
      </c>
      <c r="R16" s="34">
        <f>ABS(Sheet2!M20/(Sheet1!M26+Sheet2!M30))</f>
        <v>123.84937332139661</v>
      </c>
      <c r="S16" s="34">
        <f>sheet!M40/Sheet1!M43</f>
        <v>12.462363539043084</v>
      </c>
      <c r="T16" s="34">
        <f>Sheet2!M20/sheet!M40</f>
        <v>0.18424007988101751</v>
      </c>
      <c r="U16" s="12"/>
      <c r="V16" s="34">
        <f>ABS(Sheet1!M15/sheet!M15)</f>
        <v>4.0565221407326675</v>
      </c>
      <c r="W16" s="34">
        <f>Sheet1!M12/sheet!M14</f>
        <v>380.03937497712877</v>
      </c>
      <c r="X16" s="34">
        <f>Sheet1!M12/sheet!M27</f>
        <v>0.21667303138317084</v>
      </c>
      <c r="Y16" s="34">
        <f>Sheet1!M12/(sheet!M18-sheet!M35)</f>
        <v>1.0956456641476247</v>
      </c>
      <c r="Z16" s="12"/>
      <c r="AA16" s="36">
        <f>Sheet1!M43</f>
        <v>241.00299999999999</v>
      </c>
      <c r="AB16" s="36" t="str">
        <f>Sheet3!M17</f>
        <v>11.4x</v>
      </c>
      <c r="AC16" s="36" t="str">
        <f>Sheet3!M18</f>
        <v>35.6x</v>
      </c>
      <c r="AD16" s="36" t="str">
        <f>Sheet3!M20</f>
        <v>-1.6x</v>
      </c>
      <c r="AE16" s="36" t="str">
        <f>Sheet3!M21</f>
        <v>0.6x</v>
      </c>
      <c r="AF16" s="36" t="str">
        <f>Sheet3!M22</f>
        <v>2.1x</v>
      </c>
      <c r="AG16" s="36" t="str">
        <f>Sheet3!M24</f>
        <v>-25.5x</v>
      </c>
      <c r="AH16" s="36" t="str">
        <f>Sheet3!M25</f>
        <v>0.6x</v>
      </c>
      <c r="AI16" s="36">
        <f>Sheet3!M31</f>
        <v>0</v>
      </c>
      <c r="AK16" s="36">
        <f>Sheet3!M29</f>
        <v>5.2</v>
      </c>
      <c r="AL16" s="36">
        <f>Sheet3!M30</f>
        <v>5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2023-04-24T08:44:21Z</dcterms:created>
  <dcterms:modified xsi:type="dcterms:W3CDTF">2023-05-07T03:15:22Z</dcterms:modified>
  <cp:category/>
  <dc:identifier/>
  <cp:version/>
</cp:coreProperties>
</file>