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20" documentId="8_{28B9E619-29C8-4305-9C17-5A491226AF42}" xr6:coauthVersionLast="47" xr6:coauthVersionMax="47" xr10:uidLastSave="{C808BEFA-8975-4389-AA57-7781E5336E4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H30" i="3"/>
  <c r="F30" i="3"/>
  <c r="R11" i="5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<sst xmlns="http://schemas.openxmlformats.org/spreadsheetml/2006/main" count="1238" uniqueCount="818">
  <si>
    <t>Kinaxis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</si>
  <si>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</si>
  <si>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</si>
  <si>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</si>
  <si>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</si>
  <si>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</si>
  <si>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</si>
  <si>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</si>
  <si>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</si>
  <si>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</si>
  <si>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</si>
  <si>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</si>
  <si>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</si>
  <si>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</si>
  <si>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</si>
  <si>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</si>
  <si>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</si>
  <si>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</si>
  <si>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</si>
  <si>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</si>
  <si>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</si>
  <si>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</si>
  <si>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</si>
  <si>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</si>
  <si>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</si>
  <si>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</si>
  <si>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14,664.817</t>
  </si>
  <si>
    <t>65,691.521</t>
  </si>
  <si>
    <t>137,901.637</t>
  </si>
  <si>
    <t>171,760.106</t>
  </si>
  <si>
    <t>129,983.388</t>
  </si>
  <si>
    <t>172,184.037</t>
  </si>
  <si>
    <t>236,693.951</t>
  </si>
  <si>
    <t>232,799.418</t>
  </si>
  <si>
    <t>256,977.787</t>
  </si>
  <si>
    <t>237,411.071</t>
  </si>
  <si>
    <t>Short Term Investments</t>
  </si>
  <si>
    <t/>
  </si>
  <si>
    <t>69,318.942</t>
  </si>
  <si>
    <t>75,625.352</t>
  </si>
  <si>
    <t>39,368.918</t>
  </si>
  <si>
    <t>38,401.636</t>
  </si>
  <si>
    <t>38,148.341</t>
  </si>
  <si>
    <t>68,341.98</t>
  </si>
  <si>
    <t>Accounts Receivable, Net</t>
  </si>
  <si>
    <t>12,881.115</t>
  </si>
  <si>
    <t>18,977.293</t>
  </si>
  <si>
    <t>20,690.102</t>
  </si>
  <si>
    <t>27,022.91</t>
  </si>
  <si>
    <t>36,649.603</t>
  </si>
  <si>
    <t>86,029.229</t>
  </si>
  <si>
    <t>102,923.511</t>
  </si>
  <si>
    <t>103,177.993</t>
  </si>
  <si>
    <t>109,421.045</t>
  </si>
  <si>
    <t>205,773.321</t>
  </si>
  <si>
    <t>Inventory</t>
  </si>
  <si>
    <t>Prepaid Expenses</t>
  </si>
  <si>
    <t>1,282.269</t>
  </si>
  <si>
    <t>2,230.443</t>
  </si>
  <si>
    <t>2,644.537</t>
  </si>
  <si>
    <t>4,475.619</t>
  </si>
  <si>
    <t>5,275.169</t>
  </si>
  <si>
    <t>7,937.359</t>
  </si>
  <si>
    <t>8,484.334</t>
  </si>
  <si>
    <t>11,787.699</t>
  </si>
  <si>
    <t>10,751.034</t>
  </si>
  <si>
    <t>18,494.957</t>
  </si>
  <si>
    <t>Other Current Assets</t>
  </si>
  <si>
    <t>1,757.143</t>
  </si>
  <si>
    <t>3,022.563</t>
  </si>
  <si>
    <t>6,293.609</t>
  </si>
  <si>
    <t>8,102.576</t>
  </si>
  <si>
    <t>4,287.018</t>
  </si>
  <si>
    <t>1,779.934</t>
  </si>
  <si>
    <t>1,764.648</t>
  </si>
  <si>
    <t>3,695.108</t>
  </si>
  <si>
    <t>3,434.463</t>
  </si>
  <si>
    <t>7,686.374</t>
  </si>
  <si>
    <t>Total Current Assets</t>
  </si>
  <si>
    <t>30,585.344</t>
  </si>
  <si>
    <t>89,921.819</t>
  </si>
  <si>
    <t>167,529.885</t>
  </si>
  <si>
    <t>211,361.211</t>
  </si>
  <si>
    <t>245,514.121</t>
  </si>
  <si>
    <t>343,555.911</t>
  </si>
  <si>
    <t>389,235.362</t>
  </si>
  <si>
    <t>389,861.853</t>
  </si>
  <si>
    <t>418,732.671</t>
  </si>
  <si>
    <t>537,707.703</t>
  </si>
  <si>
    <t>Property Plant And Equipment, Net</t>
  </si>
  <si>
    <t>2,215.021</t>
  </si>
  <si>
    <t>4,972.753</t>
  </si>
  <si>
    <t>9,715.135</t>
  </si>
  <si>
    <t>13,900.873</t>
  </si>
  <si>
    <t>21,491.663</t>
  </si>
  <si>
    <t>41,794.323</t>
  </si>
  <si>
    <t>42,750.186</t>
  </si>
  <si>
    <t>57,960.003</t>
  </si>
  <si>
    <t>132,636.552</t>
  </si>
  <si>
    <t>141,359.15</t>
  </si>
  <si>
    <t>Real Estate Owned</t>
  </si>
  <si>
    <t>Capitalized / Purchased Software</t>
  </si>
  <si>
    <t>Long-term Investments</t>
  </si>
  <si>
    <t>Goodwill</t>
  </si>
  <si>
    <t>50,881.531</t>
  </si>
  <si>
    <t>50,566.026</t>
  </si>
  <si>
    <t>99,263.49</t>
  </si>
  <si>
    <t>Other Intangibles</t>
  </si>
  <si>
    <t>1,418.214</t>
  </si>
  <si>
    <t>1,885.407</t>
  </si>
  <si>
    <t>17,737.535</t>
  </si>
  <si>
    <t>14,616.702</t>
  </si>
  <si>
    <t>39,609.807</t>
  </si>
  <si>
    <t>Other Long-term Assets</t>
  </si>
  <si>
    <t>10,914.687</t>
  </si>
  <si>
    <t>10,210.703</t>
  </si>
  <si>
    <t>19,666.632</t>
  </si>
  <si>
    <t>21,565.322</t>
  </si>
  <si>
    <t>28,676.53</t>
  </si>
  <si>
    <t>41,343.808</t>
  </si>
  <si>
    <t>59,789.078</t>
  </si>
  <si>
    <t>Total Assets</t>
  </si>
  <si>
    <t>44,058.194</t>
  </si>
  <si>
    <t>105,626.407</t>
  </si>
  <si>
    <t>177,730.638</t>
  </si>
  <si>
    <t>225,985.863</t>
  </si>
  <si>
    <t>267,395.513</t>
  </si>
  <si>
    <t>406,435.08</t>
  </si>
  <si>
    <t>455,436.278</t>
  </si>
  <si>
    <t>545,117.452</t>
  </si>
  <si>
    <t>657,895.759</t>
  </si>
  <si>
    <t>877,729.228</t>
  </si>
  <si>
    <t>Accounts Payable</t>
  </si>
  <si>
    <t>1,000.373</t>
  </si>
  <si>
    <t>2,955.547</t>
  </si>
  <si>
    <t>4,157.527</t>
  </si>
  <si>
    <t>1,919.162</t>
  </si>
  <si>
    <t>5,564.03</t>
  </si>
  <si>
    <t>7,502.188</t>
  </si>
  <si>
    <t>13,383.786</t>
  </si>
  <si>
    <t>14,085.142</t>
  </si>
  <si>
    <t>Accrued Expenses</t>
  </si>
  <si>
    <t>10,950.807</t>
  </si>
  <si>
    <t>7,152.24</t>
  </si>
  <si>
    <t>7,726.876</t>
  </si>
  <si>
    <t>7,831.326</t>
  </si>
  <si>
    <t>6,934.66</t>
  </si>
  <si>
    <t>12,477.282</t>
  </si>
  <si>
    <t>17,347.826</t>
  </si>
  <si>
    <t>28,159.927</t>
  </si>
  <si>
    <t>34,161.278</t>
  </si>
  <si>
    <t>36,989.914</t>
  </si>
  <si>
    <t>Short-term Borrowings</t>
  </si>
  <si>
    <t>Current Portion of LT Debt</t>
  </si>
  <si>
    <t>4,426.854</t>
  </si>
  <si>
    <t>Current Portion of Capital Lease Obligations</t>
  </si>
  <si>
    <t>3,510.729</t>
  </si>
  <si>
    <t>2,970.945</t>
  </si>
  <si>
    <t>5,794.601</t>
  </si>
  <si>
    <t>3,194.203</t>
  </si>
  <si>
    <t>9,465.464</t>
  </si>
  <si>
    <t>Other Current Liabilities</t>
  </si>
  <si>
    <t>26,240.292</t>
  </si>
  <si>
    <t>41,542.287</t>
  </si>
  <si>
    <t>56,811.756</t>
  </si>
  <si>
    <t>77,776.134</t>
  </si>
  <si>
    <t>87,240.186</t>
  </si>
  <si>
    <t>122,263.989</t>
  </si>
  <si>
    <t>112,706.335</t>
  </si>
  <si>
    <t>126,323.313</t>
  </si>
  <si>
    <t>133,640.589</t>
  </si>
  <si>
    <t>196,719.457</t>
  </si>
  <si>
    <t>Total Current Liabilities</t>
  </si>
  <si>
    <t>42,418.972</t>
  </si>
  <si>
    <t>49,432.218</t>
  </si>
  <si>
    <t>65,539.005</t>
  </si>
  <si>
    <t>88,563.007</t>
  </si>
  <si>
    <t>98,332.373</t>
  </si>
  <si>
    <t>140,171.161</t>
  </si>
  <si>
    <t>138,589.136</t>
  </si>
  <si>
    <t>167,780.029</t>
  </si>
  <si>
    <t>184,379.855</t>
  </si>
  <si>
    <t>257,259.978</t>
  </si>
  <si>
    <t>Long-term Debt</t>
  </si>
  <si>
    <t>79,643.004</t>
  </si>
  <si>
    <t>Capital Leases</t>
  </si>
  <si>
    <t>8,614.389</t>
  </si>
  <si>
    <t>8,853.105</t>
  </si>
  <si>
    <t>15,351.747</t>
  </si>
  <si>
    <t>67,314.725</t>
  </si>
  <si>
    <t>67,666.359</t>
  </si>
  <si>
    <t>Other Non-current Liabilities</t>
  </si>
  <si>
    <t>2,185.278</t>
  </si>
  <si>
    <t>21,167.395</t>
  </si>
  <si>
    <t>19,642.771</t>
  </si>
  <si>
    <t>12,180.914</t>
  </si>
  <si>
    <t>5,562.293</t>
  </si>
  <si>
    <t>9,208.891</t>
  </si>
  <si>
    <t>3,472.434</t>
  </si>
  <si>
    <t>9,289.451</t>
  </si>
  <si>
    <t>Total Liabilities</t>
  </si>
  <si>
    <t>122,226.643</t>
  </si>
  <si>
    <t>51,617.496</t>
  </si>
  <si>
    <t>86,706.4</t>
  </si>
  <si>
    <t>108,205.778</t>
  </si>
  <si>
    <t>110,513.287</t>
  </si>
  <si>
    <t>154,347.843</t>
  </si>
  <si>
    <t>156,651.132</t>
  </si>
  <si>
    <t>186,604.21</t>
  </si>
  <si>
    <t>251,705.961</t>
  </si>
  <si>
    <t>334,215.788</t>
  </si>
  <si>
    <t>Common Stock</t>
  </si>
  <si>
    <t>10,519.489</t>
  </si>
  <si>
    <t>101,005.707</t>
  </si>
  <si>
    <t>125,994.284</t>
  </si>
  <si>
    <t>130,473.762</t>
  </si>
  <si>
    <t>136,094.589</t>
  </si>
  <si>
    <t>170,555.616</t>
  </si>
  <si>
    <t>183,036.449</t>
  </si>
  <si>
    <t>220,260.992</t>
  </si>
  <si>
    <t>247,106.865</t>
  </si>
  <si>
    <t>331,329.166</t>
  </si>
  <si>
    <t>Additional Paid In Capital</t>
  </si>
  <si>
    <t>4,194.197</t>
  </si>
  <si>
    <t>7,124.447</t>
  </si>
  <si>
    <t>12,311.11</t>
  </si>
  <si>
    <t>18,697.426</t>
  </si>
  <si>
    <t>24,256.224</t>
  </si>
  <si>
    <t>33,147.174</t>
  </si>
  <si>
    <t>39,463.708</t>
  </si>
  <si>
    <t>45,611.167</t>
  </si>
  <si>
    <t>69,219.108</t>
  </si>
  <si>
    <t>88,181.41</t>
  </si>
  <si>
    <t>Retained Earnings</t>
  </si>
  <si>
    <t>-92,499.685</t>
  </si>
  <si>
    <t>-53,596.638</t>
  </si>
  <si>
    <t>-46,623.49</t>
  </si>
  <si>
    <t>-30,694.18</t>
  </si>
  <si>
    <t>-3,111.545</t>
  </si>
  <si>
    <t>48,819.875</t>
  </si>
  <si>
    <t>76,736.864</t>
  </si>
  <si>
    <t>92,666.531</t>
  </si>
  <si>
    <t>90,618.749</t>
  </si>
  <si>
    <t>124,214.081</t>
  </si>
  <si>
    <t>Treasury Stock</t>
  </si>
  <si>
    <t>Other Common Equity Adj</t>
  </si>
  <si>
    <t>Common Equity</t>
  </si>
  <si>
    <t>-78,168.449</t>
  </si>
  <si>
    <t>54,008.911</t>
  </si>
  <si>
    <t>91,024.238</t>
  </si>
  <si>
    <t>117,780.085</t>
  </si>
  <si>
    <t>156,882.226</t>
  </si>
  <si>
    <t>252,087.236</t>
  </si>
  <si>
    <t>298,785.146</t>
  </si>
  <si>
    <t>358,513.242</t>
  </si>
  <si>
    <t>406,189.798</t>
  </si>
  <si>
    <t>543,513.441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</si>
  <si>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</si>
  <si>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</si>
  <si>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</si>
  <si>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</si>
  <si>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</si>
  <si>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</si>
  <si>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199,302.331</t>
  </si>
  <si>
    <t>247,809.389</t>
  </si>
  <si>
    <t>276,062.869</t>
  </si>
  <si>
    <t>271,201.054</t>
  </si>
  <si>
    <t>295,126.128</t>
  </si>
  <si>
    <t>305,753.051</t>
  </si>
  <si>
    <t>Total Debt</t>
  </si>
  <si>
    <t>84,069.859</t>
  </si>
  <si>
    <t>12,125.117</t>
  </si>
  <si>
    <t>11,824.05</t>
  </si>
  <si>
    <t>21,146.348</t>
  </si>
  <si>
    <t>70,508.928</t>
  </si>
  <si>
    <t>77,131.824</t>
  </si>
  <si>
    <t>Income Statement</t>
  </si>
  <si>
    <t>Revenue</t>
  </si>
  <si>
    <t>64,608.486</t>
  </si>
  <si>
    <t>81,127.436</t>
  </si>
  <si>
    <t>126,636.687</t>
  </si>
  <si>
    <t>155,701.322</t>
  </si>
  <si>
    <t>167,604.799</t>
  </si>
  <si>
    <t>205,739.34</t>
  </si>
  <si>
    <t>248,724.461</t>
  </si>
  <si>
    <t>285,262.567</t>
  </si>
  <si>
    <t>317,050.549</t>
  </si>
  <si>
    <t>496,749.362</t>
  </si>
  <si>
    <t>Revenue Growth (YoY)</t>
  </si>
  <si>
    <t>30.3%</t>
  </si>
  <si>
    <t>15.2%</t>
  </si>
  <si>
    <t>27.0%</t>
  </si>
  <si>
    <t>15.0%</t>
  </si>
  <si>
    <t>13.1%</t>
  </si>
  <si>
    <t>27.1%</t>
  </si>
  <si>
    <t>17.0%</t>
  </si>
  <si>
    <t>11.8%</t>
  </si>
  <si>
    <t>46.3%</t>
  </si>
  <si>
    <t>Cost of Revenues</t>
  </si>
  <si>
    <t>-19,139.478</t>
  </si>
  <si>
    <t>-24,024.162</t>
  </si>
  <si>
    <t>-35,717.898</t>
  </si>
  <si>
    <t>-48,042.071</t>
  </si>
  <si>
    <t>-50,011.018</t>
  </si>
  <si>
    <t>-64,197.739</t>
  </si>
  <si>
    <t>-69,923.686</t>
  </si>
  <si>
    <t>-89,236.087</t>
  </si>
  <si>
    <t>-109,704.3</t>
  </si>
  <si>
    <t>-177,505.553</t>
  </si>
  <si>
    <t>Gross Profit</t>
  </si>
  <si>
    <t>45,469.008</t>
  </si>
  <si>
    <t>57,103.274</t>
  </si>
  <si>
    <t>90,918.789</t>
  </si>
  <si>
    <t>107,659.251</t>
  </si>
  <si>
    <t>117,593.781</t>
  </si>
  <si>
    <t>141,541.601</t>
  </si>
  <si>
    <t>178,800.775</t>
  </si>
  <si>
    <t>196,026.48</t>
  </si>
  <si>
    <t>207,346.249</t>
  </si>
  <si>
    <t>319,243.809</t>
  </si>
  <si>
    <t>Gross Profit Margin</t>
  </si>
  <si>
    <t>70.4%</t>
  </si>
  <si>
    <t>71.8%</t>
  </si>
  <si>
    <t>69.1%</t>
  </si>
  <si>
    <t>70.2%</t>
  </si>
  <si>
    <t>68.8%</t>
  </si>
  <si>
    <t>71.9%</t>
  </si>
  <si>
    <t>68.7%</t>
  </si>
  <si>
    <t>65.4%</t>
  </si>
  <si>
    <t>64.3%</t>
  </si>
  <si>
    <t>R&amp;D Expenses</t>
  </si>
  <si>
    <t>-11,066.604</t>
  </si>
  <si>
    <t>-17,859.756</t>
  </si>
  <si>
    <t>-23,290.239</t>
  </si>
  <si>
    <t>-29,697.807</t>
  </si>
  <si>
    <t>-29,784.088</t>
  </si>
  <si>
    <t>-37,708.937</t>
  </si>
  <si>
    <t>-44,310.971</t>
  </si>
  <si>
    <t>-60,338.156</t>
  </si>
  <si>
    <t>-72,614.371</t>
  </si>
  <si>
    <t>-100,391.331</t>
  </si>
  <si>
    <t>Selling and Marketing Expense</t>
  </si>
  <si>
    <t>-16,010.828</t>
  </si>
  <si>
    <t>-17,713.839</t>
  </si>
  <si>
    <t>-25,340.935</t>
  </si>
  <si>
    <t>-40,754.587</t>
  </si>
  <si>
    <t>-36,810.523</t>
  </si>
  <si>
    <t>-47,849.374</t>
  </si>
  <si>
    <t>-57,484.152</t>
  </si>
  <si>
    <t>-66,967.465</t>
  </si>
  <si>
    <t>-74,705.903</t>
  </si>
  <si>
    <t>-107,565.912</t>
  </si>
  <si>
    <t>General &amp; Admin Expenses</t>
  </si>
  <si>
    <t>-6,781.044</t>
  </si>
  <si>
    <t>-9,628.194</t>
  </si>
  <si>
    <t>-11,460.585</t>
  </si>
  <si>
    <t>-15,144.324</t>
  </si>
  <si>
    <t>-17,418.367</t>
  </si>
  <si>
    <t>-27,527.552</t>
  </si>
  <si>
    <t>-34,867.053</t>
  </si>
  <si>
    <t>-40,741.616</t>
  </si>
  <si>
    <t>-67,596.716</t>
  </si>
  <si>
    <t>-70,928.025</t>
  </si>
  <si>
    <t>Other Inc / (Exp)</t>
  </si>
  <si>
    <t>-16,791.662</t>
  </si>
  <si>
    <t>-6,214.204</t>
  </si>
  <si>
    <t>1,700.01</t>
  </si>
  <si>
    <t>-1,792.84</t>
  </si>
  <si>
    <t>9,291.766</t>
  </si>
  <si>
    <t>Operating Expenses</t>
  </si>
  <si>
    <t>-50,650.138</t>
  </si>
  <si>
    <t>-51,415.992</t>
  </si>
  <si>
    <t>-59,331.42</t>
  </si>
  <si>
    <t>-83,896.708</t>
  </si>
  <si>
    <t>-84,118.583</t>
  </si>
  <si>
    <t>-113,332.924</t>
  </si>
  <si>
    <t>-136,955.636</t>
  </si>
  <si>
    <t>-169,840.077</t>
  </si>
  <si>
    <t>-205,625.223</t>
  </si>
  <si>
    <t>-278,292.237</t>
  </si>
  <si>
    <t>Operating Income</t>
  </si>
  <si>
    <t>-5,181.13</t>
  </si>
  <si>
    <t>5,687.282</t>
  </si>
  <si>
    <t>31,587.37</t>
  </si>
  <si>
    <t>23,762.543</t>
  </si>
  <si>
    <t>33,475.198</t>
  </si>
  <si>
    <t>28,208.677</t>
  </si>
  <si>
    <t>41,845.139</t>
  </si>
  <si>
    <t>26,186.404</t>
  </si>
  <si>
    <t>1,721.025</t>
  </si>
  <si>
    <t>40,951.572</t>
  </si>
  <si>
    <t>Net Interest Expenses</t>
  </si>
  <si>
    <t>1,421.882</t>
  </si>
  <si>
    <t>2,470.614</t>
  </si>
  <si>
    <t>3,943.514</t>
  </si>
  <si>
    <t>1,132.454</t>
  </si>
  <si>
    <t>1,678.898</t>
  </si>
  <si>
    <t>EBT, Incl. Unusual Items</t>
  </si>
  <si>
    <t>-5,148.197</t>
  </si>
  <si>
    <t>5,119.827</t>
  </si>
  <si>
    <t>31,764.967</t>
  </si>
  <si>
    <t>24,174.788</t>
  </si>
  <si>
    <t>34,897.08</t>
  </si>
  <si>
    <t>30,679.29</t>
  </si>
  <si>
    <t>45,788.653</t>
  </si>
  <si>
    <t>27,318.857</t>
  </si>
  <si>
    <t>1,387.189</t>
  </si>
  <si>
    <t>42,630.47</t>
  </si>
  <si>
    <t>Earnings of Discontinued Ops.</t>
  </si>
  <si>
    <t>Income Tax Expense</t>
  </si>
  <si>
    <t>-5,177.943</t>
  </si>
  <si>
    <t>-5,375.761</t>
  </si>
  <si>
    <t>-14,174.496</t>
  </si>
  <si>
    <t>-9,746.188</t>
  </si>
  <si>
    <t>-9,271.776</t>
  </si>
  <si>
    <t>-11,012.659</t>
  </si>
  <si>
    <t>-15,493.583</t>
  </si>
  <si>
    <t>-9,848.531</t>
  </si>
  <si>
    <t>-2,860.367</t>
  </si>
  <si>
    <t>-15,443.154</t>
  </si>
  <si>
    <t>Net Income to Company</t>
  </si>
  <si>
    <t>-10,326.139</t>
  </si>
  <si>
    <t>17,590.471</t>
  </si>
  <si>
    <t>14,428.601</t>
  </si>
  <si>
    <t>25,625.304</t>
  </si>
  <si>
    <t>30,295.07</t>
  </si>
  <si>
    <t>17,470.327</t>
  </si>
  <si>
    <t>-1,473.177</t>
  </si>
  <si>
    <t>27,187.316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</si>
  <si>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</si>
  <si>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</si>
  <si>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</si>
  <si>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</si>
  <si>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</si>
  <si>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</si>
  <si>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</si>
  <si>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16,539.07</t>
  </si>
  <si>
    <t>19,076.464</t>
  </si>
  <si>
    <t>23,953.609</t>
  </si>
  <si>
    <t>24,654.369</t>
  </si>
  <si>
    <t>25,314.091</t>
  </si>
  <si>
    <t>25,820.518</t>
  </si>
  <si>
    <t>26,180.034</t>
  </si>
  <si>
    <t>26,716.027</t>
  </si>
  <si>
    <t>27,248.193</t>
  </si>
  <si>
    <t>27,667.1</t>
  </si>
  <si>
    <t>Weighted Average Diluted Shares Out.</t>
  </si>
  <si>
    <t>25,465.632</t>
  </si>
  <si>
    <t>25,977.615</t>
  </si>
  <si>
    <t>26,479.621</t>
  </si>
  <si>
    <t>26,824.435</t>
  </si>
  <si>
    <t>26,967.805</t>
  </si>
  <si>
    <t>28,138.911</t>
  </si>
  <si>
    <t>28,609.603</t>
  </si>
  <si>
    <t>EBITDA</t>
  </si>
  <si>
    <t>14,754.056</t>
  </si>
  <si>
    <t>15,362.957</t>
  </si>
  <si>
    <t>35,233.667</t>
  </si>
  <si>
    <t>27,171.963</t>
  </si>
  <si>
    <t>37,926.908</t>
  </si>
  <si>
    <t>37,100.156</t>
  </si>
  <si>
    <t>52,677.142</t>
  </si>
  <si>
    <t>40,525.305</t>
  </si>
  <si>
    <t>7,363.358</t>
  </si>
  <si>
    <t>60,690.809</t>
  </si>
  <si>
    <t>EBIT</t>
  </si>
  <si>
    <t>13,996.593</t>
  </si>
  <si>
    <t>14,209.519</t>
  </si>
  <si>
    <t>33,031.736</t>
  </si>
  <si>
    <t>24,028.421</t>
  </si>
  <si>
    <t>33,580.802</t>
  </si>
  <si>
    <t>28,455.738</t>
  </si>
  <si>
    <t>42,138.597</t>
  </si>
  <si>
    <t>27,979.243</t>
  </si>
  <si>
    <t>-7,570.741</t>
  </si>
  <si>
    <t>40,358.542</t>
  </si>
  <si>
    <t>Revenue (Reported)</t>
  </si>
  <si>
    <t>Operating Income (Reported)</t>
  </si>
  <si>
    <t>26,435.798</t>
  </si>
  <si>
    <t>2,426.633</t>
  </si>
  <si>
    <t>37,803.638</t>
  </si>
  <si>
    <t>Operating Income (Adjusted)</t>
  </si>
  <si>
    <t>Cash Flow Statement</t>
  </si>
  <si>
    <t>Depreciation &amp; Amortization (CF)</t>
  </si>
  <si>
    <t>1,153.438</t>
  </si>
  <si>
    <t>2,201.931</t>
  </si>
  <si>
    <t>3,143.542</t>
  </si>
  <si>
    <t>4,346.106</t>
  </si>
  <si>
    <t>12,116.927</t>
  </si>
  <si>
    <t>14,618.4</t>
  </si>
  <si>
    <t>17,766.8</t>
  </si>
  <si>
    <t>23,042.266</t>
  </si>
  <si>
    <t>29,819.395</t>
  </si>
  <si>
    <t>Amortization of Deferred Charges (CF)</t>
  </si>
  <si>
    <t>2,034.6</t>
  </si>
  <si>
    <t>2,765.527</t>
  </si>
  <si>
    <t>4,110.592</t>
  </si>
  <si>
    <t>Stock-Based Comp</t>
  </si>
  <si>
    <t>1,065.547</t>
  </si>
  <si>
    <t>3,078.15</t>
  </si>
  <si>
    <t>6,177.061</t>
  </si>
  <si>
    <t>10,930.555</t>
  </si>
  <si>
    <t>12,252.574</t>
  </si>
  <si>
    <t>15,790.089</t>
  </si>
  <si>
    <t>17,356.916</t>
  </si>
  <si>
    <t>21,907.255</t>
  </si>
  <si>
    <t>30,782.454</t>
  </si>
  <si>
    <t>35,524.94</t>
  </si>
  <si>
    <t>Change In Accounts Receivable</t>
  </si>
  <si>
    <t>-2,185.275</t>
  </si>
  <si>
    <t>-5,438.297</t>
  </si>
  <si>
    <t>1,583.115</t>
  </si>
  <si>
    <t>-10,699.59</t>
  </si>
  <si>
    <t>-8,592.894</t>
  </si>
  <si>
    <t>-31,806.764</t>
  </si>
  <si>
    <t>-21,783.468</t>
  </si>
  <si>
    <t>-8,576.042</t>
  </si>
  <si>
    <t>-101,719.556</t>
  </si>
  <si>
    <t>Change In Inventories</t>
  </si>
  <si>
    <t>Change in Other Net Operating Assets</t>
  </si>
  <si>
    <t>-1,918.89</t>
  </si>
  <si>
    <t>-1,053.525</t>
  </si>
  <si>
    <t>-5,544.549</t>
  </si>
  <si>
    <t>-2,963.154</t>
  </si>
  <si>
    <t>-4,187.534</t>
  </si>
  <si>
    <t>-4,793.833</t>
  </si>
  <si>
    <t>-15,527.099</t>
  </si>
  <si>
    <t>Other Operating Activities</t>
  </si>
  <si>
    <t>31,466.041</t>
  </si>
  <si>
    <t>20,946.012</t>
  </si>
  <si>
    <t>35,010.283</t>
  </si>
  <si>
    <t>25,706.946</t>
  </si>
  <si>
    <t>9,415.096</t>
  </si>
  <si>
    <t>27,341.914</t>
  </si>
  <si>
    <t>9,155.653</t>
  </si>
  <si>
    <t>21,431.37</t>
  </si>
  <si>
    <t>21,653.812</t>
  </si>
  <si>
    <t>53,800.557</t>
  </si>
  <si>
    <t>Cash from Operations</t>
  </si>
  <si>
    <t>20,853.064</t>
  </si>
  <si>
    <t>18,818.638</t>
  </si>
  <si>
    <t>62,780.695</t>
  </si>
  <si>
    <t>41,796.615</t>
  </si>
  <si>
    <t>42,195.068</t>
  </si>
  <si>
    <t>38,103.417</t>
  </si>
  <si>
    <t>47,523.436</t>
  </si>
  <si>
    <t>75,670.817</t>
  </si>
  <si>
    <t>63,401.005</t>
  </si>
  <si>
    <t>33,196.146</t>
  </si>
  <si>
    <t>Capital Expenditures</t>
  </si>
  <si>
    <t>-1,288.643</t>
  </si>
  <si>
    <t>-3,711.614</t>
  </si>
  <si>
    <t>-5,959.227</t>
  </si>
  <si>
    <t>-7,641.989</t>
  </si>
  <si>
    <t>-12,613.387</t>
  </si>
  <si>
    <t>-15,193.592</t>
  </si>
  <si>
    <t>-13,836.709</t>
  </si>
  <si>
    <t>-18,372.472</t>
  </si>
  <si>
    <t>-42,113.907</t>
  </si>
  <si>
    <t>-24,708.234</t>
  </si>
  <si>
    <t>Cash Acquisitions</t>
  </si>
  <si>
    <t>-78,593.566</t>
  </si>
  <si>
    <t>-1,011.624</t>
  </si>
  <si>
    <t>-49,741.415</t>
  </si>
  <si>
    <t>Other Investing Activities</t>
  </si>
  <si>
    <t>-69,298.827</t>
  </si>
  <si>
    <t>-1,740.35</t>
  </si>
  <si>
    <t>31,081.955</t>
  </si>
  <si>
    <t>-27,079</t>
  </si>
  <si>
    <t>Cash from Investing</t>
  </si>
  <si>
    <t>-1,484.117</t>
  </si>
  <si>
    <t>-4,038.19</t>
  </si>
  <si>
    <t>-6,013.338</t>
  </si>
  <si>
    <t>-7,780.299</t>
  </si>
  <si>
    <t>-81,912.214</t>
  </si>
  <si>
    <t>-16,933.942</t>
  </si>
  <si>
    <t>17,245.246</t>
  </si>
  <si>
    <t>-97,039.839</t>
  </si>
  <si>
    <t>-43,794.467</t>
  </si>
  <si>
    <t>-101,528.649</t>
  </si>
  <si>
    <t>Dividends Paid (Ex Special Dividends)</t>
  </si>
  <si>
    <t>Special Dividend Paid</t>
  </si>
  <si>
    <t>Long-Term Debt Issued</t>
  </si>
  <si>
    <t>26,559</t>
  </si>
  <si>
    <t>5,790.35</t>
  </si>
  <si>
    <t>Long-Term Debt Repaid</t>
  </si>
  <si>
    <t>-34,742.1</t>
  </si>
  <si>
    <t>-2,948.357</t>
  </si>
  <si>
    <t>-3,472.162</t>
  </si>
  <si>
    <t>-4,761.396</t>
  </si>
  <si>
    <t>-6,210.107</t>
  </si>
  <si>
    <t>-9,116.145</t>
  </si>
  <si>
    <t>Repurchase of Common Stock</t>
  </si>
  <si>
    <t>-53,747.979</t>
  </si>
  <si>
    <t>Other Financing Activities</t>
  </si>
  <si>
    <t>-28,651.849</t>
  </si>
  <si>
    <t>64,382.902</t>
  </si>
  <si>
    <t>2,577.938</t>
  </si>
  <si>
    <t>4,386.993</t>
  </si>
  <si>
    <t>8,439.516</t>
  </si>
  <si>
    <t>13,813.598</t>
  </si>
  <si>
    <t>11,363.086</t>
  </si>
  <si>
    <t>25,931.92</t>
  </si>
  <si>
    <t>13,608.872</t>
  </si>
  <si>
    <t>45,456.163</t>
  </si>
  <si>
    <t>Cash from Financing</t>
  </si>
  <si>
    <t>-55,903.508</t>
  </si>
  <si>
    <t>35,431.152</t>
  </si>
  <si>
    <t>10,865.241</t>
  </si>
  <si>
    <t>7,890.924</t>
  </si>
  <si>
    <t>21,170.524</t>
  </si>
  <si>
    <t>7,398.765</t>
  </si>
  <si>
    <t>36,340.018</t>
  </si>
  <si>
    <t>Beginning Cash (CF)</t>
  </si>
  <si>
    <t>48,642.397</t>
  </si>
  <si>
    <t>Foreign Exchange Rate Adjustments</t>
  </si>
  <si>
    <t>1,056.109</t>
  </si>
  <si>
    <t>-1,383.396</t>
  </si>
  <si>
    <t>-5,746.164</t>
  </si>
  <si>
    <t>Additions / Reductions</t>
  </si>
  <si>
    <t>-33,332.727</t>
  </si>
  <si>
    <t>51,532.78</t>
  </si>
  <si>
    <t>72,358.577</t>
  </si>
  <si>
    <t>33,964.552</t>
  </si>
  <si>
    <t>-42,230.563</t>
  </si>
  <si>
    <t>43,179.339</t>
  </si>
  <si>
    <t>64,272.29</t>
  </si>
  <si>
    <t>-4,950.641</t>
  </si>
  <si>
    <t>25,561.764</t>
  </si>
  <si>
    <t>-13,820.552</t>
  </si>
  <si>
    <t>Ending Cash (CF)</t>
  </si>
  <si>
    <t>Levered Free Cash Flow</t>
  </si>
  <si>
    <t>19,564.422</t>
  </si>
  <si>
    <t>15,107.023</t>
  </si>
  <si>
    <t>56,821.468</t>
  </si>
  <si>
    <t>34,154.627</t>
  </si>
  <si>
    <t>29,581.681</t>
  </si>
  <si>
    <t>22,909.824</t>
  </si>
  <si>
    <t>33,686.726</t>
  </si>
  <si>
    <t>57,298.345</t>
  </si>
  <si>
    <t>21,287.098</t>
  </si>
  <si>
    <t>8,487.913</t>
  </si>
  <si>
    <t>Cash Interest Paid</t>
  </si>
  <si>
    <t>1,055.13</t>
  </si>
  <si>
    <t>1,327.756</t>
  </si>
  <si>
    <t>2,492.622</t>
  </si>
  <si>
    <t>Valuation Ratios</t>
  </si>
  <si>
    <t>Price Close (Split Adjusted)</t>
  </si>
  <si>
    <t>Market Cap</t>
  </si>
  <si>
    <t>437,887.748</t>
  </si>
  <si>
    <t>1,142,143.39</t>
  </si>
  <si>
    <t>1,551,652.25</t>
  </si>
  <si>
    <t>1,954,208.591</t>
  </si>
  <si>
    <t>1,715,335.219</t>
  </si>
  <si>
    <t>2,623,219.038</t>
  </si>
  <si>
    <t>4,862,825.539</t>
  </si>
  <si>
    <t>4,854,803.663</t>
  </si>
  <si>
    <t>4,232,512.014</t>
  </si>
  <si>
    <t>Total Enterprise Value (TEV)</t>
  </si>
  <si>
    <t>375,364.159</t>
  </si>
  <si>
    <t>1,020,741.707</t>
  </si>
  <si>
    <t>1,405,093.838</t>
  </si>
  <si>
    <t>1,764,931.499</t>
  </si>
  <si>
    <t>1,504,141.721</t>
  </si>
  <si>
    <t>2,369,224.448</t>
  </si>
  <si>
    <t>4,605,857.859</t>
  </si>
  <si>
    <t>4,618,152.187</t>
  </si>
  <si>
    <t>3,991,644.412</t>
  </si>
  <si>
    <t>Enterprise Value (EV)</t>
  </si>
  <si>
    <t>NA</t>
  </si>
  <si>
    <t>4,989,553.935</t>
  </si>
  <si>
    <t>EV/EBITDA</t>
  </si>
  <si>
    <t>22.4x</t>
  </si>
  <si>
    <t>32.8x</t>
  </si>
  <si>
    <t>48.3x</t>
  </si>
  <si>
    <t>54.3x</t>
  </si>
  <si>
    <t>33.7x</t>
  </si>
  <si>
    <t>56.1x</t>
  </si>
  <si>
    <t>75.9x</t>
  </si>
  <si>
    <t>264.7x</t>
  </si>
  <si>
    <t>82.2x</t>
  </si>
  <si>
    <t>EV / EBIT</t>
  </si>
  <si>
    <t>23.9x</t>
  </si>
  <si>
    <t>35.0x</t>
  </si>
  <si>
    <t>53.5x</t>
  </si>
  <si>
    <t>61.8x</t>
  </si>
  <si>
    <t>43.9x</t>
  </si>
  <si>
    <t>75.4x</t>
  </si>
  <si>
    <t>97.3x</t>
  </si>
  <si>
    <t>3,162.0x</t>
  </si>
  <si>
    <t>123.6x</t>
  </si>
  <si>
    <t>EV / LTM EBITDA - CAPEX</t>
  </si>
  <si>
    <t>29.5x</t>
  </si>
  <si>
    <t>39.7x</t>
  </si>
  <si>
    <t>65.3x</t>
  </si>
  <si>
    <t>66.9x</t>
  </si>
  <si>
    <t>69.4x</t>
  </si>
  <si>
    <t>82.3x</t>
  </si>
  <si>
    <t>103.3x</t>
  </si>
  <si>
    <t>-342.2x</t>
  </si>
  <si>
    <t>138.7x</t>
  </si>
  <si>
    <t>EV / Free Cash Flow</t>
  </si>
  <si>
    <t>NM</t>
  </si>
  <si>
    <t>10.2x</t>
  </si>
  <si>
    <t>62.4x</t>
  </si>
  <si>
    <t>183.8x</t>
  </si>
  <si>
    <t>54.0x</t>
  </si>
  <si>
    <t>-214.6x</t>
  </si>
  <si>
    <t>140.5x</t>
  </si>
  <si>
    <t>111.7x</t>
  </si>
  <si>
    <t>2,743.4x</t>
  </si>
  <si>
    <t>-204.8x</t>
  </si>
  <si>
    <t>EV / Invested Capital</t>
  </si>
  <si>
    <t>7.2x</t>
  </si>
  <si>
    <t>11.8x</t>
  </si>
  <si>
    <t>12.5x</t>
  </si>
  <si>
    <t>12.0x</t>
  </si>
  <si>
    <t>5.8x</t>
  </si>
  <si>
    <t>8.1x</t>
  </si>
  <si>
    <t>12.4x</t>
  </si>
  <si>
    <t>10.1x</t>
  </si>
  <si>
    <t>8.0x</t>
  </si>
  <si>
    <t>EV / Revenue</t>
  </si>
  <si>
    <t>4.8x</t>
  </si>
  <si>
    <t>8.6x</t>
  </si>
  <si>
    <t>9.5x</t>
  </si>
  <si>
    <t>10.9x</t>
  </si>
  <si>
    <t>7.5x</t>
  </si>
  <si>
    <t>10.5x</t>
  </si>
  <si>
    <t>16.0x</t>
  </si>
  <si>
    <t>15.4x</t>
  </si>
  <si>
    <t>10.0x</t>
  </si>
  <si>
    <t>P/E Ratio</t>
  </si>
  <si>
    <t>-229.9x</t>
  </si>
  <si>
    <t>68.7x</t>
  </si>
  <si>
    <t>112.0x</t>
  </si>
  <si>
    <t>93.6x</t>
  </si>
  <si>
    <t>74.1x</t>
  </si>
  <si>
    <t>109.6x</t>
  </si>
  <si>
    <t>165.1x</t>
  </si>
  <si>
    <t>22,852.5x</t>
  </si>
  <si>
    <t>191.9x</t>
  </si>
  <si>
    <t>Price/Book</t>
  </si>
  <si>
    <t>8.4x</t>
  </si>
  <si>
    <t>13.2x</t>
  </si>
  <si>
    <t>13.8x</t>
  </si>
  <si>
    <t>13.3x</t>
  </si>
  <si>
    <t>7.1x</t>
  </si>
  <si>
    <t>9.4x</t>
  </si>
  <si>
    <t>13.9x</t>
  </si>
  <si>
    <t>9.6x</t>
  </si>
  <si>
    <t>Price / Operating Cash Flow</t>
  </si>
  <si>
    <t>17.9x</t>
  </si>
  <si>
    <t>20.9x</t>
  </si>
  <si>
    <t>51.2x</t>
  </si>
  <si>
    <t>40.8x</t>
  </si>
  <si>
    <t>37.2x</t>
  </si>
  <si>
    <t>57.3x</t>
  </si>
  <si>
    <t>59.4x</t>
  </si>
  <si>
    <t>76.6x</t>
  </si>
  <si>
    <t>157.2x</t>
  </si>
  <si>
    <t>Price / LTM Sales</t>
  </si>
  <si>
    <t>5.6x</t>
  </si>
  <si>
    <t>11.6x</t>
  </si>
  <si>
    <t>16.9x</t>
  </si>
  <si>
    <t>16.2x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</si>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</sst>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705B163-7EDC-51BE-6322-94AAB18BC3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E15" sqref="E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38</v>
      </c>
      <c r="I13" s="3" t="s">
        <v>39</v>
      </c>
      <c r="J13" s="3" t="s">
        <v>40</v>
      </c>
      <c r="K13" s="3" t="s">
        <v>41</v>
      </c>
      <c r="L13" s="3" t="s">
        <v>42</v>
      </c>
      <c r="M13" s="3" t="s">
        <v>43</v>
      </c>
    </row>
    <row r="14" spans="3:13" ht="12.75" x14ac:dyDescent="0.2">
      <c r="C14" s="3" t="s">
        <v>44</v>
      </c>
      <c r="D14" s="3" t="s">
        <v>45</v>
      </c>
      <c r="E14" s="3" t="s">
        <v>46</v>
      </c>
      <c r="F14" s="3" t="s">
        <v>47</v>
      </c>
      <c r="G14" s="3" t="s">
        <v>48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53</v>
      </c>
      <c r="M14" s="3" t="s">
        <v>54</v>
      </c>
    </row>
    <row r="15" spans="3:13" ht="12.75" x14ac:dyDescent="0.2">
      <c r="C15" s="3" t="s">
        <v>55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56</v>
      </c>
      <c r="D16" s="3" t="s">
        <v>57</v>
      </c>
      <c r="E16" s="3" t="s">
        <v>58</v>
      </c>
      <c r="F16" s="3" t="s">
        <v>59</v>
      </c>
      <c r="G16" s="3" t="s">
        <v>60</v>
      </c>
      <c r="H16" s="3" t="s">
        <v>61</v>
      </c>
      <c r="I16" s="3" t="s">
        <v>62</v>
      </c>
      <c r="J16" s="3" t="s">
        <v>63</v>
      </c>
      <c r="K16" s="3" t="s">
        <v>64</v>
      </c>
      <c r="L16" s="3" t="s">
        <v>65</v>
      </c>
      <c r="M16" s="3" t="s">
        <v>66</v>
      </c>
    </row>
    <row r="17" spans="3:13" ht="12.75" x14ac:dyDescent="0.2">
      <c r="C17" s="3" t="s">
        <v>67</v>
      </c>
      <c r="D17" s="3" t="s">
        <v>68</v>
      </c>
      <c r="E17" s="3" t="s">
        <v>69</v>
      </c>
      <c r="F17" s="3" t="s">
        <v>70</v>
      </c>
      <c r="G17" s="3" t="s">
        <v>71</v>
      </c>
      <c r="H17" s="3" t="s">
        <v>72</v>
      </c>
      <c r="I17" s="3" t="s">
        <v>73</v>
      </c>
      <c r="J17" s="3" t="s">
        <v>74</v>
      </c>
      <c r="K17" s="3" t="s">
        <v>75</v>
      </c>
      <c r="L17" s="3" t="s">
        <v>76</v>
      </c>
      <c r="M17" s="3" t="s">
        <v>77</v>
      </c>
    </row>
    <row r="18" spans="3:13" ht="12.75" x14ac:dyDescent="0.2">
      <c r="C18" s="3" t="s">
        <v>78</v>
      </c>
      <c r="D18" s="3" t="s">
        <v>79</v>
      </c>
      <c r="E18" s="3" t="s">
        <v>80</v>
      </c>
      <c r="F18" s="3" t="s">
        <v>81</v>
      </c>
      <c r="G18" s="3" t="s">
        <v>82</v>
      </c>
      <c r="H18" s="3" t="s">
        <v>83</v>
      </c>
      <c r="I18" s="3" t="s">
        <v>84</v>
      </c>
      <c r="J18" s="3" t="s">
        <v>85</v>
      </c>
      <c r="K18" s="3" t="s">
        <v>86</v>
      </c>
      <c r="L18" s="3" t="s">
        <v>87</v>
      </c>
      <c r="M18" s="3" t="s">
        <v>88</v>
      </c>
    </row>
    <row r="19" spans="3:13" ht="12.75" x14ac:dyDescent="0.2"/>
    <row r="20" spans="3:13" ht="12.75" x14ac:dyDescent="0.2">
      <c r="C20" s="3" t="s">
        <v>89</v>
      </c>
      <c r="D20" s="3" t="s">
        <v>90</v>
      </c>
      <c r="E20" s="3" t="s">
        <v>91</v>
      </c>
      <c r="F20" s="3" t="s">
        <v>92</v>
      </c>
      <c r="G20" s="3" t="s">
        <v>93</v>
      </c>
      <c r="H20" s="3" t="s">
        <v>94</v>
      </c>
      <c r="I20" s="3" t="s">
        <v>95</v>
      </c>
      <c r="J20" s="3" t="s">
        <v>96</v>
      </c>
      <c r="K20" s="3" t="s">
        <v>97</v>
      </c>
      <c r="L20" s="3" t="s">
        <v>98</v>
      </c>
      <c r="M20" s="3" t="s">
        <v>99</v>
      </c>
    </row>
    <row r="21" spans="3:13" ht="12.75" x14ac:dyDescent="0.2">
      <c r="C21" s="3" t="s">
        <v>100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101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102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103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104</v>
      </c>
      <c r="L24" s="3" t="s">
        <v>105</v>
      </c>
      <c r="M24" s="3" t="s">
        <v>106</v>
      </c>
    </row>
    <row r="25" spans="3:13" ht="12.75" x14ac:dyDescent="0.2">
      <c r="C25" s="3" t="s">
        <v>107</v>
      </c>
      <c r="D25" s="3">
        <v>343.142</v>
      </c>
      <c r="E25" s="3">
        <v>521.13099999999997</v>
      </c>
      <c r="F25" s="3">
        <v>485.61799999999999</v>
      </c>
      <c r="G25" s="3">
        <v>402.846</v>
      </c>
      <c r="H25" s="3">
        <v>320.58300000000003</v>
      </c>
      <c r="I25" s="3" t="s">
        <v>108</v>
      </c>
      <c r="J25" s="3" t="s">
        <v>109</v>
      </c>
      <c r="K25" s="3" t="s">
        <v>110</v>
      </c>
      <c r="L25" s="3" t="s">
        <v>111</v>
      </c>
      <c r="M25" s="3" t="s">
        <v>112</v>
      </c>
    </row>
    <row r="26" spans="3:13" ht="12.75" x14ac:dyDescent="0.2">
      <c r="C26" s="3" t="s">
        <v>113</v>
      </c>
      <c r="D26" s="3" t="s">
        <v>114</v>
      </c>
      <c r="E26" s="3" t="s">
        <v>115</v>
      </c>
      <c r="F26" s="3">
        <v>0</v>
      </c>
      <c r="G26" s="3">
        <v>320.93400000000003</v>
      </c>
      <c r="H26" s="3">
        <v>69.144999999999996</v>
      </c>
      <c r="I26" s="3" t="s">
        <v>116</v>
      </c>
      <c r="J26" s="3" t="s">
        <v>117</v>
      </c>
      <c r="K26" s="3" t="s">
        <v>118</v>
      </c>
      <c r="L26" s="3" t="s">
        <v>119</v>
      </c>
      <c r="M26" s="3" t="s">
        <v>120</v>
      </c>
    </row>
    <row r="27" spans="3:13" ht="12.75" x14ac:dyDescent="0.2">
      <c r="C27" s="3" t="s">
        <v>121</v>
      </c>
      <c r="D27" s="3" t="s">
        <v>122</v>
      </c>
      <c r="E27" s="3" t="s">
        <v>123</v>
      </c>
      <c r="F27" s="3" t="s">
        <v>124</v>
      </c>
      <c r="G27" s="3" t="s">
        <v>125</v>
      </c>
      <c r="H27" s="3" t="s">
        <v>126</v>
      </c>
      <c r="I27" s="3" t="s">
        <v>127</v>
      </c>
      <c r="J27" s="3" t="s">
        <v>128</v>
      </c>
      <c r="K27" s="3" t="s">
        <v>129</v>
      </c>
      <c r="L27" s="3" t="s">
        <v>130</v>
      </c>
      <c r="M27" s="3" t="s">
        <v>131</v>
      </c>
    </row>
    <row r="28" spans="3:13" ht="12.75" x14ac:dyDescent="0.2"/>
    <row r="29" spans="3:13" ht="12.75" x14ac:dyDescent="0.2">
      <c r="C29" s="3" t="s">
        <v>132</v>
      </c>
      <c r="D29" s="3">
        <v>801.01900000000001</v>
      </c>
      <c r="E29" s="3">
        <v>737.69100000000003</v>
      </c>
      <c r="F29" s="3" t="s">
        <v>133</v>
      </c>
      <c r="G29" s="3" t="s">
        <v>134</v>
      </c>
      <c r="H29" s="3" t="s">
        <v>135</v>
      </c>
      <c r="I29" s="3" t="s">
        <v>136</v>
      </c>
      <c r="J29" s="3" t="s">
        <v>137</v>
      </c>
      <c r="K29" s="3" t="s">
        <v>138</v>
      </c>
      <c r="L29" s="3" t="s">
        <v>139</v>
      </c>
      <c r="M29" s="3" t="s">
        <v>140</v>
      </c>
    </row>
    <row r="30" spans="3:13" ht="12.75" x14ac:dyDescent="0.2">
      <c r="C30" s="3" t="s">
        <v>141</v>
      </c>
      <c r="D30" s="3" t="s">
        <v>142</v>
      </c>
      <c r="E30" s="3" t="s">
        <v>143</v>
      </c>
      <c r="F30" s="3" t="s">
        <v>144</v>
      </c>
      <c r="G30" s="3" t="s">
        <v>145</v>
      </c>
      <c r="H30" s="3" t="s">
        <v>146</v>
      </c>
      <c r="I30" s="3" t="s">
        <v>147</v>
      </c>
      <c r="J30" s="3" t="s">
        <v>148</v>
      </c>
      <c r="K30" s="3" t="s">
        <v>149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153</v>
      </c>
      <c r="D32" s="3" t="s">
        <v>154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155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156</v>
      </c>
      <c r="J33" s="3" t="s">
        <v>157</v>
      </c>
      <c r="K33" s="3" t="s">
        <v>158</v>
      </c>
      <c r="L33" s="3" t="s">
        <v>159</v>
      </c>
      <c r="M33" s="3" t="s">
        <v>160</v>
      </c>
    </row>
    <row r="34" spans="3:13" ht="12.75" x14ac:dyDescent="0.2">
      <c r="C34" s="3" t="s">
        <v>161</v>
      </c>
      <c r="D34" s="3" t="s">
        <v>162</v>
      </c>
      <c r="E34" s="3" t="s">
        <v>163</v>
      </c>
      <c r="F34" s="3" t="s">
        <v>164</v>
      </c>
      <c r="G34" s="3" t="s">
        <v>165</v>
      </c>
      <c r="H34" s="3" t="s">
        <v>166</v>
      </c>
      <c r="I34" s="3" t="s">
        <v>167</v>
      </c>
      <c r="J34" s="3" t="s">
        <v>168</v>
      </c>
      <c r="K34" s="3" t="s">
        <v>169</v>
      </c>
      <c r="L34" s="3" t="s">
        <v>170</v>
      </c>
      <c r="M34" s="3" t="s">
        <v>171</v>
      </c>
    </row>
    <row r="35" spans="3:13" ht="12.75" x14ac:dyDescent="0.2">
      <c r="C35" s="3" t="s">
        <v>172</v>
      </c>
      <c r="D35" s="3" t="s">
        <v>173</v>
      </c>
      <c r="E35" s="3" t="s">
        <v>174</v>
      </c>
      <c r="F35" s="3" t="s">
        <v>175</v>
      </c>
      <c r="G35" s="3" t="s">
        <v>176</v>
      </c>
      <c r="H35" s="3" t="s">
        <v>177</v>
      </c>
      <c r="I35" s="3" t="s">
        <v>178</v>
      </c>
      <c r="J35" s="3" t="s">
        <v>179</v>
      </c>
      <c r="K35" s="3" t="s">
        <v>180</v>
      </c>
      <c r="L35" s="3" t="s">
        <v>181</v>
      </c>
      <c r="M35" s="3" t="s">
        <v>182</v>
      </c>
    </row>
    <row r="36" spans="3:13" ht="12.75" x14ac:dyDescent="0.2"/>
    <row r="37" spans="3:13" ht="12.75" x14ac:dyDescent="0.2">
      <c r="C37" s="3" t="s">
        <v>183</v>
      </c>
      <c r="D37" s="3" t="s">
        <v>184</v>
      </c>
      <c r="E37" s="3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37</v>
      </c>
      <c r="M37" s="3" t="s">
        <v>37</v>
      </c>
    </row>
    <row r="38" spans="3:13" ht="12.75" x14ac:dyDescent="0.2">
      <c r="C38" s="3" t="s">
        <v>185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186</v>
      </c>
      <c r="J38" s="3" t="s">
        <v>187</v>
      </c>
      <c r="K38" s="3" t="s">
        <v>188</v>
      </c>
      <c r="L38" s="3" t="s">
        <v>189</v>
      </c>
      <c r="M38" s="3" t="s">
        <v>190</v>
      </c>
    </row>
    <row r="39" spans="3:13" ht="12.75" x14ac:dyDescent="0.2">
      <c r="C39" s="3" t="s">
        <v>191</v>
      </c>
      <c r="D39" s="3">
        <v>164.666</v>
      </c>
      <c r="E39" s="3" t="s">
        <v>192</v>
      </c>
      <c r="F39" s="3" t="s">
        <v>193</v>
      </c>
      <c r="G39" s="3" t="s">
        <v>194</v>
      </c>
      <c r="H39" s="3" t="s">
        <v>195</v>
      </c>
      <c r="I39" s="3" t="s">
        <v>196</v>
      </c>
      <c r="J39" s="3" t="s">
        <v>197</v>
      </c>
      <c r="K39" s="3" t="s">
        <v>198</v>
      </c>
      <c r="L39" s="3">
        <v>11.381</v>
      </c>
      <c r="M39" s="3" t="s">
        <v>199</v>
      </c>
    </row>
    <row r="40" spans="3:13" ht="12.75" x14ac:dyDescent="0.2">
      <c r="C40" s="3" t="s">
        <v>200</v>
      </c>
      <c r="D40" s="3" t="s">
        <v>201</v>
      </c>
      <c r="E40" s="3" t="s">
        <v>202</v>
      </c>
      <c r="F40" s="3" t="s">
        <v>203</v>
      </c>
      <c r="G40" s="3" t="s">
        <v>204</v>
      </c>
      <c r="H40" s="3" t="s">
        <v>205</v>
      </c>
      <c r="I40" s="3" t="s">
        <v>206</v>
      </c>
      <c r="J40" s="3" t="s">
        <v>207</v>
      </c>
      <c r="K40" s="3" t="s">
        <v>208</v>
      </c>
      <c r="L40" s="3" t="s">
        <v>209</v>
      </c>
      <c r="M40" s="3" t="s">
        <v>210</v>
      </c>
    </row>
    <row r="41" spans="3:13" ht="12.75" x14ac:dyDescent="0.2"/>
    <row r="42" spans="3:13" ht="12.75" x14ac:dyDescent="0.2">
      <c r="C42" s="3" t="s">
        <v>211</v>
      </c>
      <c r="D42" s="3" t="s">
        <v>212</v>
      </c>
      <c r="E42" s="3" t="s">
        <v>213</v>
      </c>
      <c r="F42" s="3" t="s">
        <v>214</v>
      </c>
      <c r="G42" s="3" t="s">
        <v>215</v>
      </c>
      <c r="H42" s="3" t="s">
        <v>216</v>
      </c>
      <c r="I42" s="3" t="s">
        <v>217</v>
      </c>
      <c r="J42" s="3" t="s">
        <v>218</v>
      </c>
      <c r="K42" s="3" t="s">
        <v>219</v>
      </c>
      <c r="L42" s="3" t="s">
        <v>220</v>
      </c>
      <c r="M42" s="3" t="s">
        <v>221</v>
      </c>
    </row>
    <row r="43" spans="3:13" ht="12.75" x14ac:dyDescent="0.2">
      <c r="C43" s="3" t="s">
        <v>222</v>
      </c>
      <c r="D43" s="3" t="s">
        <v>223</v>
      </c>
      <c r="E43" s="3" t="s">
        <v>224</v>
      </c>
      <c r="F43" s="3" t="s">
        <v>225</v>
      </c>
      <c r="G43" s="3" t="s">
        <v>226</v>
      </c>
      <c r="H43" s="3" t="s">
        <v>227</v>
      </c>
      <c r="I43" s="3" t="s">
        <v>228</v>
      </c>
      <c r="J43" s="3" t="s">
        <v>229</v>
      </c>
      <c r="K43" s="3" t="s">
        <v>230</v>
      </c>
      <c r="L43" s="3" t="s">
        <v>231</v>
      </c>
      <c r="M43" s="3" t="s">
        <v>232</v>
      </c>
    </row>
    <row r="44" spans="3:13" ht="12.75" x14ac:dyDescent="0.2">
      <c r="C44" s="3" t="s">
        <v>233</v>
      </c>
      <c r="D44" s="3" t="s">
        <v>234</v>
      </c>
      <c r="E44" s="3" t="s">
        <v>235</v>
      </c>
      <c r="F44" s="3" t="s">
        <v>236</v>
      </c>
      <c r="G44" s="3" t="s">
        <v>237</v>
      </c>
      <c r="H44" s="3" t="s">
        <v>238</v>
      </c>
      <c r="I44" s="3" t="s">
        <v>239</v>
      </c>
      <c r="J44" s="3" t="s">
        <v>240</v>
      </c>
      <c r="K44" s="3" t="s">
        <v>241</v>
      </c>
      <c r="L44" s="3" t="s">
        <v>242</v>
      </c>
      <c r="M44" s="3" t="s">
        <v>243</v>
      </c>
    </row>
    <row r="45" spans="3:13" ht="12.75" x14ac:dyDescent="0.2">
      <c r="C45" s="3" t="s">
        <v>244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245</v>
      </c>
      <c r="D46" s="3">
        <v>-382.45</v>
      </c>
      <c r="E46" s="3">
        <v>-524.60599999999999</v>
      </c>
      <c r="F46" s="3">
        <v>-657.66600000000005</v>
      </c>
      <c r="G46" s="3">
        <v>-696.92399999999998</v>
      </c>
      <c r="H46" s="3">
        <v>-357.04199999999997</v>
      </c>
      <c r="I46" s="3">
        <v>-435.42899999999997</v>
      </c>
      <c r="J46" s="3">
        <v>-451.875</v>
      </c>
      <c r="K46" s="3">
        <v>-25.448</v>
      </c>
      <c r="L46" s="3">
        <v>-754.92399999999998</v>
      </c>
      <c r="M46" s="3">
        <v>-211.21600000000001</v>
      </c>
    </row>
    <row r="47" spans="3:13" ht="12.75" x14ac:dyDescent="0.2">
      <c r="C47" s="3" t="s">
        <v>246</v>
      </c>
      <c r="D47" s="3" t="s">
        <v>247</v>
      </c>
      <c r="E47" s="3" t="s">
        <v>248</v>
      </c>
      <c r="F47" s="3" t="s">
        <v>249</v>
      </c>
      <c r="G47" s="3" t="s">
        <v>250</v>
      </c>
      <c r="H47" s="3" t="s">
        <v>251</v>
      </c>
      <c r="I47" s="3" t="s">
        <v>252</v>
      </c>
      <c r="J47" s="3" t="s">
        <v>253</v>
      </c>
      <c r="K47" s="3" t="s">
        <v>254</v>
      </c>
      <c r="L47" s="3" t="s">
        <v>255</v>
      </c>
      <c r="M47" s="3" t="s">
        <v>256</v>
      </c>
    </row>
    <row r="48" spans="3:13" ht="12.75" x14ac:dyDescent="0.2">
      <c r="C48" s="3" t="s">
        <v>257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258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259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260</v>
      </c>
      <c r="D51" s="3" t="s">
        <v>247</v>
      </c>
      <c r="E51" s="3" t="s">
        <v>248</v>
      </c>
      <c r="F51" s="3" t="s">
        <v>249</v>
      </c>
      <c r="G51" s="3" t="s">
        <v>250</v>
      </c>
      <c r="H51" s="3" t="s">
        <v>251</v>
      </c>
      <c r="I51" s="3" t="s">
        <v>252</v>
      </c>
      <c r="J51" s="3" t="s">
        <v>253</v>
      </c>
      <c r="K51" s="3" t="s">
        <v>254</v>
      </c>
      <c r="L51" s="3" t="s">
        <v>255</v>
      </c>
      <c r="M51" s="3" t="s">
        <v>256</v>
      </c>
    </row>
    <row r="52" spans="3:13" ht="12.75" x14ac:dyDescent="0.2"/>
    <row r="53" spans="3:13" ht="12.75" x14ac:dyDescent="0.2">
      <c r="C53" s="3" t="s">
        <v>261</v>
      </c>
      <c r="D53" s="3" t="s">
        <v>122</v>
      </c>
      <c r="E53" s="3" t="s">
        <v>123</v>
      </c>
      <c r="F53" s="3" t="s">
        <v>124</v>
      </c>
      <c r="G53" s="3" t="s">
        <v>125</v>
      </c>
      <c r="H53" s="3" t="s">
        <v>126</v>
      </c>
      <c r="I53" s="3" t="s">
        <v>127</v>
      </c>
      <c r="J53" s="3" t="s">
        <v>128</v>
      </c>
      <c r="K53" s="3" t="s">
        <v>129</v>
      </c>
      <c r="L53" s="3" t="s">
        <v>130</v>
      </c>
      <c r="M53" s="3" t="s">
        <v>131</v>
      </c>
    </row>
    <row r="54" spans="3:13" ht="12.75" x14ac:dyDescent="0.2"/>
    <row r="55" spans="3:13" ht="12.75" x14ac:dyDescent="0.2">
      <c r="C55" s="3" t="s">
        <v>262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263</v>
      </c>
      <c r="I55" s="3" t="s">
        <v>264</v>
      </c>
      <c r="J55" s="3" t="s">
        <v>265</v>
      </c>
      <c r="K55" s="3" t="s">
        <v>266</v>
      </c>
      <c r="L55" s="3" t="s">
        <v>267</v>
      </c>
      <c r="M55" s="3" t="s">
        <v>268</v>
      </c>
    </row>
    <row r="56" spans="3:13" ht="12.75" x14ac:dyDescent="0.2">
      <c r="C56" s="3" t="s">
        <v>269</v>
      </c>
      <c r="D56" s="3" t="s">
        <v>270</v>
      </c>
      <c r="E56" s="3">
        <v>0</v>
      </c>
      <c r="F56" s="3">
        <v>0</v>
      </c>
      <c r="G56" s="3">
        <v>0</v>
      </c>
      <c r="H56" s="3">
        <v>0</v>
      </c>
      <c r="I56" s="3" t="s">
        <v>271</v>
      </c>
      <c r="J56" s="3" t="s">
        <v>272</v>
      </c>
      <c r="K56" s="3" t="s">
        <v>273</v>
      </c>
      <c r="L56" s="3" t="s">
        <v>274</v>
      </c>
      <c r="M56" s="3" t="s">
        <v>275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BF59-3403-439D-B88B-1DC5B2F33480}">
  <dimension ref="C1:M48"/>
  <sheetViews>
    <sheetView workbookViewId="0">
      <selection activeCell="I26" sqref="I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277</v>
      </c>
      <c r="D12" s="3" t="s">
        <v>278</v>
      </c>
      <c r="E12" s="3" t="s">
        <v>279</v>
      </c>
      <c r="F12" s="3" t="s">
        <v>280</v>
      </c>
      <c r="G12" s="3" t="s">
        <v>281</v>
      </c>
      <c r="H12" s="3" t="s">
        <v>282</v>
      </c>
      <c r="I12" s="3" t="s">
        <v>283</v>
      </c>
      <c r="J12" s="3" t="s">
        <v>284</v>
      </c>
      <c r="K12" s="3" t="s">
        <v>285</v>
      </c>
      <c r="L12" s="3" t="s">
        <v>286</v>
      </c>
      <c r="M12" s="3" t="s">
        <v>287</v>
      </c>
    </row>
    <row r="13" spans="3:13" x14ac:dyDescent="0.2">
      <c r="C13" s="3" t="s">
        <v>288</v>
      </c>
      <c r="D13" s="3" t="s">
        <v>289</v>
      </c>
      <c r="E13" s="3" t="s">
        <v>290</v>
      </c>
      <c r="F13" s="3" t="s">
        <v>289</v>
      </c>
      <c r="G13" s="3" t="s">
        <v>291</v>
      </c>
      <c r="H13" s="3" t="s">
        <v>292</v>
      </c>
      <c r="I13" s="3" t="s">
        <v>293</v>
      </c>
      <c r="J13" s="3" t="s">
        <v>294</v>
      </c>
      <c r="K13" s="3" t="s">
        <v>295</v>
      </c>
      <c r="L13" s="3" t="s">
        <v>296</v>
      </c>
      <c r="M13" s="3" t="s">
        <v>297</v>
      </c>
    </row>
    <row r="15" spans="3:13" x14ac:dyDescent="0.2">
      <c r="C15" s="3" t="s">
        <v>298</v>
      </c>
      <c r="D15" s="3" t="s">
        <v>299</v>
      </c>
      <c r="E15" s="3" t="s">
        <v>300</v>
      </c>
      <c r="F15" s="3" t="s">
        <v>301</v>
      </c>
      <c r="G15" s="3" t="s">
        <v>302</v>
      </c>
      <c r="H15" s="3" t="s">
        <v>303</v>
      </c>
      <c r="I15" s="3" t="s">
        <v>304</v>
      </c>
      <c r="J15" s="3" t="s">
        <v>305</v>
      </c>
      <c r="K15" s="3" t="s">
        <v>306</v>
      </c>
      <c r="L15" s="3" t="s">
        <v>307</v>
      </c>
      <c r="M15" s="3" t="s">
        <v>308</v>
      </c>
    </row>
    <row r="16" spans="3:13" x14ac:dyDescent="0.2">
      <c r="C16" s="3" t="s">
        <v>309</v>
      </c>
      <c r="D16" s="3" t="s">
        <v>310</v>
      </c>
      <c r="E16" s="3" t="s">
        <v>311</v>
      </c>
      <c r="F16" s="3" t="s">
        <v>312</v>
      </c>
      <c r="G16" s="3" t="s">
        <v>313</v>
      </c>
      <c r="H16" s="3" t="s">
        <v>314</v>
      </c>
      <c r="I16" s="3" t="s">
        <v>315</v>
      </c>
      <c r="J16" s="3" t="s">
        <v>316</v>
      </c>
      <c r="K16" s="3" t="s">
        <v>317</v>
      </c>
      <c r="L16" s="3" t="s">
        <v>318</v>
      </c>
      <c r="M16" s="3" t="s">
        <v>319</v>
      </c>
    </row>
    <row r="17" spans="3:13" x14ac:dyDescent="0.2">
      <c r="C17" s="3" t="s">
        <v>320</v>
      </c>
      <c r="D17" s="3" t="s">
        <v>321</v>
      </c>
      <c r="E17" s="3" t="s">
        <v>321</v>
      </c>
      <c r="F17" s="3" t="s">
        <v>322</v>
      </c>
      <c r="G17" s="3" t="s">
        <v>323</v>
      </c>
      <c r="H17" s="3" t="s">
        <v>324</v>
      </c>
      <c r="I17" s="3" t="s">
        <v>325</v>
      </c>
      <c r="J17" s="3" t="s">
        <v>326</v>
      </c>
      <c r="K17" s="3" t="s">
        <v>327</v>
      </c>
      <c r="L17" s="3" t="s">
        <v>328</v>
      </c>
      <c r="M17" s="3" t="s">
        <v>329</v>
      </c>
    </row>
    <row r="19" spans="3:13" x14ac:dyDescent="0.2">
      <c r="C19" s="3" t="s">
        <v>330</v>
      </c>
      <c r="D19" s="3" t="s">
        <v>331</v>
      </c>
      <c r="E19" s="3" t="s">
        <v>332</v>
      </c>
      <c r="F19" s="3" t="s">
        <v>333</v>
      </c>
      <c r="G19" s="3" t="s">
        <v>334</v>
      </c>
      <c r="H19" s="3" t="s">
        <v>335</v>
      </c>
      <c r="I19" s="3" t="s">
        <v>336</v>
      </c>
      <c r="J19" s="3" t="s">
        <v>337</v>
      </c>
      <c r="K19" s="3" t="s">
        <v>338</v>
      </c>
      <c r="L19" s="3" t="s">
        <v>339</v>
      </c>
      <c r="M19" s="3" t="s">
        <v>340</v>
      </c>
    </row>
    <row r="20" spans="3:13" x14ac:dyDescent="0.2">
      <c r="C20" s="3" t="s">
        <v>341</v>
      </c>
      <c r="D20" s="3" t="s">
        <v>342</v>
      </c>
      <c r="E20" s="3" t="s">
        <v>343</v>
      </c>
      <c r="F20" s="3" t="s">
        <v>344</v>
      </c>
      <c r="G20" s="3" t="s">
        <v>345</v>
      </c>
      <c r="H20" s="3" t="s">
        <v>346</v>
      </c>
      <c r="I20" s="3" t="s">
        <v>347</v>
      </c>
      <c r="J20" s="3" t="s">
        <v>348</v>
      </c>
      <c r="K20" s="3" t="s">
        <v>349</v>
      </c>
      <c r="L20" s="3" t="s">
        <v>350</v>
      </c>
      <c r="M20" s="3" t="s">
        <v>351</v>
      </c>
    </row>
    <row r="21" spans="3:13" x14ac:dyDescent="0.2">
      <c r="C21" s="3" t="s">
        <v>352</v>
      </c>
      <c r="D21" s="3" t="s">
        <v>353</v>
      </c>
      <c r="E21" s="3" t="s">
        <v>354</v>
      </c>
      <c r="F21" s="3" t="s">
        <v>355</v>
      </c>
      <c r="G21" s="3" t="s">
        <v>356</v>
      </c>
      <c r="H21" s="3" t="s">
        <v>357</v>
      </c>
      <c r="I21" s="3" t="s">
        <v>358</v>
      </c>
      <c r="J21" s="3" t="s">
        <v>359</v>
      </c>
      <c r="K21" s="3" t="s">
        <v>360</v>
      </c>
      <c r="L21" s="3" t="s">
        <v>361</v>
      </c>
      <c r="M21" s="3" t="s">
        <v>362</v>
      </c>
    </row>
    <row r="22" spans="3:13" x14ac:dyDescent="0.2">
      <c r="C22" s="3" t="s">
        <v>363</v>
      </c>
      <c r="D22" s="3" t="s">
        <v>364</v>
      </c>
      <c r="E22" s="3" t="s">
        <v>365</v>
      </c>
      <c r="F22" s="3">
        <v>760.33900000000006</v>
      </c>
      <c r="G22" s="3" t="s">
        <v>366</v>
      </c>
      <c r="H22" s="3">
        <v>-105.604</v>
      </c>
      <c r="I22" s="3">
        <v>-247.06100000000001</v>
      </c>
      <c r="J22" s="3">
        <v>-293.459</v>
      </c>
      <c r="K22" s="3" t="s">
        <v>367</v>
      </c>
      <c r="L22" s="3" t="s">
        <v>368</v>
      </c>
      <c r="M22" s="3">
        <v>593.03</v>
      </c>
    </row>
    <row r="23" spans="3:13" x14ac:dyDescent="0.2">
      <c r="C23" s="3" t="s">
        <v>369</v>
      </c>
      <c r="D23" s="3" t="s">
        <v>370</v>
      </c>
      <c r="E23" s="3" t="s">
        <v>371</v>
      </c>
      <c r="F23" s="3" t="s">
        <v>372</v>
      </c>
      <c r="G23" s="3" t="s">
        <v>373</v>
      </c>
      <c r="H23" s="3" t="s">
        <v>374</v>
      </c>
      <c r="I23" s="3" t="s">
        <v>375</v>
      </c>
      <c r="J23" s="3" t="s">
        <v>376</v>
      </c>
      <c r="K23" s="3" t="s">
        <v>377</v>
      </c>
      <c r="L23" s="3" t="s">
        <v>378</v>
      </c>
      <c r="M23" s="3" t="s">
        <v>379</v>
      </c>
    </row>
    <row r="24" spans="3:13" x14ac:dyDescent="0.2">
      <c r="C24" s="3" t="s">
        <v>380</v>
      </c>
      <c r="D24" s="3" t="s">
        <v>381</v>
      </c>
      <c r="E24" s="3" t="s">
        <v>382</v>
      </c>
      <c r="F24" s="3" t="s">
        <v>383</v>
      </c>
      <c r="G24" s="3" t="s">
        <v>384</v>
      </c>
      <c r="H24" s="3" t="s">
        <v>385</v>
      </c>
      <c r="I24" s="3" t="s">
        <v>386</v>
      </c>
      <c r="J24" s="3" t="s">
        <v>387</v>
      </c>
      <c r="K24" s="3" t="s">
        <v>388</v>
      </c>
      <c r="L24" s="3" t="s">
        <v>389</v>
      </c>
      <c r="M24" s="3" t="s">
        <v>390</v>
      </c>
    </row>
    <row r="26" spans="3:13" x14ac:dyDescent="0.2">
      <c r="C26" s="3" t="s">
        <v>391</v>
      </c>
      <c r="D26" s="3">
        <v>32.933</v>
      </c>
      <c r="E26" s="3">
        <v>-567.45399999999995</v>
      </c>
      <c r="F26" s="3">
        <v>177.59700000000001</v>
      </c>
      <c r="G26" s="3">
        <v>412.24599999999998</v>
      </c>
      <c r="H26" s="3" t="s">
        <v>392</v>
      </c>
      <c r="I26" s="3" t="s">
        <v>393</v>
      </c>
      <c r="J26" s="3" t="s">
        <v>394</v>
      </c>
      <c r="K26" s="3" t="s">
        <v>395</v>
      </c>
      <c r="L26" s="3">
        <v>-333.83600000000001</v>
      </c>
      <c r="M26" s="3" t="s">
        <v>396</v>
      </c>
    </row>
    <row r="27" spans="3:13" x14ac:dyDescent="0.2">
      <c r="C27" s="3" t="s">
        <v>397</v>
      </c>
      <c r="D27" s="3" t="s">
        <v>398</v>
      </c>
      <c r="E27" s="3" t="s">
        <v>399</v>
      </c>
      <c r="F27" s="3" t="s">
        <v>400</v>
      </c>
      <c r="G27" s="3" t="s">
        <v>401</v>
      </c>
      <c r="H27" s="3" t="s">
        <v>402</v>
      </c>
      <c r="I27" s="3" t="s">
        <v>403</v>
      </c>
      <c r="J27" s="3" t="s">
        <v>404</v>
      </c>
      <c r="K27" s="3" t="s">
        <v>405</v>
      </c>
      <c r="L27" s="3" t="s">
        <v>406</v>
      </c>
      <c r="M27" s="3" t="s">
        <v>407</v>
      </c>
    </row>
    <row r="28" spans="3:13" x14ac:dyDescent="0.2">
      <c r="C28" s="3" t="s">
        <v>408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409</v>
      </c>
      <c r="D29" s="3" t="s">
        <v>410</v>
      </c>
      <c r="E29" s="3" t="s">
        <v>411</v>
      </c>
      <c r="F29" s="3" t="s">
        <v>412</v>
      </c>
      <c r="G29" s="3" t="s">
        <v>413</v>
      </c>
      <c r="H29" s="3" t="s">
        <v>414</v>
      </c>
      <c r="I29" s="3" t="s">
        <v>415</v>
      </c>
      <c r="J29" s="3" t="s">
        <v>416</v>
      </c>
      <c r="K29" s="3" t="s">
        <v>417</v>
      </c>
      <c r="L29" s="3" t="s">
        <v>418</v>
      </c>
      <c r="M29" s="3" t="s">
        <v>419</v>
      </c>
    </row>
    <row r="30" spans="3:13" x14ac:dyDescent="0.2">
      <c r="C30" s="3" t="s">
        <v>420</v>
      </c>
      <c r="D30" s="3" t="s">
        <v>421</v>
      </c>
      <c r="E30" s="3">
        <v>-255.93299999999999</v>
      </c>
      <c r="F30" s="3" t="s">
        <v>422</v>
      </c>
      <c r="G30" s="3" t="s">
        <v>423</v>
      </c>
      <c r="H30" s="3" t="s">
        <v>424</v>
      </c>
      <c r="I30" s="3" t="s">
        <v>116</v>
      </c>
      <c r="J30" s="3" t="s">
        <v>425</v>
      </c>
      <c r="K30" s="3" t="s">
        <v>426</v>
      </c>
      <c r="L30" s="3" t="s">
        <v>427</v>
      </c>
      <c r="M30" s="3" t="s">
        <v>428</v>
      </c>
    </row>
    <row r="32" spans="3:13" x14ac:dyDescent="0.2">
      <c r="C32" s="3" t="s">
        <v>429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430</v>
      </c>
      <c r="D33" s="3" t="s">
        <v>421</v>
      </c>
      <c r="E33" s="3">
        <v>-255.93299999999999</v>
      </c>
      <c r="F33" s="3" t="s">
        <v>422</v>
      </c>
      <c r="G33" s="3" t="s">
        <v>423</v>
      </c>
      <c r="H33" s="3" t="s">
        <v>424</v>
      </c>
      <c r="I33" s="3" t="s">
        <v>116</v>
      </c>
      <c r="J33" s="3" t="s">
        <v>425</v>
      </c>
      <c r="K33" s="3" t="s">
        <v>426</v>
      </c>
      <c r="L33" s="3" t="s">
        <v>427</v>
      </c>
      <c r="M33" s="3" t="s">
        <v>428</v>
      </c>
    </row>
    <row r="35" spans="3:13" x14ac:dyDescent="0.2">
      <c r="C35" s="3" t="s">
        <v>431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432</v>
      </c>
      <c r="D36" s="3" t="s">
        <v>421</v>
      </c>
      <c r="E36" s="3">
        <v>-255.93299999999999</v>
      </c>
      <c r="F36" s="3" t="s">
        <v>422</v>
      </c>
      <c r="G36" s="3" t="s">
        <v>423</v>
      </c>
      <c r="H36" s="3" t="s">
        <v>424</v>
      </c>
      <c r="I36" s="3" t="s">
        <v>116</v>
      </c>
      <c r="J36" s="3" t="s">
        <v>425</v>
      </c>
      <c r="K36" s="3" t="s">
        <v>426</v>
      </c>
      <c r="L36" s="3" t="s">
        <v>427</v>
      </c>
      <c r="M36" s="3" t="s">
        <v>428</v>
      </c>
    </row>
    <row r="38" spans="3:13" x14ac:dyDescent="0.2">
      <c r="C38" s="3" t="s">
        <v>433</v>
      </c>
      <c r="D38" s="3">
        <v>-0.62</v>
      </c>
      <c r="E38" s="3">
        <v>-1.2999999999999999E-2</v>
      </c>
      <c r="F38" s="3">
        <v>0.73</v>
      </c>
      <c r="G38" s="3">
        <v>0.59</v>
      </c>
      <c r="H38" s="3">
        <v>1.01</v>
      </c>
      <c r="I38" s="3">
        <v>0.76</v>
      </c>
      <c r="J38" s="3">
        <v>1.1599999999999999</v>
      </c>
      <c r="K38" s="3">
        <v>0.65</v>
      </c>
      <c r="L38" s="3">
        <v>-5.3999999999999999E-2</v>
      </c>
      <c r="M38" s="3">
        <v>0.98</v>
      </c>
    </row>
    <row r="39" spans="3:13" x14ac:dyDescent="0.2">
      <c r="C39" s="3" t="s">
        <v>434</v>
      </c>
      <c r="D39" s="3">
        <v>-0.63</v>
      </c>
      <c r="E39" s="3">
        <v>-1.2999999999999999E-2</v>
      </c>
      <c r="F39" s="3">
        <v>0.69</v>
      </c>
      <c r="G39" s="3">
        <v>0.55000000000000004</v>
      </c>
      <c r="H39" s="3">
        <v>0.97</v>
      </c>
      <c r="I39" s="3">
        <v>0.74</v>
      </c>
      <c r="J39" s="3">
        <v>1.1299999999999999</v>
      </c>
      <c r="K39" s="3">
        <v>0.62</v>
      </c>
      <c r="L39" s="3">
        <v>-5.3999999999999999E-2</v>
      </c>
      <c r="M39" s="3">
        <v>0.95</v>
      </c>
    </row>
    <row r="40" spans="3:13" x14ac:dyDescent="0.2">
      <c r="C40" s="3" t="s">
        <v>435</v>
      </c>
      <c r="D40" s="3" t="s">
        <v>436</v>
      </c>
      <c r="E40" s="3" t="s">
        <v>437</v>
      </c>
      <c r="F40" s="3" t="s">
        <v>438</v>
      </c>
      <c r="G40" s="3" t="s">
        <v>439</v>
      </c>
      <c r="H40" s="3" t="s">
        <v>440</v>
      </c>
      <c r="I40" s="3" t="s">
        <v>441</v>
      </c>
      <c r="J40" s="3" t="s">
        <v>442</v>
      </c>
      <c r="K40" s="3" t="s">
        <v>443</v>
      </c>
      <c r="L40" s="3" t="s">
        <v>444</v>
      </c>
      <c r="M40" s="3" t="s">
        <v>445</v>
      </c>
    </row>
    <row r="41" spans="3:13" x14ac:dyDescent="0.2">
      <c r="C41" s="3" t="s">
        <v>446</v>
      </c>
      <c r="D41" s="3" t="s">
        <v>436</v>
      </c>
      <c r="E41" s="3" t="s">
        <v>437</v>
      </c>
      <c r="F41" s="3" t="s">
        <v>447</v>
      </c>
      <c r="G41" s="3" t="s">
        <v>448</v>
      </c>
      <c r="H41" s="3" t="s">
        <v>449</v>
      </c>
      <c r="I41" s="3" t="s">
        <v>450</v>
      </c>
      <c r="J41" s="3" t="s">
        <v>451</v>
      </c>
      <c r="K41" s="3" t="s">
        <v>452</v>
      </c>
      <c r="L41" s="3" t="s">
        <v>444</v>
      </c>
      <c r="M41" s="3" t="s">
        <v>453</v>
      </c>
    </row>
    <row r="43" spans="3:13" x14ac:dyDescent="0.2">
      <c r="C43" s="3" t="s">
        <v>454</v>
      </c>
      <c r="D43" s="3" t="s">
        <v>455</v>
      </c>
      <c r="E43" s="3" t="s">
        <v>456</v>
      </c>
      <c r="F43" s="3" t="s">
        <v>457</v>
      </c>
      <c r="G43" s="3" t="s">
        <v>458</v>
      </c>
      <c r="H43" s="3" t="s">
        <v>459</v>
      </c>
      <c r="I43" s="3" t="s">
        <v>460</v>
      </c>
      <c r="J43" s="3" t="s">
        <v>461</v>
      </c>
      <c r="K43" s="3" t="s">
        <v>462</v>
      </c>
      <c r="L43" s="3" t="s">
        <v>463</v>
      </c>
      <c r="M43" s="3" t="s">
        <v>464</v>
      </c>
    </row>
    <row r="44" spans="3:13" x14ac:dyDescent="0.2">
      <c r="C44" s="3" t="s">
        <v>465</v>
      </c>
      <c r="D44" s="3" t="s">
        <v>466</v>
      </c>
      <c r="E44" s="3" t="s">
        <v>467</v>
      </c>
      <c r="F44" s="3" t="s">
        <v>468</v>
      </c>
      <c r="G44" s="3" t="s">
        <v>469</v>
      </c>
      <c r="H44" s="3" t="s">
        <v>470</v>
      </c>
      <c r="I44" s="3" t="s">
        <v>471</v>
      </c>
      <c r="J44" s="3" t="s">
        <v>472</v>
      </c>
      <c r="K44" s="3" t="s">
        <v>473</v>
      </c>
      <c r="L44" s="3" t="s">
        <v>474</v>
      </c>
      <c r="M44" s="3" t="s">
        <v>475</v>
      </c>
    </row>
    <row r="46" spans="3:13" x14ac:dyDescent="0.2">
      <c r="C46" s="3" t="s">
        <v>476</v>
      </c>
      <c r="D46" s="3" t="s">
        <v>278</v>
      </c>
      <c r="E46" s="3" t="s">
        <v>279</v>
      </c>
      <c r="F46" s="3" t="s">
        <v>280</v>
      </c>
      <c r="G46" s="3" t="s">
        <v>281</v>
      </c>
      <c r="H46" s="3" t="s">
        <v>282</v>
      </c>
      <c r="I46" s="3" t="s">
        <v>283</v>
      </c>
      <c r="J46" s="3" t="s">
        <v>284</v>
      </c>
      <c r="K46" s="3" t="s">
        <v>285</v>
      </c>
      <c r="L46" s="3" t="s">
        <v>286</v>
      </c>
      <c r="M46" s="3" t="s">
        <v>287</v>
      </c>
    </row>
    <row r="47" spans="3:13" x14ac:dyDescent="0.2">
      <c r="C47" s="3" t="s">
        <v>477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478</v>
      </c>
      <c r="L47" s="3" t="s">
        <v>479</v>
      </c>
      <c r="M47" s="3" t="s">
        <v>480</v>
      </c>
    </row>
    <row r="48" spans="3:13" x14ac:dyDescent="0.2">
      <c r="C48" s="3" t="s">
        <v>481</v>
      </c>
      <c r="D48" s="3" t="s">
        <v>466</v>
      </c>
      <c r="E48" s="3" t="s">
        <v>467</v>
      </c>
      <c r="F48" s="3" t="s">
        <v>468</v>
      </c>
      <c r="G48" s="3" t="s">
        <v>469</v>
      </c>
      <c r="H48" s="3" t="s">
        <v>470</v>
      </c>
      <c r="I48" s="3" t="s">
        <v>471</v>
      </c>
      <c r="J48" s="3" t="s">
        <v>472</v>
      </c>
      <c r="K48" s="3" t="s">
        <v>473</v>
      </c>
      <c r="L48" s="3" t="s">
        <v>474</v>
      </c>
      <c r="M48" s="3" t="s">
        <v>475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0F69-92D0-404C-8202-CA5E5993C0F6}">
  <dimension ref="C1:M41"/>
  <sheetViews>
    <sheetView topLeftCell="A2" workbookViewId="0">
      <selection activeCell="F30" sqref="F30:H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482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430</v>
      </c>
      <c r="D12" s="3" t="s">
        <v>421</v>
      </c>
      <c r="E12" s="3">
        <v>-255.93299999999999</v>
      </c>
      <c r="F12" s="3" t="s">
        <v>422</v>
      </c>
      <c r="G12" s="3" t="s">
        <v>423</v>
      </c>
      <c r="H12" s="3" t="s">
        <v>424</v>
      </c>
      <c r="I12" s="3" t="s">
        <v>116</v>
      </c>
      <c r="J12" s="3" t="s">
        <v>425</v>
      </c>
      <c r="K12" s="3" t="s">
        <v>426</v>
      </c>
      <c r="L12" s="3" t="s">
        <v>427</v>
      </c>
      <c r="M12" s="3" t="s">
        <v>428</v>
      </c>
    </row>
    <row r="13" spans="3:13" x14ac:dyDescent="0.2">
      <c r="C13" s="3" t="s">
        <v>483</v>
      </c>
      <c r="D13" s="3">
        <v>757.46299999999997</v>
      </c>
      <c r="E13" s="3" t="s">
        <v>484</v>
      </c>
      <c r="F13" s="3" t="s">
        <v>485</v>
      </c>
      <c r="G13" s="3" t="s">
        <v>486</v>
      </c>
      <c r="H13" s="3" t="s">
        <v>487</v>
      </c>
      <c r="I13" s="3" t="s">
        <v>488</v>
      </c>
      <c r="J13" s="3" t="s">
        <v>489</v>
      </c>
      <c r="K13" s="3" t="s">
        <v>490</v>
      </c>
      <c r="L13" s="3" t="s">
        <v>491</v>
      </c>
      <c r="M13" s="3" t="s">
        <v>492</v>
      </c>
    </row>
    <row r="14" spans="3:13" x14ac:dyDescent="0.2">
      <c r="C14" s="3" t="s">
        <v>493</v>
      </c>
      <c r="D14" s="3">
        <v>128.54599999999999</v>
      </c>
      <c r="E14" s="3">
        <v>179.501</v>
      </c>
      <c r="F14" s="3">
        <v>192.86</v>
      </c>
      <c r="G14" s="3">
        <v>205.45099999999999</v>
      </c>
      <c r="H14" s="3">
        <v>202.40799999999999</v>
      </c>
      <c r="I14" s="3">
        <v>539.16700000000003</v>
      </c>
      <c r="J14" s="3">
        <v>844.01900000000001</v>
      </c>
      <c r="K14" s="3" t="s">
        <v>494</v>
      </c>
      <c r="L14" s="3" t="s">
        <v>495</v>
      </c>
      <c r="M14" s="3" t="s">
        <v>496</v>
      </c>
    </row>
    <row r="15" spans="3:13" x14ac:dyDescent="0.2">
      <c r="C15" s="3" t="s">
        <v>497</v>
      </c>
      <c r="D15" s="3" t="s">
        <v>498</v>
      </c>
      <c r="E15" s="3" t="s">
        <v>499</v>
      </c>
      <c r="F15" s="3" t="s">
        <v>500</v>
      </c>
      <c r="G15" s="3" t="s">
        <v>501</v>
      </c>
      <c r="H15" s="3" t="s">
        <v>502</v>
      </c>
      <c r="I15" s="3" t="s">
        <v>503</v>
      </c>
      <c r="J15" s="3" t="s">
        <v>504</v>
      </c>
      <c r="K15" s="3" t="s">
        <v>505</v>
      </c>
      <c r="L15" s="3" t="s">
        <v>506</v>
      </c>
      <c r="M15" s="3" t="s">
        <v>507</v>
      </c>
    </row>
    <row r="16" spans="3:13" x14ac:dyDescent="0.2">
      <c r="C16" s="3" t="s">
        <v>508</v>
      </c>
      <c r="D16" s="3" t="s">
        <v>509</v>
      </c>
      <c r="E16" s="3" t="s">
        <v>510</v>
      </c>
      <c r="F16" s="3" t="s">
        <v>511</v>
      </c>
      <c r="G16" s="3" t="s">
        <v>512</v>
      </c>
      <c r="H16" s="3" t="s">
        <v>513</v>
      </c>
      <c r="I16" s="3" t="s">
        <v>514</v>
      </c>
      <c r="J16" s="3" t="s">
        <v>515</v>
      </c>
      <c r="K16" s="3">
        <v>-752</v>
      </c>
      <c r="L16" s="3" t="s">
        <v>516</v>
      </c>
      <c r="M16" s="3" t="s">
        <v>517</v>
      </c>
    </row>
    <row r="17" spans="3:13" x14ac:dyDescent="0.2">
      <c r="C17" s="3" t="s">
        <v>518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519</v>
      </c>
      <c r="D18" s="3">
        <v>-53.118000000000002</v>
      </c>
      <c r="E18" s="3">
        <v>-844.23299999999995</v>
      </c>
      <c r="F18" s="3">
        <v>24.975000000000001</v>
      </c>
      <c r="G18" s="3" t="s">
        <v>520</v>
      </c>
      <c r="H18" s="3" t="s">
        <v>521</v>
      </c>
      <c r="I18" s="3" t="s">
        <v>522</v>
      </c>
      <c r="J18" s="3" t="s">
        <v>523</v>
      </c>
      <c r="K18" s="3" t="s">
        <v>524</v>
      </c>
      <c r="L18" s="3" t="s">
        <v>525</v>
      </c>
      <c r="M18" s="3" t="s">
        <v>526</v>
      </c>
    </row>
    <row r="19" spans="3:13" x14ac:dyDescent="0.2">
      <c r="C19" s="3" t="s">
        <v>527</v>
      </c>
      <c r="D19" s="3" t="s">
        <v>528</v>
      </c>
      <c r="E19" s="3" t="s">
        <v>529</v>
      </c>
      <c r="F19" s="3" t="s">
        <v>530</v>
      </c>
      <c r="G19" s="3" t="s">
        <v>531</v>
      </c>
      <c r="H19" s="3" t="s">
        <v>532</v>
      </c>
      <c r="I19" s="3" t="s">
        <v>533</v>
      </c>
      <c r="J19" s="3" t="s">
        <v>534</v>
      </c>
      <c r="K19" s="3" t="s">
        <v>535</v>
      </c>
      <c r="L19" s="3" t="s">
        <v>536</v>
      </c>
      <c r="M19" s="3" t="s">
        <v>537</v>
      </c>
    </row>
    <row r="20" spans="3:13" x14ac:dyDescent="0.2">
      <c r="C20" s="3" t="s">
        <v>538</v>
      </c>
      <c r="D20" s="3" t="s">
        <v>539</v>
      </c>
      <c r="E20" s="3" t="s">
        <v>540</v>
      </c>
      <c r="F20" s="3" t="s">
        <v>541</v>
      </c>
      <c r="G20" s="3" t="s">
        <v>542</v>
      </c>
      <c r="H20" s="3" t="s">
        <v>543</v>
      </c>
      <c r="I20" s="3" t="s">
        <v>544</v>
      </c>
      <c r="J20" s="3" t="s">
        <v>545</v>
      </c>
      <c r="K20" s="3" t="s">
        <v>546</v>
      </c>
      <c r="L20" s="3" t="s">
        <v>547</v>
      </c>
      <c r="M20" s="3" t="s">
        <v>548</v>
      </c>
    </row>
    <row r="22" spans="3:13" x14ac:dyDescent="0.2">
      <c r="C22" s="3" t="s">
        <v>549</v>
      </c>
      <c r="D22" s="3" t="s">
        <v>550</v>
      </c>
      <c r="E22" s="3" t="s">
        <v>551</v>
      </c>
      <c r="F22" s="3" t="s">
        <v>552</v>
      </c>
      <c r="G22" s="3" t="s">
        <v>553</v>
      </c>
      <c r="H22" s="3" t="s">
        <v>554</v>
      </c>
      <c r="I22" s="3" t="s">
        <v>555</v>
      </c>
      <c r="J22" s="3" t="s">
        <v>556</v>
      </c>
      <c r="K22" s="3" t="s">
        <v>557</v>
      </c>
      <c r="L22" s="3" t="s">
        <v>558</v>
      </c>
      <c r="M22" s="3" t="s">
        <v>559</v>
      </c>
    </row>
    <row r="23" spans="3:13" x14ac:dyDescent="0.2">
      <c r="C23" s="3" t="s">
        <v>560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561</v>
      </c>
      <c r="L23" s="3" t="s">
        <v>562</v>
      </c>
      <c r="M23" s="3" t="s">
        <v>563</v>
      </c>
    </row>
    <row r="24" spans="3:13" x14ac:dyDescent="0.2">
      <c r="C24" s="3" t="s">
        <v>564</v>
      </c>
      <c r="D24" s="3">
        <v>-195.47399999999999</v>
      </c>
      <c r="E24" s="3">
        <v>-326.57600000000002</v>
      </c>
      <c r="F24" s="3">
        <v>-54.112000000000002</v>
      </c>
      <c r="G24" s="3">
        <v>-138.31</v>
      </c>
      <c r="H24" s="3" t="s">
        <v>565</v>
      </c>
      <c r="I24" s="3" t="s">
        <v>566</v>
      </c>
      <c r="J24" s="3" t="s">
        <v>567</v>
      </c>
      <c r="K24" s="3">
        <v>-73.8</v>
      </c>
      <c r="L24" s="3">
        <v>-668.93600000000004</v>
      </c>
      <c r="M24" s="3" t="s">
        <v>568</v>
      </c>
    </row>
    <row r="25" spans="3:13" x14ac:dyDescent="0.2">
      <c r="C25" s="3" t="s">
        <v>569</v>
      </c>
      <c r="D25" s="3" t="s">
        <v>570</v>
      </c>
      <c r="E25" s="3" t="s">
        <v>571</v>
      </c>
      <c r="F25" s="3" t="s">
        <v>572</v>
      </c>
      <c r="G25" s="3" t="s">
        <v>573</v>
      </c>
      <c r="H25" s="3" t="s">
        <v>574</v>
      </c>
      <c r="I25" s="3" t="s">
        <v>575</v>
      </c>
      <c r="J25" s="3" t="s">
        <v>576</v>
      </c>
      <c r="K25" s="3" t="s">
        <v>577</v>
      </c>
      <c r="L25" s="3" t="s">
        <v>578</v>
      </c>
      <c r="M25" s="3" t="s">
        <v>579</v>
      </c>
    </row>
    <row r="27" spans="3:13" x14ac:dyDescent="0.2">
      <c r="C27" s="3" t="s">
        <v>580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581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582</v>
      </c>
      <c r="D29" s="3" t="s">
        <v>583</v>
      </c>
      <c r="E29" s="3" t="s">
        <v>584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585</v>
      </c>
      <c r="D30" s="3">
        <v>-62.679000000000002</v>
      </c>
      <c r="E30" s="3" t="s">
        <v>586</v>
      </c>
      <c r="F30" s="39">
        <f>(D30+E30)/2</f>
        <v>-17402.389499999997</v>
      </c>
      <c r="G30" s="39">
        <f t="shared" ref="G30:H30" si="0">(E30+F30)/2</f>
        <v>-26072.244749999998</v>
      </c>
      <c r="H30" s="39">
        <f t="shared" si="0"/>
        <v>-21737.317124999998</v>
      </c>
      <c r="I30" s="3" t="s">
        <v>587</v>
      </c>
      <c r="J30" s="3" t="s">
        <v>588</v>
      </c>
      <c r="K30" s="3" t="s">
        <v>589</v>
      </c>
      <c r="L30" s="3" t="s">
        <v>590</v>
      </c>
      <c r="M30" s="3" t="s">
        <v>591</v>
      </c>
    </row>
    <row r="31" spans="3:13" x14ac:dyDescent="0.2">
      <c r="C31" s="3" t="s">
        <v>592</v>
      </c>
      <c r="D31" s="3" t="s">
        <v>593</v>
      </c>
      <c r="E31" s="3" t="s">
        <v>3</v>
      </c>
      <c r="F31" s="3" t="s">
        <v>3</v>
      </c>
      <c r="G31" s="3" t="s">
        <v>3</v>
      </c>
      <c r="H31" s="3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594</v>
      </c>
      <c r="D32" s="3" t="s">
        <v>595</v>
      </c>
      <c r="E32" s="3" t="s">
        <v>596</v>
      </c>
      <c r="F32" s="3" t="s">
        <v>597</v>
      </c>
      <c r="G32" s="3" t="s">
        <v>598</v>
      </c>
      <c r="H32" s="3" t="s">
        <v>599</v>
      </c>
      <c r="I32" s="3" t="s">
        <v>600</v>
      </c>
      <c r="J32" s="3" t="s">
        <v>601</v>
      </c>
      <c r="K32" s="3" t="s">
        <v>602</v>
      </c>
      <c r="L32" s="3" t="s">
        <v>603</v>
      </c>
      <c r="M32" s="3" t="s">
        <v>604</v>
      </c>
    </row>
    <row r="33" spans="3:13" x14ac:dyDescent="0.2">
      <c r="C33" s="3" t="s">
        <v>605</v>
      </c>
      <c r="D33" s="3" t="s">
        <v>606</v>
      </c>
      <c r="E33" s="3" t="s">
        <v>607</v>
      </c>
      <c r="F33" s="3" t="s">
        <v>597</v>
      </c>
      <c r="G33" s="3" t="s">
        <v>598</v>
      </c>
      <c r="H33" s="3" t="s">
        <v>599</v>
      </c>
      <c r="I33" s="3" t="s">
        <v>608</v>
      </c>
      <c r="J33" s="3" t="s">
        <v>609</v>
      </c>
      <c r="K33" s="3" t="s">
        <v>610</v>
      </c>
      <c r="L33" s="3" t="s">
        <v>611</v>
      </c>
      <c r="M33" s="3" t="s">
        <v>612</v>
      </c>
    </row>
    <row r="35" spans="3:13" x14ac:dyDescent="0.2">
      <c r="C35" s="3" t="s">
        <v>613</v>
      </c>
      <c r="D35" s="3" t="s">
        <v>614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615</v>
      </c>
      <c r="D36" s="3">
        <v>-644.85299999999995</v>
      </c>
      <c r="E36" s="3">
        <v>-506.077</v>
      </c>
      <c r="F36" s="3">
        <v>-148.46</v>
      </c>
      <c r="G36" s="3">
        <v>-106.083</v>
      </c>
      <c r="H36" s="3">
        <v>453.846</v>
      </c>
      <c r="I36" s="3">
        <v>-978.69100000000003</v>
      </c>
      <c r="J36" s="3">
        <v>237.624</v>
      </c>
      <c r="K36" s="3" t="s">
        <v>616</v>
      </c>
      <c r="L36" s="3" t="s">
        <v>617</v>
      </c>
      <c r="M36" s="3" t="s">
        <v>618</v>
      </c>
    </row>
    <row r="37" spans="3:13" x14ac:dyDescent="0.2">
      <c r="C37" s="3" t="s">
        <v>619</v>
      </c>
      <c r="D37" s="3" t="s">
        <v>620</v>
      </c>
      <c r="E37" s="3" t="s">
        <v>621</v>
      </c>
      <c r="F37" s="3" t="s">
        <v>622</v>
      </c>
      <c r="G37" s="3" t="s">
        <v>623</v>
      </c>
      <c r="H37" s="3" t="s">
        <v>624</v>
      </c>
      <c r="I37" s="3" t="s">
        <v>625</v>
      </c>
      <c r="J37" s="3" t="s">
        <v>626</v>
      </c>
      <c r="K37" s="3" t="s">
        <v>627</v>
      </c>
      <c r="L37" s="3" t="s">
        <v>628</v>
      </c>
      <c r="M37" s="3" t="s">
        <v>629</v>
      </c>
    </row>
    <row r="38" spans="3:13" x14ac:dyDescent="0.2">
      <c r="C38" s="3" t="s">
        <v>630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631</v>
      </c>
      <c r="D40" s="3" t="s">
        <v>632</v>
      </c>
      <c r="E40" s="3" t="s">
        <v>633</v>
      </c>
      <c r="F40" s="3" t="s">
        <v>634</v>
      </c>
      <c r="G40" s="3" t="s">
        <v>635</v>
      </c>
      <c r="H40" s="3" t="s">
        <v>636</v>
      </c>
      <c r="I40" s="3" t="s">
        <v>637</v>
      </c>
      <c r="J40" s="3" t="s">
        <v>638</v>
      </c>
      <c r="K40" s="3" t="s">
        <v>639</v>
      </c>
      <c r="L40" s="3" t="s">
        <v>640</v>
      </c>
      <c r="M40" s="3" t="s">
        <v>641</v>
      </c>
    </row>
    <row r="41" spans="3:13" x14ac:dyDescent="0.2">
      <c r="C41" s="3" t="s">
        <v>642</v>
      </c>
      <c r="D41" s="3">
        <v>3.1869999999999998</v>
      </c>
      <c r="E41" s="3">
        <v>631.14800000000002</v>
      </c>
      <c r="F41" s="3" t="s">
        <v>3</v>
      </c>
      <c r="G41" s="3" t="s">
        <v>3</v>
      </c>
      <c r="H41" s="3" t="s">
        <v>3</v>
      </c>
      <c r="I41" s="3" t="s">
        <v>643</v>
      </c>
      <c r="J41" s="3">
        <v>689.49800000000005</v>
      </c>
      <c r="K41" s="3">
        <v>857.61099999999999</v>
      </c>
      <c r="L41" s="3" t="s">
        <v>644</v>
      </c>
      <c r="M41" s="3" t="s">
        <v>645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A350-C8E6-4AC2-82CE-8B88ABEB7AA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646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647</v>
      </c>
      <c r="D12" s="3" t="s">
        <v>3</v>
      </c>
      <c r="E12" s="3">
        <v>18.5</v>
      </c>
      <c r="F12" s="3">
        <v>46.92</v>
      </c>
      <c r="G12" s="3">
        <v>62.5</v>
      </c>
      <c r="H12" s="3">
        <v>76.790000000000006</v>
      </c>
      <c r="I12" s="3">
        <v>65.900000000000006</v>
      </c>
      <c r="J12" s="3">
        <v>100.02</v>
      </c>
      <c r="K12" s="3">
        <v>180.34</v>
      </c>
      <c r="L12" s="3">
        <v>177.33</v>
      </c>
      <c r="M12" s="3">
        <v>151.91</v>
      </c>
    </row>
    <row r="13" spans="3:13" ht="12.75" x14ac:dyDescent="0.2">
      <c r="C13" s="3" t="s">
        <v>648</v>
      </c>
      <c r="D13" s="3" t="s">
        <v>3</v>
      </c>
      <c r="E13" s="3" t="s">
        <v>649</v>
      </c>
      <c r="F13" s="3" t="s">
        <v>650</v>
      </c>
      <c r="G13" s="3" t="s">
        <v>651</v>
      </c>
      <c r="H13" s="3" t="s">
        <v>652</v>
      </c>
      <c r="I13" s="3" t="s">
        <v>653</v>
      </c>
      <c r="J13" s="3" t="s">
        <v>654</v>
      </c>
      <c r="K13" s="3" t="s">
        <v>655</v>
      </c>
      <c r="L13" s="3" t="s">
        <v>656</v>
      </c>
      <c r="M13" s="3" t="s">
        <v>657</v>
      </c>
    </row>
    <row r="14" spans="3:13" ht="12.75" x14ac:dyDescent="0.2"/>
    <row r="15" spans="3:13" ht="12.75" x14ac:dyDescent="0.2">
      <c r="C15" s="3" t="s">
        <v>658</v>
      </c>
      <c r="D15" s="3" t="s">
        <v>3</v>
      </c>
      <c r="E15" s="3" t="s">
        <v>659</v>
      </c>
      <c r="F15" s="3" t="s">
        <v>660</v>
      </c>
      <c r="G15" s="3" t="s">
        <v>661</v>
      </c>
      <c r="H15" s="3" t="s">
        <v>662</v>
      </c>
      <c r="I15" s="3" t="s">
        <v>663</v>
      </c>
      <c r="J15" s="3" t="s">
        <v>664</v>
      </c>
      <c r="K15" s="3" t="s">
        <v>665</v>
      </c>
      <c r="L15" s="3" t="s">
        <v>666</v>
      </c>
      <c r="M15" s="3" t="s">
        <v>667</v>
      </c>
    </row>
    <row r="16" spans="3:13" ht="12.75" x14ac:dyDescent="0.2">
      <c r="C16" s="3" t="s">
        <v>668</v>
      </c>
      <c r="D16" s="3" t="s">
        <v>669</v>
      </c>
      <c r="E16" s="3" t="s">
        <v>659</v>
      </c>
      <c r="F16" s="3" t="s">
        <v>660</v>
      </c>
      <c r="G16" s="3" t="s">
        <v>661</v>
      </c>
      <c r="H16" s="3" t="s">
        <v>662</v>
      </c>
      <c r="I16" s="3" t="s">
        <v>663</v>
      </c>
      <c r="J16" s="3" t="s">
        <v>664</v>
      </c>
      <c r="K16" s="3" t="s">
        <v>665</v>
      </c>
      <c r="L16" s="3" t="s">
        <v>666</v>
      </c>
      <c r="M16" s="3" t="s">
        <v>670</v>
      </c>
    </row>
    <row r="17" spans="3:13" ht="12.75" x14ac:dyDescent="0.2">
      <c r="C17" s="3" t="s">
        <v>671</v>
      </c>
      <c r="D17" s="3" t="s">
        <v>669</v>
      </c>
      <c r="E17" s="3" t="s">
        <v>672</v>
      </c>
      <c r="F17" s="3" t="s">
        <v>673</v>
      </c>
      <c r="G17" s="3" t="s">
        <v>674</v>
      </c>
      <c r="H17" s="3" t="s">
        <v>675</v>
      </c>
      <c r="I17" s="3" t="s">
        <v>676</v>
      </c>
      <c r="J17" s="3" t="s">
        <v>677</v>
      </c>
      <c r="K17" s="3" t="s">
        <v>678</v>
      </c>
      <c r="L17" s="3" t="s">
        <v>679</v>
      </c>
      <c r="M17" s="3" t="s">
        <v>680</v>
      </c>
    </row>
    <row r="18" spans="3:13" ht="12.75" x14ac:dyDescent="0.2">
      <c r="C18" s="3" t="s">
        <v>681</v>
      </c>
      <c r="D18" s="3" t="s">
        <v>669</v>
      </c>
      <c r="E18" s="3" t="s">
        <v>682</v>
      </c>
      <c r="F18" s="3" t="s">
        <v>683</v>
      </c>
      <c r="G18" s="3" t="s">
        <v>684</v>
      </c>
      <c r="H18" s="3" t="s">
        <v>685</v>
      </c>
      <c r="I18" s="3" t="s">
        <v>686</v>
      </c>
      <c r="J18" s="3" t="s">
        <v>687</v>
      </c>
      <c r="K18" s="3" t="s">
        <v>688</v>
      </c>
      <c r="L18" s="3" t="s">
        <v>689</v>
      </c>
      <c r="M18" s="3" t="s">
        <v>690</v>
      </c>
    </row>
    <row r="19" spans="3:13" ht="12.75" x14ac:dyDescent="0.2">
      <c r="C19" s="3" t="s">
        <v>691</v>
      </c>
      <c r="D19" s="3" t="s">
        <v>669</v>
      </c>
      <c r="E19" s="3" t="s">
        <v>692</v>
      </c>
      <c r="F19" s="3" t="s">
        <v>693</v>
      </c>
      <c r="G19" s="3" t="s">
        <v>694</v>
      </c>
      <c r="H19" s="3" t="s">
        <v>695</v>
      </c>
      <c r="I19" s="3" t="s">
        <v>696</v>
      </c>
      <c r="J19" s="3" t="s">
        <v>697</v>
      </c>
      <c r="K19" s="3" t="s">
        <v>698</v>
      </c>
      <c r="L19" s="3" t="s">
        <v>699</v>
      </c>
      <c r="M19" s="3" t="s">
        <v>700</v>
      </c>
    </row>
    <row r="20" spans="3:13" ht="12.75" x14ac:dyDescent="0.2">
      <c r="C20" s="3" t="s">
        <v>701</v>
      </c>
      <c r="D20" s="3" t="s">
        <v>702</v>
      </c>
      <c r="E20" s="3" t="s">
        <v>703</v>
      </c>
      <c r="F20" s="3" t="s">
        <v>704</v>
      </c>
      <c r="G20" s="3" t="s">
        <v>705</v>
      </c>
      <c r="H20" s="3" t="s">
        <v>706</v>
      </c>
      <c r="I20" s="3" t="s">
        <v>707</v>
      </c>
      <c r="J20" s="3" t="s">
        <v>708</v>
      </c>
      <c r="K20" s="3" t="s">
        <v>709</v>
      </c>
      <c r="L20" s="3" t="s">
        <v>710</v>
      </c>
      <c r="M20" s="3" t="s">
        <v>711</v>
      </c>
    </row>
    <row r="21" spans="3:13" ht="12.75" x14ac:dyDescent="0.2">
      <c r="C21" s="3" t="s">
        <v>712</v>
      </c>
      <c r="D21" s="3" t="s">
        <v>702</v>
      </c>
      <c r="E21" s="3" t="s">
        <v>713</v>
      </c>
      <c r="F21" s="3" t="s">
        <v>714</v>
      </c>
      <c r="G21" s="3" t="s">
        <v>715</v>
      </c>
      <c r="H21" s="3" t="s">
        <v>716</v>
      </c>
      <c r="I21" s="3" t="s">
        <v>717</v>
      </c>
      <c r="J21" s="3" t="s">
        <v>718</v>
      </c>
      <c r="K21" s="3" t="s">
        <v>719</v>
      </c>
      <c r="L21" s="3" t="s">
        <v>720</v>
      </c>
      <c r="M21" s="3" t="s">
        <v>721</v>
      </c>
    </row>
    <row r="22" spans="3:13" ht="12.75" x14ac:dyDescent="0.2">
      <c r="C22" s="3" t="s">
        <v>722</v>
      </c>
      <c r="D22" s="3" t="s">
        <v>669</v>
      </c>
      <c r="E22" s="3" t="s">
        <v>723</v>
      </c>
      <c r="F22" s="3" t="s">
        <v>724</v>
      </c>
      <c r="G22" s="3" t="s">
        <v>725</v>
      </c>
      <c r="H22" s="3" t="s">
        <v>726</v>
      </c>
      <c r="I22" s="3" t="s">
        <v>727</v>
      </c>
      <c r="J22" s="3" t="s">
        <v>728</v>
      </c>
      <c r="K22" s="3" t="s">
        <v>729</v>
      </c>
      <c r="L22" s="3" t="s">
        <v>730</v>
      </c>
      <c r="M22" s="3" t="s">
        <v>731</v>
      </c>
    </row>
    <row r="23" spans="3:13" ht="12.75" x14ac:dyDescent="0.2"/>
    <row r="24" spans="3:13" ht="12.75" x14ac:dyDescent="0.2">
      <c r="C24" s="3" t="s">
        <v>732</v>
      </c>
      <c r="D24" s="3" t="s">
        <v>669</v>
      </c>
      <c r="E24" s="3" t="s">
        <v>733</v>
      </c>
      <c r="F24" s="3" t="s">
        <v>734</v>
      </c>
      <c r="G24" s="3" t="s">
        <v>735</v>
      </c>
      <c r="H24" s="3" t="s">
        <v>736</v>
      </c>
      <c r="I24" s="3" t="s">
        <v>737</v>
      </c>
      <c r="J24" s="3" t="s">
        <v>738</v>
      </c>
      <c r="K24" s="3" t="s">
        <v>739</v>
      </c>
      <c r="L24" s="3" t="s">
        <v>740</v>
      </c>
      <c r="M24" s="3" t="s">
        <v>741</v>
      </c>
    </row>
    <row r="25" spans="3:13" ht="12.75" x14ac:dyDescent="0.2">
      <c r="C25" s="3" t="s">
        <v>742</v>
      </c>
      <c r="D25" s="3" t="s">
        <v>669</v>
      </c>
      <c r="E25" s="3" t="s">
        <v>743</v>
      </c>
      <c r="F25" s="3" t="s">
        <v>744</v>
      </c>
      <c r="G25" s="3" t="s">
        <v>745</v>
      </c>
      <c r="H25" s="3" t="s">
        <v>746</v>
      </c>
      <c r="I25" s="3" t="s">
        <v>747</v>
      </c>
      <c r="J25" s="3" t="s">
        <v>748</v>
      </c>
      <c r="K25" s="3" t="s">
        <v>749</v>
      </c>
      <c r="L25" s="3" t="s">
        <v>719</v>
      </c>
      <c r="M25" s="3" t="s">
        <v>750</v>
      </c>
    </row>
    <row r="26" spans="3:13" ht="12.75" x14ac:dyDescent="0.2">
      <c r="C26" s="3" t="s">
        <v>751</v>
      </c>
      <c r="D26" s="3" t="s">
        <v>669</v>
      </c>
      <c r="E26" s="3" t="s">
        <v>752</v>
      </c>
      <c r="F26" s="3" t="s">
        <v>753</v>
      </c>
      <c r="G26" s="3" t="s">
        <v>754</v>
      </c>
      <c r="H26" s="3" t="s">
        <v>755</v>
      </c>
      <c r="I26" s="3" t="s">
        <v>756</v>
      </c>
      <c r="J26" s="3" t="s">
        <v>757</v>
      </c>
      <c r="K26" s="3" t="s">
        <v>758</v>
      </c>
      <c r="L26" s="3" t="s">
        <v>759</v>
      </c>
      <c r="M26" s="3" t="s">
        <v>760</v>
      </c>
    </row>
    <row r="27" spans="3:13" ht="12.75" x14ac:dyDescent="0.2">
      <c r="C27" s="3" t="s">
        <v>761</v>
      </c>
      <c r="D27" s="3" t="s">
        <v>669</v>
      </c>
      <c r="E27" s="3" t="s">
        <v>762</v>
      </c>
      <c r="F27" s="3" t="s">
        <v>750</v>
      </c>
      <c r="G27" s="3" t="s">
        <v>728</v>
      </c>
      <c r="H27" s="3" t="s">
        <v>716</v>
      </c>
      <c r="I27" s="3" t="s">
        <v>724</v>
      </c>
      <c r="J27" s="3" t="s">
        <v>763</v>
      </c>
      <c r="K27" s="3" t="s">
        <v>764</v>
      </c>
      <c r="L27" s="3" t="s">
        <v>765</v>
      </c>
      <c r="M27" s="3" t="s">
        <v>728</v>
      </c>
    </row>
    <row r="28" spans="3:13" ht="12.75" x14ac:dyDescent="0.2"/>
    <row r="29" spans="3:13" ht="12.75" x14ac:dyDescent="0.2">
      <c r="C29" s="3" t="s">
        <v>766</v>
      </c>
      <c r="D29" s="3">
        <v>-3.9</v>
      </c>
      <c r="E29" s="3">
        <v>6.1</v>
      </c>
      <c r="F29" s="3">
        <v>8.5</v>
      </c>
      <c r="G29" s="3">
        <v>8.1999999999999993</v>
      </c>
      <c r="H29" s="3">
        <v>9.1999999999999993</v>
      </c>
      <c r="I29" s="3">
        <v>9.1</v>
      </c>
      <c r="J29" s="3">
        <v>10.1</v>
      </c>
      <c r="K29" s="3">
        <v>9.4</v>
      </c>
      <c r="L29" s="3">
        <v>8</v>
      </c>
      <c r="M29" s="3">
        <v>8.4</v>
      </c>
    </row>
    <row r="30" spans="3:13" ht="12.75" x14ac:dyDescent="0.2">
      <c r="C30" s="3" t="s">
        <v>767</v>
      </c>
      <c r="D30" s="3">
        <v>2</v>
      </c>
      <c r="E30" s="3">
        <v>6</v>
      </c>
      <c r="F30" s="3">
        <v>7</v>
      </c>
      <c r="G30" s="3">
        <v>4</v>
      </c>
      <c r="H30" s="3">
        <v>7</v>
      </c>
      <c r="I30" s="3">
        <v>3</v>
      </c>
      <c r="J30" s="3">
        <v>8</v>
      </c>
      <c r="K30" s="3">
        <v>3</v>
      </c>
      <c r="L30" s="3">
        <v>3</v>
      </c>
      <c r="M30" s="3">
        <v>6</v>
      </c>
    </row>
    <row r="31" spans="3:13" ht="12.75" x14ac:dyDescent="0.2">
      <c r="C31" s="3" t="s">
        <v>768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769</v>
      </c>
      <c r="D32" s="3" t="s">
        <v>3</v>
      </c>
      <c r="E32" s="3" t="s">
        <v>770</v>
      </c>
      <c r="F32" s="3" t="s">
        <v>770</v>
      </c>
      <c r="G32" s="3" t="s">
        <v>770</v>
      </c>
      <c r="H32" s="3" t="s">
        <v>770</v>
      </c>
      <c r="I32" s="3" t="s">
        <v>770</v>
      </c>
      <c r="J32" s="3" t="s">
        <v>770</v>
      </c>
      <c r="K32" s="3" t="s">
        <v>770</v>
      </c>
      <c r="L32" s="3" t="s">
        <v>770</v>
      </c>
      <c r="M32" s="3" t="s">
        <v>770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1AD1-AC38-4553-8AB0-A1A2274855A8}">
  <dimension ref="A3:BJ22"/>
  <sheetViews>
    <sheetView showGridLines="0" tabSelected="1" workbookViewId="0">
      <selection activeCell="E25" sqref="E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771</v>
      </c>
      <c r="C3" s="9"/>
      <c r="D3" s="9"/>
      <c r="E3" s="9"/>
      <c r="F3" s="9"/>
      <c r="H3" s="9" t="s">
        <v>772</v>
      </c>
      <c r="I3" s="9"/>
      <c r="J3" s="9"/>
      <c r="K3" s="9"/>
      <c r="L3" s="9"/>
      <c r="N3" s="11" t="s">
        <v>773</v>
      </c>
      <c r="O3" s="11"/>
      <c r="P3" s="11"/>
      <c r="Q3" s="11"/>
      <c r="R3" s="11"/>
      <c r="S3" s="11"/>
      <c r="T3" s="11"/>
      <c r="V3" s="9" t="s">
        <v>774</v>
      </c>
      <c r="W3" s="9"/>
      <c r="X3" s="9"/>
      <c r="Y3" s="9"/>
      <c r="AA3" s="9" t="s">
        <v>775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776</v>
      </c>
      <c r="C4" s="15" t="s">
        <v>777</v>
      </c>
      <c r="D4" s="14" t="s">
        <v>778</v>
      </c>
      <c r="E4" s="15" t="s">
        <v>779</v>
      </c>
      <c r="F4" s="14" t="s">
        <v>780</v>
      </c>
      <c r="H4" s="16" t="s">
        <v>781</v>
      </c>
      <c r="I4" s="17" t="s">
        <v>782</v>
      </c>
      <c r="J4" s="16" t="s">
        <v>783</v>
      </c>
      <c r="K4" s="17" t="s">
        <v>784</v>
      </c>
      <c r="L4" s="16" t="s">
        <v>785</v>
      </c>
      <c r="N4" s="18" t="s">
        <v>786</v>
      </c>
      <c r="O4" s="19" t="s">
        <v>787</v>
      </c>
      <c r="P4" s="18" t="s">
        <v>788</v>
      </c>
      <c r="Q4" s="19" t="s">
        <v>789</v>
      </c>
      <c r="R4" s="18" t="s">
        <v>790</v>
      </c>
      <c r="S4" s="19" t="s">
        <v>791</v>
      </c>
      <c r="T4" s="18" t="s">
        <v>792</v>
      </c>
      <c r="V4" s="19" t="s">
        <v>793</v>
      </c>
      <c r="W4" s="18" t="s">
        <v>794</v>
      </c>
      <c r="X4" s="19" t="s">
        <v>795</v>
      </c>
      <c r="Y4" s="18" t="s">
        <v>796</v>
      </c>
      <c r="AA4" s="20" t="s">
        <v>454</v>
      </c>
      <c r="AB4" s="21" t="s">
        <v>671</v>
      </c>
      <c r="AC4" s="20" t="s">
        <v>681</v>
      </c>
      <c r="AD4" s="21" t="s">
        <v>701</v>
      </c>
      <c r="AE4" s="20" t="s">
        <v>712</v>
      </c>
      <c r="AF4" s="21" t="s">
        <v>722</v>
      </c>
      <c r="AG4" s="20" t="s">
        <v>732</v>
      </c>
      <c r="AH4" s="21" t="s">
        <v>742</v>
      </c>
      <c r="AI4" s="20" t="s">
        <v>768</v>
      </c>
      <c r="AJ4" s="22"/>
      <c r="AK4" s="21" t="s">
        <v>766</v>
      </c>
      <c r="AL4" s="20" t="s">
        <v>767</v>
      </c>
    </row>
    <row r="5" spans="1:62" ht="63" x14ac:dyDescent="0.2">
      <c r="A5" s="23" t="s">
        <v>797</v>
      </c>
      <c r="B5" s="18" t="s">
        <v>798</v>
      </c>
      <c r="C5" s="24" t="s">
        <v>799</v>
      </c>
      <c r="D5" s="25" t="s">
        <v>800</v>
      </c>
      <c r="E5" s="19" t="s">
        <v>801</v>
      </c>
      <c r="F5" s="18" t="s">
        <v>798</v>
      </c>
      <c r="H5" s="19" t="s">
        <v>802</v>
      </c>
      <c r="I5" s="18" t="s">
        <v>803</v>
      </c>
      <c r="J5" s="19" t="s">
        <v>804</v>
      </c>
      <c r="K5" s="18" t="s">
        <v>805</v>
      </c>
      <c r="L5" s="19" t="s">
        <v>806</v>
      </c>
      <c r="N5" s="18" t="s">
        <v>807</v>
      </c>
      <c r="O5" s="19" t="s">
        <v>808</v>
      </c>
      <c r="P5" s="18" t="s">
        <v>809</v>
      </c>
      <c r="Q5" s="19" t="s">
        <v>810</v>
      </c>
      <c r="R5" s="18" t="s">
        <v>811</v>
      </c>
      <c r="S5" s="19" t="s">
        <v>812</v>
      </c>
      <c r="T5" s="18" t="s">
        <v>813</v>
      </c>
      <c r="V5" s="19" t="s">
        <v>814</v>
      </c>
      <c r="W5" s="18" t="s">
        <v>815</v>
      </c>
      <c r="X5" s="19" t="s">
        <v>816</v>
      </c>
      <c r="Y5" s="18" t="s">
        <v>817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0.7210298259938972</v>
      </c>
      <c r="C7" s="31">
        <f>(sheet!D18-sheet!D15)/sheet!D35</f>
        <v>0.7210298259938972</v>
      </c>
      <c r="D7" s="31">
        <f>sheet!D12/sheet!D35</f>
        <v>0.34571363492731505</v>
      </c>
      <c r="E7" s="31">
        <f>Sheet2!D20/sheet!D35</f>
        <v>0.491597580441129</v>
      </c>
      <c r="F7" s="31">
        <f>sheet!D18/sheet!D35</f>
        <v>0.7210298259938972</v>
      </c>
      <c r="G7" s="29"/>
      <c r="H7" s="32">
        <f>Sheet1!D33/sheet!D51</f>
        <v>0.13210111153670198</v>
      </c>
      <c r="I7" s="32">
        <f>Sheet1!D33/Sheet1!D12</f>
        <v>-0.15982635779454729</v>
      </c>
      <c r="J7" s="32">
        <f>Sheet1!D12/sheet!D27</f>
        <v>1.4664351879698019</v>
      </c>
      <c r="K7" s="32">
        <f>Sheet1!D30/sheet!D27</f>
        <v>-0.23437499503497575</v>
      </c>
      <c r="L7" s="32">
        <f>Sheet1!D38</f>
        <v>-0.62</v>
      </c>
      <c r="M7" s="29"/>
      <c r="N7" s="32">
        <f>sheet!D40/sheet!D27</f>
        <v>2.7742091062561482</v>
      </c>
      <c r="O7" s="32">
        <f>sheet!D51/sheet!D27</f>
        <v>-1.774209106256148</v>
      </c>
      <c r="P7" s="32">
        <f>sheet!D40/sheet!D51</f>
        <v>-1.563631421163288</v>
      </c>
      <c r="Q7" s="31">
        <f>Sheet1!D24/Sheet1!D26</f>
        <v>-157.32335347523761</v>
      </c>
      <c r="R7" s="31">
        <f>ABS(Sheet2!D20/(Sheet1!D26+Sheet2!D30))</f>
        <v>701.03758488536266</v>
      </c>
      <c r="S7" s="31">
        <f>sheet!D40/Sheet1!D43</f>
        <v>8.2842740328489999</v>
      </c>
      <c r="T7" s="31">
        <f>Sheet2!D20/sheet!D40</f>
        <v>0.17060980722509084</v>
      </c>
      <c r="V7" s="31" t="e">
        <f>ABS(Sheet1!D15/sheet!D15)</f>
        <v>#DIV/0!</v>
      </c>
      <c r="W7" s="31">
        <f>Sheet1!D12/sheet!D14</f>
        <v>5.0157525959515148</v>
      </c>
      <c r="X7" s="31">
        <f>Sheet1!D12/sheet!D27</f>
        <v>1.4664351879698019</v>
      </c>
      <c r="Y7" s="31">
        <f>Sheet1!D12/(sheet!D18-sheet!D35)</f>
        <v>-5.4597361012193382</v>
      </c>
      <c r="AA7" s="17" t="str">
        <f>Sheet1!D43</f>
        <v>14,754.056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>
        <f>Sheet3!D29</f>
        <v>-3.9</v>
      </c>
      <c r="AL7" s="17">
        <f>Sheet3!D30</f>
        <v>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1.8190933491999084</v>
      </c>
      <c r="C8" s="34">
        <f>(sheet!E18-sheet!E15)/sheet!E35</f>
        <v>1.8190933491999084</v>
      </c>
      <c r="D8" s="34">
        <f>sheet!E12/sheet!E35</f>
        <v>1.3289211703994346</v>
      </c>
      <c r="E8" s="34">
        <f>Sheet2!E20/sheet!E35</f>
        <v>0.38069580450547452</v>
      </c>
      <c r="F8" s="34">
        <f>sheet!E18/sheet!E35</f>
        <v>1.8190933491999084</v>
      </c>
      <c r="G8" s="29"/>
      <c r="H8" s="35">
        <f>Sheet1!E33/sheet!E51</f>
        <v>-4.7387180237720402E-3</v>
      </c>
      <c r="I8" s="35">
        <f>Sheet1!E33/Sheet1!E12</f>
        <v>-3.1547034224032422E-3</v>
      </c>
      <c r="J8" s="35">
        <f>Sheet1!E12/sheet!E27</f>
        <v>0.76806016889318218</v>
      </c>
      <c r="K8" s="35">
        <f>Sheet1!E30/sheet!E27</f>
        <v>-2.4230020434189339E-3</v>
      </c>
      <c r="L8" s="35">
        <f>Sheet1!E38</f>
        <v>-1.2999999999999999E-2</v>
      </c>
      <c r="M8" s="29"/>
      <c r="N8" s="35">
        <f>sheet!E40/sheet!E27</f>
        <v>0.48867984310022017</v>
      </c>
      <c r="O8" s="35">
        <f>sheet!E51/sheet!E27</f>
        <v>0.51132015689977972</v>
      </c>
      <c r="P8" s="35">
        <f>sheet!E40/sheet!E51</f>
        <v>0.95572184375278368</v>
      </c>
      <c r="Q8" s="34">
        <f>Sheet1!E24/Sheet1!E26</f>
        <v>-10.022454683551443</v>
      </c>
      <c r="R8" s="34">
        <f>ABS(Sheet2!E20/(Sheet1!E26+Sheet2!E30))</f>
        <v>0.5329616454515399</v>
      </c>
      <c r="S8" s="34">
        <f>sheet!E40/Sheet1!E43</f>
        <v>3.3598672443071993</v>
      </c>
      <c r="T8" s="34">
        <f>Sheet2!E20/sheet!E40</f>
        <v>0.36457866921711968</v>
      </c>
      <c r="U8" s="12"/>
      <c r="V8" s="34" t="e">
        <f>ABS(Sheet1!E15/sheet!E15)</f>
        <v>#DIV/0!</v>
      </c>
      <c r="W8" s="34">
        <f>Sheet1!E12/sheet!E14</f>
        <v>4.2749740966743781</v>
      </c>
      <c r="X8" s="34">
        <f>Sheet1!E12/sheet!E27</f>
        <v>0.76806016889318218</v>
      </c>
      <c r="Y8" s="34">
        <f>Sheet1!E12/(sheet!E18-sheet!E35)</f>
        <v>2.00366103879364</v>
      </c>
      <c r="Z8" s="12"/>
      <c r="AA8" s="36" t="str">
        <f>Sheet1!E43</f>
        <v>15,362.957</v>
      </c>
      <c r="AB8" s="36" t="str">
        <f>Sheet3!E17</f>
        <v>22.4x</v>
      </c>
      <c r="AC8" s="36" t="str">
        <f>Sheet3!E18</f>
        <v>23.9x</v>
      </c>
      <c r="AD8" s="36" t="str">
        <f>Sheet3!E20</f>
        <v>10.2x</v>
      </c>
      <c r="AE8" s="36" t="str">
        <f>Sheet3!E21</f>
        <v>7.2x</v>
      </c>
      <c r="AF8" s="36" t="str">
        <f>Sheet3!E22</f>
        <v>4.8x</v>
      </c>
      <c r="AG8" s="36" t="str">
        <f>Sheet3!E24</f>
        <v>-229.9x</v>
      </c>
      <c r="AH8" s="36" t="str">
        <f>Sheet3!E25</f>
        <v>8.4x</v>
      </c>
      <c r="AI8" s="36" t="str">
        <f>Sheet3!E31</f>
        <v/>
      </c>
      <c r="AK8" s="36">
        <f>Sheet3!E29</f>
        <v>6.1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2.5561859689508561</v>
      </c>
      <c r="C9" s="31">
        <f>(sheet!F18-sheet!F15)/sheet!F35</f>
        <v>2.5561859689508561</v>
      </c>
      <c r="D9" s="31">
        <f>sheet!F12/sheet!F35</f>
        <v>2.104115511060932</v>
      </c>
      <c r="E9" s="31">
        <f>Sheet2!F20/sheet!F35</f>
        <v>0.95791345932090355</v>
      </c>
      <c r="F9" s="31">
        <f>sheet!F18/sheet!F35</f>
        <v>2.5561859689508561</v>
      </c>
      <c r="G9" s="29"/>
      <c r="H9" s="32">
        <f>Sheet1!F33/sheet!F51</f>
        <v>0.19325040655654818</v>
      </c>
      <c r="I9" s="32">
        <f>Sheet1!F33/Sheet1!F12</f>
        <v>0.1389050157321314</v>
      </c>
      <c r="J9" s="32">
        <f>Sheet1!F12/sheet!F27</f>
        <v>0.71252029714764209</v>
      </c>
      <c r="K9" s="32">
        <f>Sheet1!F30/sheet!F27</f>
        <v>9.8972643084756159E-2</v>
      </c>
      <c r="L9" s="32">
        <f>Sheet1!F38</f>
        <v>0.73</v>
      </c>
      <c r="M9" s="29"/>
      <c r="N9" s="32">
        <f>sheet!F40/sheet!F27</f>
        <v>0.4878528596740872</v>
      </c>
      <c r="O9" s="32">
        <f>sheet!F51/sheet!F27</f>
        <v>0.51214714032591269</v>
      </c>
      <c r="P9" s="32">
        <f>sheet!F40/sheet!F51</f>
        <v>0.95256386546185634</v>
      </c>
      <c r="Q9" s="31">
        <f>Sheet1!F24/Sheet1!F26</f>
        <v>177.85981745187135</v>
      </c>
      <c r="R9" s="31">
        <f>ABS(Sheet2!F20/(Sheet1!F26+Sheet2!F30))</f>
        <v>3.6447867223944796</v>
      </c>
      <c r="S9" s="31">
        <f>sheet!F40/Sheet1!F43</f>
        <v>2.460896278550853</v>
      </c>
      <c r="T9" s="31">
        <f>Sheet2!F20/sheet!F40</f>
        <v>0.72406068064179807</v>
      </c>
      <c r="V9" s="31" t="e">
        <f>ABS(Sheet1!F15/sheet!F15)</f>
        <v>#DIV/0!</v>
      </c>
      <c r="W9" s="31">
        <f>Sheet1!F12/sheet!F14</f>
        <v>6.1206410195561149</v>
      </c>
      <c r="X9" s="31">
        <f>Sheet1!F12/sheet!F27</f>
        <v>0.71252029714764209</v>
      </c>
      <c r="Y9" s="31">
        <f>Sheet1!F12/(sheet!F18-sheet!F35)</f>
        <v>1.2416471649229814</v>
      </c>
      <c r="AA9" s="17" t="str">
        <f>Sheet1!F43</f>
        <v>35,233.667</v>
      </c>
      <c r="AB9" s="17" t="str">
        <f>Sheet3!F17</f>
        <v>32.8x</v>
      </c>
      <c r="AC9" s="17" t="str">
        <f>Sheet3!F18</f>
        <v>35.0x</v>
      </c>
      <c r="AD9" s="17" t="str">
        <f>Sheet3!F20</f>
        <v>62.4x</v>
      </c>
      <c r="AE9" s="17" t="str">
        <f>Sheet3!F21</f>
        <v>11.8x</v>
      </c>
      <c r="AF9" s="17" t="str">
        <f>Sheet3!F22</f>
        <v>8.6x</v>
      </c>
      <c r="AG9" s="17" t="str">
        <f>Sheet3!F24</f>
        <v>68.7x</v>
      </c>
      <c r="AH9" s="17" t="str">
        <f>Sheet3!F25</f>
        <v>13.2x</v>
      </c>
      <c r="AI9" s="17" t="str">
        <f>Sheet3!F31</f>
        <v/>
      </c>
      <c r="AK9" s="17">
        <f>Sheet3!F29</f>
        <v>8.5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2.386563173041313</v>
      </c>
      <c r="C10" s="34">
        <f>(sheet!G18-sheet!G15)/sheet!G35</f>
        <v>2.386563173041313</v>
      </c>
      <c r="D10" s="34">
        <f>sheet!G12/sheet!G35</f>
        <v>1.939411406841685</v>
      </c>
      <c r="E10" s="34">
        <f>Sheet2!G20/sheet!G35</f>
        <v>0.47194213945332725</v>
      </c>
      <c r="F10" s="34">
        <f>sheet!G18/sheet!G35</f>
        <v>2.386563173041313</v>
      </c>
      <c r="G10" s="29"/>
      <c r="H10" s="35">
        <f>Sheet1!G33/sheet!G51</f>
        <v>0.1225045898039554</v>
      </c>
      <c r="I10" s="35">
        <f>Sheet1!G33/Sheet1!G12</f>
        <v>9.2668455313436593E-2</v>
      </c>
      <c r="J10" s="35">
        <f>Sheet1!G12/sheet!G27</f>
        <v>0.68898700092580556</v>
      </c>
      <c r="K10" s="35">
        <f>Sheet1!G30/sheet!G27</f>
        <v>6.3847361106831715E-2</v>
      </c>
      <c r="L10" s="35">
        <f>Sheet1!G38</f>
        <v>0.59</v>
      </c>
      <c r="M10" s="29"/>
      <c r="N10" s="35">
        <f>sheet!G40/sheet!G27</f>
        <v>0.47881657977870945</v>
      </c>
      <c r="O10" s="35">
        <f>sheet!G51/sheet!G27</f>
        <v>0.52118342022129061</v>
      </c>
      <c r="P10" s="35">
        <f>sheet!G40/sheet!G51</f>
        <v>0.91871030658536201</v>
      </c>
      <c r="Q10" s="34">
        <f>Sheet1!G24/Sheet1!G26</f>
        <v>57.641658136161425</v>
      </c>
      <c r="R10" s="34">
        <f>ABS(Sheet2!G20/(Sheet1!G26+Sheet2!G30))</f>
        <v>1.6288627060046135</v>
      </c>
      <c r="S10" s="34">
        <f>sheet!G40/Sheet1!G43</f>
        <v>3.9822584036346584</v>
      </c>
      <c r="T10" s="34">
        <f>Sheet2!G20/sheet!G40</f>
        <v>0.38626971472817279</v>
      </c>
      <c r="U10" s="12"/>
      <c r="V10" s="34" t="e">
        <f>ABS(Sheet1!G15/sheet!G15)</f>
        <v>#DIV/0!</v>
      </c>
      <c r="W10" s="34">
        <f>Sheet1!G12/sheet!G14</f>
        <v>5.7618266130479654</v>
      </c>
      <c r="X10" s="34">
        <f>Sheet1!G12/sheet!G27</f>
        <v>0.68898700092580556</v>
      </c>
      <c r="Y10" s="34">
        <f>Sheet1!G12/(sheet!G18-sheet!G35)</f>
        <v>1.2679446191248853</v>
      </c>
      <c r="Z10" s="12"/>
      <c r="AA10" s="36" t="str">
        <f>Sheet1!G43</f>
        <v>27,171.963</v>
      </c>
      <c r="AB10" s="36" t="str">
        <f>Sheet3!G17</f>
        <v>48.3x</v>
      </c>
      <c r="AC10" s="36" t="str">
        <f>Sheet3!G18</f>
        <v>53.5x</v>
      </c>
      <c r="AD10" s="36" t="str">
        <f>Sheet3!G20</f>
        <v>183.8x</v>
      </c>
      <c r="AE10" s="36" t="str">
        <f>Sheet3!G21</f>
        <v>12.5x</v>
      </c>
      <c r="AF10" s="36" t="str">
        <f>Sheet3!G22</f>
        <v>9.5x</v>
      </c>
      <c r="AG10" s="36" t="str">
        <f>Sheet3!G24</f>
        <v>112.0x</v>
      </c>
      <c r="AH10" s="36" t="str">
        <f>Sheet3!G25</f>
        <v>13.8x</v>
      </c>
      <c r="AI10" s="36" t="str">
        <f>Sheet3!G31</f>
        <v/>
      </c>
      <c r="AK10" s="36">
        <f>Sheet3!G29</f>
        <v>8.1999999999999993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2.4967781566707434</v>
      </c>
      <c r="C11" s="31">
        <f>(sheet!H18-sheet!H15)/sheet!H35</f>
        <v>2.4967781566707434</v>
      </c>
      <c r="D11" s="31">
        <f>sheet!H12/sheet!H35</f>
        <v>1.3218778723055935</v>
      </c>
      <c r="E11" s="31">
        <f>Sheet2!H20/sheet!H35</f>
        <v>0.42910657713914824</v>
      </c>
      <c r="F11" s="31">
        <f>sheet!H18/sheet!H35</f>
        <v>2.4967781566707434</v>
      </c>
      <c r="G11" s="29"/>
      <c r="H11" s="32">
        <f>Sheet1!H33/sheet!H51</f>
        <v>0.16334102755528215</v>
      </c>
      <c r="I11" s="32">
        <f>Sheet1!H33/Sheet1!H12</f>
        <v>0.15289123075765867</v>
      </c>
      <c r="J11" s="32">
        <f>Sheet1!H12/sheet!H27</f>
        <v>0.62680482974297336</v>
      </c>
      <c r="K11" s="32">
        <f>Sheet1!H30/sheet!H27</f>
        <v>9.583296186424789E-2</v>
      </c>
      <c r="L11" s="32">
        <f>Sheet1!H38</f>
        <v>1.01</v>
      </c>
      <c r="M11" s="29"/>
      <c r="N11" s="32">
        <f>sheet!H40/sheet!H27</f>
        <v>0.41329521860750151</v>
      </c>
      <c r="O11" s="32">
        <f>sheet!H51/sheet!H27</f>
        <v>0.5867047813924986</v>
      </c>
      <c r="P11" s="32">
        <f>sheet!H40/sheet!H51</f>
        <v>0.70443472034875387</v>
      </c>
      <c r="Q11" s="31">
        <f>Sheet1!H24/Sheet1!H26</f>
        <v>23.54288049219274</v>
      </c>
      <c r="R11" s="31">
        <f>ABS(Sheet2!H20/(Sheet1!H26+Sheet2!H30))</f>
        <v>2.0769955327255145</v>
      </c>
      <c r="S11" s="31">
        <f>sheet!H40/Sheet1!H43</f>
        <v>2.9138491068135579</v>
      </c>
      <c r="T11" s="31">
        <f>Sheet2!H20/sheet!H40</f>
        <v>0.38180990852258334</v>
      </c>
      <c r="V11" s="31" t="e">
        <f>ABS(Sheet1!H15/sheet!H15)</f>
        <v>#DIV/0!</v>
      </c>
      <c r="W11" s="31">
        <f>Sheet1!H12/sheet!H14</f>
        <v>4.5731682004850089</v>
      </c>
      <c r="X11" s="31">
        <f>Sheet1!H12/sheet!H27</f>
        <v>0.62680482974297336</v>
      </c>
      <c r="Y11" s="31">
        <f>Sheet1!H12/(sheet!H18-sheet!H35)</f>
        <v>1.1387607585690582</v>
      </c>
      <c r="AA11" s="17" t="str">
        <f>Sheet1!H43</f>
        <v>37,926.908</v>
      </c>
      <c r="AB11" s="17" t="str">
        <f>Sheet3!H17</f>
        <v>54.3x</v>
      </c>
      <c r="AC11" s="17" t="str">
        <f>Sheet3!H18</f>
        <v>61.8x</v>
      </c>
      <c r="AD11" s="17" t="str">
        <f>Sheet3!H20</f>
        <v>54.0x</v>
      </c>
      <c r="AE11" s="17" t="str">
        <f>Sheet3!H21</f>
        <v>12.0x</v>
      </c>
      <c r="AF11" s="17" t="str">
        <f>Sheet3!H22</f>
        <v>10.9x</v>
      </c>
      <c r="AG11" s="17" t="str">
        <f>Sheet3!H24</f>
        <v>93.6x</v>
      </c>
      <c r="AH11" s="17" t="str">
        <f>Sheet3!H25</f>
        <v>13.3x</v>
      </c>
      <c r="AI11" s="17" t="str">
        <f>Sheet3!H31</f>
        <v/>
      </c>
      <c r="AK11" s="17">
        <f>Sheet3!H29</f>
        <v>9.1999999999999993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2.4509742842181357</v>
      </c>
      <c r="C12" s="34">
        <f>(sheet!I18-sheet!I15)/sheet!I35</f>
        <v>2.4509742842181357</v>
      </c>
      <c r="D12" s="34">
        <f>sheet!I12/sheet!I35</f>
        <v>1.2283841823925539</v>
      </c>
      <c r="E12" s="34">
        <f>Sheet2!I20/sheet!I35</f>
        <v>0.27183492473177134</v>
      </c>
      <c r="F12" s="34">
        <f>sheet!I18/sheet!I35</f>
        <v>2.4509742842181357</v>
      </c>
      <c r="G12" s="29"/>
      <c r="H12" s="35">
        <f>Sheet1!I33/sheet!I51</f>
        <v>7.8015183600965821E-2</v>
      </c>
      <c r="I12" s="35">
        <f>Sheet1!I33/Sheet1!I12</f>
        <v>9.5590041262891196E-2</v>
      </c>
      <c r="J12" s="35">
        <f>Sheet1!I12/sheet!I27</f>
        <v>0.50620468095421289</v>
      </c>
      <c r="K12" s="35">
        <f>Sheet1!I30/sheet!I27</f>
        <v>4.8388126339881883E-2</v>
      </c>
      <c r="L12" s="35">
        <f>Sheet1!I38</f>
        <v>0.76</v>
      </c>
      <c r="M12" s="29"/>
      <c r="N12" s="35">
        <f>sheet!I40/sheet!I27</f>
        <v>0.37976014029103983</v>
      </c>
      <c r="O12" s="35">
        <f>sheet!I51/sheet!I27</f>
        <v>0.62023985724854258</v>
      </c>
      <c r="P12" s="35">
        <f>sheet!I40/sheet!I51</f>
        <v>0.61227948486848416</v>
      </c>
      <c r="Q12" s="34">
        <f>Sheet1!I24/Sheet1!I26</f>
        <v>11.417678763254802</v>
      </c>
      <c r="R12" s="34">
        <f>ABS(Sheet2!I20/(Sheet1!I26+Sheet2!I30))</f>
        <v>79.757143485095554</v>
      </c>
      <c r="S12" s="34">
        <f>sheet!I40/Sheet1!I43</f>
        <v>4.1603017248768435</v>
      </c>
      <c r="T12" s="34">
        <f>Sheet2!I20/sheet!I40</f>
        <v>0.24686718168131447</v>
      </c>
      <c r="U12" s="12"/>
      <c r="V12" s="34" t="e">
        <f>ABS(Sheet1!I15/sheet!I15)</f>
        <v>#DIV/0!</v>
      </c>
      <c r="W12" s="34">
        <f>Sheet1!I12/sheet!I14</f>
        <v>2.3915051011325463</v>
      </c>
      <c r="X12" s="34">
        <f>Sheet1!I12/sheet!I27</f>
        <v>0.50620468095421289</v>
      </c>
      <c r="Y12" s="34">
        <f>Sheet1!I12/(sheet!I18-sheet!I35)</f>
        <v>1.0115770233510624</v>
      </c>
      <c r="Z12" s="12"/>
      <c r="AA12" s="36" t="str">
        <f>Sheet1!I43</f>
        <v>37,100.156</v>
      </c>
      <c r="AB12" s="36" t="str">
        <f>Sheet3!I17</f>
        <v>33.7x</v>
      </c>
      <c r="AC12" s="36" t="str">
        <f>Sheet3!I18</f>
        <v>43.9x</v>
      </c>
      <c r="AD12" s="36" t="str">
        <f>Sheet3!I20</f>
        <v>-214.6x</v>
      </c>
      <c r="AE12" s="36" t="str">
        <f>Sheet3!I21</f>
        <v>5.8x</v>
      </c>
      <c r="AF12" s="36" t="str">
        <f>Sheet3!I22</f>
        <v>7.5x</v>
      </c>
      <c r="AG12" s="36" t="str">
        <f>Sheet3!I24</f>
        <v>74.1x</v>
      </c>
      <c r="AH12" s="36" t="str">
        <f>Sheet3!I25</f>
        <v>7.1x</v>
      </c>
      <c r="AI12" s="36" t="str">
        <f>Sheet3!I31</f>
        <v/>
      </c>
      <c r="AK12" s="36">
        <f>Sheet3!I29</f>
        <v>9.1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2.8085560905726408</v>
      </c>
      <c r="C13" s="31">
        <f>(sheet!J18-sheet!J15)/sheet!J35</f>
        <v>2.8085560905726408</v>
      </c>
      <c r="D13" s="31">
        <f>sheet!J12/sheet!J35</f>
        <v>1.707882434594296</v>
      </c>
      <c r="E13" s="31">
        <f>Sheet2!J20/sheet!J35</f>
        <v>0.34290881213084412</v>
      </c>
      <c r="F13" s="31">
        <f>sheet!J18/sheet!J35</f>
        <v>2.8085560905726408</v>
      </c>
      <c r="G13" s="29"/>
      <c r="H13" s="32">
        <f>Sheet1!J33/sheet!J51</f>
        <v>0.10139416368442894</v>
      </c>
      <c r="I13" s="32">
        <f>Sheet1!J33/Sheet1!J12</f>
        <v>0.12180173143485071</v>
      </c>
      <c r="J13" s="32">
        <f>Sheet1!J12/sheet!J27</f>
        <v>0.54612351500026968</v>
      </c>
      <c r="K13" s="32">
        <f>Sheet1!J30/sheet!J27</f>
        <v>6.6518789704319514E-2</v>
      </c>
      <c r="L13" s="32">
        <f>Sheet1!J38</f>
        <v>1.1599999999999999</v>
      </c>
      <c r="M13" s="29"/>
      <c r="N13" s="32">
        <f>sheet!J40/sheet!J27</f>
        <v>0.34395839674414347</v>
      </c>
      <c r="O13" s="32">
        <f>sheet!J51/sheet!J27</f>
        <v>0.65604160325585659</v>
      </c>
      <c r="P13" s="32">
        <f>sheet!J40/sheet!J51</f>
        <v>0.52429357381775599</v>
      </c>
      <c r="Q13" s="31">
        <f>Sheet1!J24/Sheet1!J26</f>
        <v>10.611129819749594</v>
      </c>
      <c r="R13" s="31">
        <f>ABS(Sheet2!J20/(Sheet1!J26+Sheet2!J30))</f>
        <v>100.82366469220449</v>
      </c>
      <c r="S13" s="31">
        <f>sheet!J40/Sheet1!J43</f>
        <v>2.9737970978000288</v>
      </c>
      <c r="T13" s="31">
        <f>Sheet2!J20/sheet!J40</f>
        <v>0.30337116236095885</v>
      </c>
      <c r="V13" s="31" t="e">
        <f>ABS(Sheet1!J15/sheet!J15)</f>
        <v>#DIV/0!</v>
      </c>
      <c r="W13" s="31">
        <f>Sheet1!J12/sheet!J14</f>
        <v>2.4165951839711339</v>
      </c>
      <c r="X13" s="31">
        <f>Sheet1!J12/sheet!J27</f>
        <v>0.54612351500026968</v>
      </c>
      <c r="Y13" s="31">
        <f>Sheet1!J12/(sheet!J18-sheet!J35)</f>
        <v>0.99233275908171859</v>
      </c>
      <c r="AA13" s="17" t="str">
        <f>Sheet1!J43</f>
        <v>52,677.142</v>
      </c>
      <c r="AB13" s="17" t="str">
        <f>Sheet3!J17</f>
        <v>56.1x</v>
      </c>
      <c r="AC13" s="17" t="str">
        <f>Sheet3!J18</f>
        <v>75.4x</v>
      </c>
      <c r="AD13" s="17" t="str">
        <f>Sheet3!J20</f>
        <v>140.5x</v>
      </c>
      <c r="AE13" s="17" t="str">
        <f>Sheet3!J21</f>
        <v>8.1x</v>
      </c>
      <c r="AF13" s="17" t="str">
        <f>Sheet3!J22</f>
        <v>10.5x</v>
      </c>
      <c r="AG13" s="17" t="str">
        <f>Sheet3!J24</f>
        <v>109.6x</v>
      </c>
      <c r="AH13" s="17" t="str">
        <f>Sheet3!J25</f>
        <v>9.4x</v>
      </c>
      <c r="AI13" s="17" t="str">
        <f>Sheet3!J31</f>
        <v/>
      </c>
      <c r="AK13" s="17">
        <f>Sheet3!J29</f>
        <v>10.1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2.3236487401012429</v>
      </c>
      <c r="C14" s="34">
        <f>(sheet!K18-sheet!K15)/sheet!K35</f>
        <v>2.3236487401012429</v>
      </c>
      <c r="D14" s="34">
        <f>sheet!K12/sheet!K35</f>
        <v>1.387527582320301</v>
      </c>
      <c r="E14" s="34">
        <f>Sheet2!K20/sheet!K35</f>
        <v>0.45101206294343882</v>
      </c>
      <c r="F14" s="34">
        <f>sheet!K18/sheet!K35</f>
        <v>2.3236487401012429</v>
      </c>
      <c r="G14" s="29"/>
      <c r="H14" s="35">
        <f>Sheet1!K33/sheet!K51</f>
        <v>4.8729935057740488E-2</v>
      </c>
      <c r="I14" s="35">
        <f>Sheet1!K33/Sheet1!K12</f>
        <v>6.1242970585762141E-2</v>
      </c>
      <c r="J14" s="35">
        <f>Sheet1!K12/sheet!K27</f>
        <v>0.52330477762799632</v>
      </c>
      <c r="K14" s="35">
        <f>Sheet1!K30/sheet!K27</f>
        <v>3.2048739103660177E-2</v>
      </c>
      <c r="L14" s="35">
        <f>Sheet1!K38</f>
        <v>0.65</v>
      </c>
      <c r="M14" s="29"/>
      <c r="N14" s="35">
        <f>sheet!K40/sheet!K27</f>
        <v>0.34231927324168659</v>
      </c>
      <c r="O14" s="35">
        <f>sheet!K51/sheet!K27</f>
        <v>0.65768072675831335</v>
      </c>
      <c r="P14" s="35">
        <f>sheet!K40/sheet!K51</f>
        <v>0.52049460979184692</v>
      </c>
      <c r="Q14" s="34">
        <f>Sheet1!K24/Sheet1!K26</f>
        <v>23.123591775030157</v>
      </c>
      <c r="R14" s="34">
        <f>ABS(Sheet2!K20/(Sheet1!K26+Sheet2!K30))</f>
        <v>20.852032630998234</v>
      </c>
      <c r="S14" s="34">
        <f>sheet!K40/Sheet1!K43</f>
        <v>4.6046343142883188</v>
      </c>
      <c r="T14" s="34">
        <f>Sheet2!K20/sheet!K40</f>
        <v>0.40551505777924302</v>
      </c>
      <c r="U14" s="12"/>
      <c r="V14" s="34" t="e">
        <f>ABS(Sheet1!K15/sheet!K15)</f>
        <v>#DIV/0!</v>
      </c>
      <c r="W14" s="34">
        <f>Sheet1!K12/sheet!K14</f>
        <v>2.7647617355766938</v>
      </c>
      <c r="X14" s="34">
        <f>Sheet1!K12/sheet!K27</f>
        <v>0.52330477762799632</v>
      </c>
      <c r="Y14" s="34">
        <f>Sheet1!K12/(sheet!K18-sheet!K35)</f>
        <v>1.2844930839544977</v>
      </c>
      <c r="Z14" s="12"/>
      <c r="AA14" s="36" t="str">
        <f>Sheet1!K43</f>
        <v>40,525.305</v>
      </c>
      <c r="AB14" s="36" t="str">
        <f>Sheet3!K17</f>
        <v>75.9x</v>
      </c>
      <c r="AC14" s="36" t="str">
        <f>Sheet3!K18</f>
        <v>97.3x</v>
      </c>
      <c r="AD14" s="36" t="str">
        <f>Sheet3!K20</f>
        <v>111.7x</v>
      </c>
      <c r="AE14" s="36" t="str">
        <f>Sheet3!K21</f>
        <v>12.4x</v>
      </c>
      <c r="AF14" s="36" t="str">
        <f>Sheet3!K22</f>
        <v>16.0x</v>
      </c>
      <c r="AG14" s="36" t="str">
        <f>Sheet3!K24</f>
        <v>165.1x</v>
      </c>
      <c r="AH14" s="36" t="str">
        <f>Sheet3!K25</f>
        <v>13.9x</v>
      </c>
      <c r="AI14" s="36" t="str">
        <f>Sheet3!K31</f>
        <v/>
      </c>
      <c r="AK14" s="36">
        <f>Sheet3!K29</f>
        <v>9.4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2.2710326515876691</v>
      </c>
      <c r="C15" s="31">
        <f>(sheet!L18-sheet!L15)/sheet!L35</f>
        <v>2.2710326515876691</v>
      </c>
      <c r="D15" s="31">
        <f>sheet!L12/sheet!L35</f>
        <v>1.3937411275217675</v>
      </c>
      <c r="E15" s="31">
        <f>Sheet2!L20/sheet!L35</f>
        <v>0.34386080301451583</v>
      </c>
      <c r="F15" s="31">
        <f>sheet!L18/sheet!L35</f>
        <v>2.2710326515876691</v>
      </c>
      <c r="G15" s="29"/>
      <c r="H15" s="32">
        <f>Sheet1!L33/sheet!L51</f>
        <v>-3.6268193028324161E-3</v>
      </c>
      <c r="I15" s="32">
        <f>Sheet1!L33/Sheet1!L12</f>
        <v>-4.6465051224371164E-3</v>
      </c>
      <c r="J15" s="32">
        <f>Sheet1!L12/sheet!L27</f>
        <v>0.48191608573661593</v>
      </c>
      <c r="K15" s="32">
        <f>Sheet1!L30/sheet!L27</f>
        <v>-2.2392255609600302E-3</v>
      </c>
      <c r="L15" s="32">
        <f>Sheet1!L38</f>
        <v>-5.3999999999999999E-2</v>
      </c>
      <c r="M15" s="29"/>
      <c r="N15" s="32">
        <f>sheet!L40/sheet!L27</f>
        <v>0.382592466293737</v>
      </c>
      <c r="O15" s="32">
        <f>sheet!L51/sheet!L27</f>
        <v>0.61740753370626311</v>
      </c>
      <c r="P15" s="32">
        <f>sheet!L40/sheet!L51</f>
        <v>0.61967573346093741</v>
      </c>
      <c r="Q15" s="31">
        <f>Sheet1!L24/Sheet1!L26</f>
        <v>-5.1553008063839734</v>
      </c>
      <c r="R15" s="31">
        <f>ABS(Sheet2!L20/(Sheet1!L26+Sheet2!L30))</f>
        <v>9.6885020239326654</v>
      </c>
      <c r="S15" s="31">
        <f>sheet!L40/Sheet1!L43</f>
        <v>34.183583223849773</v>
      </c>
      <c r="T15" s="31">
        <f>Sheet2!L20/sheet!L40</f>
        <v>0.25188519472528503</v>
      </c>
      <c r="V15" s="31" t="e">
        <f>ABS(Sheet1!L15/sheet!L15)</f>
        <v>#DIV/0!</v>
      </c>
      <c r="W15" s="31">
        <f>Sheet1!L12/sheet!L14</f>
        <v>2.8975280669271619</v>
      </c>
      <c r="X15" s="31">
        <f>Sheet1!L12/sheet!L27</f>
        <v>0.48191608573661593</v>
      </c>
      <c r="Y15" s="31">
        <f>Sheet1!L12/(sheet!L18-sheet!L35)</f>
        <v>1.3528770612254988</v>
      </c>
      <c r="AA15" s="17" t="str">
        <f>Sheet1!L43</f>
        <v>7,363.358</v>
      </c>
      <c r="AB15" s="17" t="str">
        <f>Sheet3!L17</f>
        <v>264.7x</v>
      </c>
      <c r="AC15" s="17" t="str">
        <f>Sheet3!L18</f>
        <v>3,162.0x</v>
      </c>
      <c r="AD15" s="17" t="str">
        <f>Sheet3!L20</f>
        <v>2,743.4x</v>
      </c>
      <c r="AE15" s="17" t="str">
        <f>Sheet3!L21</f>
        <v>10.1x</v>
      </c>
      <c r="AF15" s="17" t="str">
        <f>Sheet3!L22</f>
        <v>15.4x</v>
      </c>
      <c r="AG15" s="17" t="str">
        <f>Sheet3!L24</f>
        <v>22,852.5x</v>
      </c>
      <c r="AH15" s="17" t="str">
        <f>Sheet3!L25</f>
        <v>12.4x</v>
      </c>
      <c r="AI15" s="17" t="str">
        <f>Sheet3!L31</f>
        <v/>
      </c>
      <c r="AK15" s="17">
        <f>Sheet3!L29</f>
        <v>8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2.090133518552971</v>
      </c>
      <c r="C16" s="34">
        <f>(sheet!M18-sheet!M15)/sheet!M35</f>
        <v>2.090133518552971</v>
      </c>
      <c r="D16" s="34">
        <f>sheet!M12/sheet!M35</f>
        <v>0.92284494792268079</v>
      </c>
      <c r="E16" s="34">
        <f>Sheet2!M20/sheet!M35</f>
        <v>0.129037350691214</v>
      </c>
      <c r="F16" s="34">
        <f>sheet!M18/sheet!M35</f>
        <v>2.090133518552971</v>
      </c>
      <c r="G16" s="29"/>
      <c r="H16" s="35">
        <f>Sheet1!M33/sheet!M51</f>
        <v>5.0021423481227206E-2</v>
      </c>
      <c r="I16" s="35">
        <f>Sheet1!M33/Sheet1!M12</f>
        <v>5.4730449759490575E-2</v>
      </c>
      <c r="J16" s="35">
        <f>Sheet1!M12/sheet!M27</f>
        <v>0.56594829721222406</v>
      </c>
      <c r="K16" s="35">
        <f>Sheet1!M30/sheet!M27</f>
        <v>3.0974604847042873E-2</v>
      </c>
      <c r="L16" s="35">
        <f>Sheet1!M38</f>
        <v>0.98</v>
      </c>
      <c r="M16" s="29"/>
      <c r="N16" s="35">
        <f>sheet!M40/sheet!M27</f>
        <v>0.38077322406312758</v>
      </c>
      <c r="O16" s="35">
        <f>sheet!M51/sheet!M27</f>
        <v>0.6192267770761759</v>
      </c>
      <c r="P16" s="35">
        <f>sheet!M40/sheet!M51</f>
        <v>0.61491724544122173</v>
      </c>
      <c r="Q16" s="34">
        <f>Sheet1!M24/Sheet1!M26</f>
        <v>24.391935662559607</v>
      </c>
      <c r="R16" s="34">
        <f>ABS(Sheet2!M20/(Sheet1!M26+Sheet2!M30))</f>
        <v>4.4634991953339727</v>
      </c>
      <c r="S16" s="34">
        <f>sheet!M40/Sheet1!M43</f>
        <v>5.5068599925896518</v>
      </c>
      <c r="T16" s="34">
        <f>Sheet2!M20/sheet!M40</f>
        <v>9.9325487280690641E-2</v>
      </c>
      <c r="U16" s="12"/>
      <c r="V16" s="34" t="e">
        <f>ABS(Sheet1!M15/sheet!M15)</f>
        <v>#DIV/0!</v>
      </c>
      <c r="W16" s="34">
        <f>Sheet1!M12/sheet!M14</f>
        <v>2.4140610628527495</v>
      </c>
      <c r="X16" s="34">
        <f>Sheet1!M12/sheet!M27</f>
        <v>0.56594829721222406</v>
      </c>
      <c r="Y16" s="34">
        <f>Sheet1!M12/(sheet!M18-sheet!M35)</f>
        <v>1.7712725678199033</v>
      </c>
      <c r="Z16" s="12"/>
      <c r="AA16" s="36" t="str">
        <f>Sheet1!M43</f>
        <v>60,690.809</v>
      </c>
      <c r="AB16" s="36" t="str">
        <f>Sheet3!M17</f>
        <v>82.2x</v>
      </c>
      <c r="AC16" s="36" t="str">
        <f>Sheet3!M18</f>
        <v>123.6x</v>
      </c>
      <c r="AD16" s="36" t="str">
        <f>Sheet3!M20</f>
        <v>-204.8x</v>
      </c>
      <c r="AE16" s="36" t="str">
        <f>Sheet3!M21</f>
        <v>8.0x</v>
      </c>
      <c r="AF16" s="36" t="str">
        <f>Sheet3!M22</f>
        <v>10.0x</v>
      </c>
      <c r="AG16" s="36" t="str">
        <f>Sheet3!M24</f>
        <v>191.9x</v>
      </c>
      <c r="AH16" s="36" t="str">
        <f>Sheet3!M25</f>
        <v>9.6x</v>
      </c>
      <c r="AI16" s="36" t="str">
        <f>Sheet3!M31</f>
        <v/>
      </c>
      <c r="AK16" s="36">
        <f>Sheet3!M29</f>
        <v>8.4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2023-04-30T14:59:45Z</dcterms:created>
  <dcterms:modified xsi:type="dcterms:W3CDTF">2023-05-06T11:44:13Z</dcterms:modified>
  <cp:category/>
  <dc:identifier/>
  <cp:version/>
</cp:coreProperties>
</file>