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20" documentId="8_{A750AA39-FA1B-4620-AB1F-F2AE3F9BDE2D}" xr6:coauthVersionLast="47" xr6:coauthVersionMax="47" xr10:uidLastSave="{618C9EE3-6DC6-4D6B-B058-2AA9A6B87476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E30" i="3"/>
  <c r="R8" i="5" s="1"/>
  <c r="M30" i="3"/>
  <c r="L30" i="3"/>
  <c r="H30" i="3"/>
  <c r="I15" i="1"/>
  <c r="D15" i="1"/>
  <c r="E15" i="1"/>
  <c r="F15" i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B7" i="5"/>
  <c r="V7" i="5" l="1"/>
  <c r="C7" i="5"/>
</calcChain>
</file>

<file path=xl/sharedStrings.xml><?xml version="1.0" encoding="utf-8"?>
<sst xmlns="http://schemas.openxmlformats.org/spreadsheetml/2006/main" count="733" uniqueCount="390">
  <si>
    <t>Franco-Nevada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</si>
  <si>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</si>
  <si>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</si>
  <si>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</si>
  <si>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</si>
  <si>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</si>
  <si>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</si>
  <si>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</si>
  <si>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</si>
  <si>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</si>
  <si>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</si>
  <si>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</si>
  <si>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</si>
  <si>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</si>
  <si>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</si>
  <si>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</si>
  <si>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</si>
  <si>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</si>
  <si>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</si>
  <si>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</si>
  <si>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</si>
  <si>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</si>
  <si>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</si>
  <si>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</si>
  <si>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</si>
  <si>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</si>
  <si>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1,620.001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</si>
  <si>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</si>
  <si>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</si>
  <si>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</si>
  <si>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</si>
  <si>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</si>
  <si>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</si>
  <si>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</si>
  <si>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1,872.648</t>
  </si>
  <si>
    <t>Property Plant And Equipment, Net</t>
  </si>
  <si>
    <t>2,207.372</t>
  </si>
  <si>
    <t>3,086.025</t>
  </si>
  <si>
    <t>4,543.442</t>
  </si>
  <si>
    <t>4,945.606</t>
  </si>
  <si>
    <t>4,969.043</t>
  </si>
  <si>
    <t>6,232.908</t>
  </si>
  <si>
    <t>6,245.737</t>
  </si>
  <si>
    <t>5,903.393</t>
  </si>
  <si>
    <t>6,520.422</t>
  </si>
  <si>
    <t>6,680.66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</si>
  <si>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</si>
  <si>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</si>
  <si>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</si>
  <si>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</si>
  <si>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</si>
  <si>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</si>
  <si>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</si>
  <si>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3,234.78</t>
  </si>
  <si>
    <t>4,014.913</t>
  </si>
  <si>
    <t>5,098.018</t>
  </si>
  <si>
    <t>5,668.849</t>
  </si>
  <si>
    <t>6,019.929</t>
  </si>
  <si>
    <t>6,731.808</t>
  </si>
  <si>
    <t>6,856.806</t>
  </si>
  <si>
    <t>7,116.518</t>
  </si>
  <si>
    <t>7,852.605</t>
  </si>
  <si>
    <t>8,972.356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</si>
  <si>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</si>
  <si>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</si>
  <si>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</si>
  <si>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</si>
  <si>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</si>
  <si>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</si>
  <si>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</si>
  <si>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</si>
  <si>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</si>
  <si>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</si>
  <si>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</si>
  <si>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</si>
  <si>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3,328.374</t>
  </si>
  <si>
    <t>4,234.599</t>
  </si>
  <si>
    <t>5,146.163</t>
  </si>
  <si>
    <t>6,265.867</t>
  </si>
  <si>
    <t>6,421.475</t>
  </si>
  <si>
    <t>7,040.976</t>
  </si>
  <si>
    <t>6,999.77</t>
  </si>
  <si>
    <t>7,100.231</t>
  </si>
  <si>
    <t>7,117.407</t>
  </si>
  <si>
    <t>7,711.151</t>
  </si>
  <si>
    <t>Additional Paid In Capital</t>
  </si>
  <si>
    <t>Retained Earnings</t>
  </si>
  <si>
    <t>1,273.255</t>
  </si>
  <si>
    <t>Treasury Stock</t>
  </si>
  <si>
    <t>Other Common Equity Adj</t>
  </si>
  <si>
    <t>Common Equity</t>
  </si>
  <si>
    <t>3,148.623</t>
  </si>
  <si>
    <t>3,943.807</t>
  </si>
  <si>
    <t>4,388.599</t>
  </si>
  <si>
    <t>5,568.003</t>
  </si>
  <si>
    <t>5,915.708</t>
  </si>
  <si>
    <t>6,322.451</t>
  </si>
  <si>
    <t>6,573.216</t>
  </si>
  <si>
    <t>6,926.8</t>
  </si>
  <si>
    <t>7,619.046</t>
  </si>
  <si>
    <t>8,689.11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</si>
  <si>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</si>
  <si>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</si>
  <si>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</si>
  <si>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</si>
  <si>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</si>
  <si>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</si>
  <si>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</si>
  <si>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</si>
  <si>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</si>
  <si>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1,092.939</t>
  </si>
  <si>
    <t>1,294.433</t>
  </si>
  <si>
    <t>1,640.854</t>
  </si>
  <si>
    <t>1,778.549</t>
  </si>
  <si>
    <t>Revenue Growth (YoY)</t>
  </si>
  <si>
    <t>-6.1%</t>
  </si>
  <si>
    <t>10.4%</t>
  </si>
  <si>
    <t>-0.3%</t>
  </si>
  <si>
    <t>38.3%</t>
  </si>
  <si>
    <t>10.3%</t>
  </si>
  <si>
    <t>-3.2%</t>
  </si>
  <si>
    <t>29.3%</t>
  </si>
  <si>
    <t>20.9%</t>
  </si>
  <si>
    <t>27.6%</t>
  </si>
  <si>
    <t>1.2%</t>
  </si>
  <si>
    <t>Cost of Revenues</t>
  </si>
  <si>
    <t>Gross Profit</t>
  </si>
  <si>
    <t>1,096.063</t>
  </si>
  <si>
    <t>1,418.423</t>
  </si>
  <si>
    <t>1,541.878</t>
  </si>
  <si>
    <t>Gross Profit Margin</t>
  </si>
  <si>
    <t>85.0%</t>
  </si>
  <si>
    <t>83.5%</t>
  </si>
  <si>
    <t>79.5%</t>
  </si>
  <si>
    <t>82.7%</t>
  </si>
  <si>
    <t>79.2%</t>
  </si>
  <si>
    <t>82.2%</t>
  </si>
  <si>
    <t>83.1%</t>
  </si>
  <si>
    <t>84.7%</t>
  </si>
  <si>
    <t>86.4%</t>
  </si>
  <si>
    <t>86.7%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</si>
  <si>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</si>
  <si>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</si>
  <si>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</si>
  <si>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</si>
  <si>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</si>
  <si>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</si>
  <si>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1,081.805</t>
  </si>
  <si>
    <t>1,113.082</t>
  </si>
  <si>
    <t>Net Interest Expenses</t>
  </si>
  <si>
    <t>EBT, Incl. Unusual Items</t>
  </si>
  <si>
    <t>1,084.714</t>
  </si>
  <si>
    <t>1,128.788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</si>
  <si>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</si>
  <si>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</si>
  <si>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</si>
  <si>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</si>
  <si>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</si>
  <si>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</si>
  <si>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</si>
  <si>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</si>
  <si>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</si>
  <si>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</si>
  <si>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</si>
  <si>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</si>
  <si>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1,068.324</t>
  </si>
  <si>
    <t>1,381.246</t>
  </si>
  <si>
    <t>1,498.687</t>
  </si>
  <si>
    <t>EBIT</t>
  </si>
  <si>
    <t>1,088.381</t>
  </si>
  <si>
    <t>1,111.187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</si>
  <si>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</si>
  <si>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</si>
  <si>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</si>
  <si>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</si>
  <si>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</si>
  <si>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</si>
  <si>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</si>
  <si>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</si>
  <si>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</si>
  <si>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</si>
  <si>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</si>
  <si>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</si>
  <si>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1,022.898</t>
  </si>
  <si>
    <t>1,208.132</t>
  </si>
  <si>
    <t>1,353.273</t>
  </si>
  <si>
    <t>Capital Expenditures</t>
  </si>
  <si>
    <t>-1,415.785</t>
  </si>
  <si>
    <t>-1,003.221</t>
  </si>
  <si>
    <t>-1,350.784</t>
  </si>
  <si>
    <t>Cash Acquisitions</t>
  </si>
  <si>
    <t>Other Investing Activities</t>
  </si>
  <si>
    <t>Cash from Investing</t>
  </si>
  <si>
    <t>-1,534.692</t>
  </si>
  <si>
    <t>-1,349.556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</si>
  <si>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</si>
  <si>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</si>
  <si>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</si>
  <si>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</si>
  <si>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</si>
  <si>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</si>
  <si>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1,208.269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</si>
  <si>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</si>
  <si>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</si>
  <si>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</si>
  <si>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</si>
  <si>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</si>
  <si>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</si>
  <si>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1,161.689</t>
  </si>
  <si>
    <t>Cash Interest Paid</t>
  </si>
  <si>
    <t>Valuation Ratios</t>
  </si>
  <si>
    <t>Price Close (Split Adjusted)</t>
  </si>
  <si>
    <t>Market Cap</t>
  </si>
  <si>
    <t>6,368.582</t>
  </si>
  <si>
    <t>8,929.216</t>
  </si>
  <si>
    <t>9,953.825</t>
  </si>
  <si>
    <t>14,310.676</t>
  </si>
  <si>
    <t>18,658.208</t>
  </si>
  <si>
    <t>17,840.529</t>
  </si>
  <si>
    <t>25,286.841</t>
  </si>
  <si>
    <t>30,456.745</t>
  </si>
  <si>
    <t>33,447.169</t>
  </si>
  <si>
    <t>35,375.547</t>
  </si>
  <si>
    <t>Total Enterprise Value (TEV)</t>
  </si>
  <si>
    <t>5,502.786</t>
  </si>
  <si>
    <t>7,563.218</t>
  </si>
  <si>
    <t>9,131.451</t>
  </si>
  <si>
    <t>13,946.318</t>
  </si>
  <si>
    <t>17,975.768</t>
  </si>
  <si>
    <t>17,741.124</t>
  </si>
  <si>
    <t>25,489.786</t>
  </si>
  <si>
    <t>29,834.804</t>
  </si>
  <si>
    <t>33,008.809</t>
  </si>
  <si>
    <t>33,923.79</t>
  </si>
  <si>
    <t>Enterprise Value (EV)</t>
  </si>
  <si>
    <t>38,571.471</t>
  </si>
  <si>
    <t>EV/EBITDA</t>
  </si>
  <si>
    <t>15.3x</t>
  </si>
  <si>
    <t>19.5x</t>
  </si>
  <si>
    <t>19.8x</t>
  </si>
  <si>
    <t>22.9x</t>
  </si>
  <si>
    <t>28.3x</t>
  </si>
  <si>
    <t>25.0x</t>
  </si>
  <si>
    <t>33.3x</t>
  </si>
  <si>
    <t>29.8x</t>
  </si>
  <si>
    <t>24.3x</t>
  </si>
  <si>
    <t>25.7x</t>
  </si>
  <si>
    <t>EV / EBIT</t>
  </si>
  <si>
    <t>38.0x</t>
  </si>
  <si>
    <t>89.6x</t>
  </si>
  <si>
    <t>65.0x</t>
  </si>
  <si>
    <t>85.1x</t>
  </si>
  <si>
    <t>89.1x</t>
  </si>
  <si>
    <t>48.3x</t>
  </si>
  <si>
    <t>75.0x</t>
  </si>
  <si>
    <t>86.9x</t>
  </si>
  <si>
    <t>32.9x</t>
  </si>
  <si>
    <t>34.7x</t>
  </si>
  <si>
    <t>EV / LTM EBITDA - CAPEX</t>
  </si>
  <si>
    <t>-37.1x</t>
  </si>
  <si>
    <t>94.8x</t>
  </si>
  <si>
    <t>-17.3x</t>
  </si>
  <si>
    <t>-9.3x</t>
  </si>
  <si>
    <t>-882.6x</t>
  </si>
  <si>
    <t>-41.5x</t>
  </si>
  <si>
    <t>-147.0x</t>
  </si>
  <si>
    <t>38.7x</t>
  </si>
  <si>
    <t>132.6x</t>
  </si>
  <si>
    <t>29.5x</t>
  </si>
  <si>
    <t>EV / Free Cash Flow</t>
  </si>
  <si>
    <t>-32.7x</t>
  </si>
  <si>
    <t>382.7x</t>
  </si>
  <si>
    <t>-16.9x</t>
  </si>
  <si>
    <t>-9.2x</t>
  </si>
  <si>
    <t>-312.4x</t>
  </si>
  <si>
    <t>-38.1x</t>
  </si>
  <si>
    <t>-86.1x</t>
  </si>
  <si>
    <t>39.0x</t>
  </si>
  <si>
    <t>-1,047.9x</t>
  </si>
  <si>
    <t>32.6x</t>
  </si>
  <si>
    <t>EV / Invested Capital</t>
  </si>
  <si>
    <t>1.7x</t>
  </si>
  <si>
    <t>1.9x</t>
  </si>
  <si>
    <t>2.0x</t>
  </si>
  <si>
    <t>2.5x</t>
  </si>
  <si>
    <t>3.1x</t>
  </si>
  <si>
    <t>2.7x</t>
  </si>
  <si>
    <t>3.8x</t>
  </si>
  <si>
    <t>4.5x</t>
  </si>
  <si>
    <t>4.4x</t>
  </si>
  <si>
    <t>EV / Revenue</t>
  </si>
  <si>
    <t>12.5x</t>
  </si>
  <si>
    <t>15.6x</t>
  </si>
  <si>
    <t>14.8x</t>
  </si>
  <si>
    <t>18.1x</t>
  </si>
  <si>
    <t>21.6x</t>
  </si>
  <si>
    <t>19.4x</t>
  </si>
  <si>
    <t>26.8x</t>
  </si>
  <si>
    <t>24.1x</t>
  </si>
  <si>
    <t>20.5x</t>
  </si>
  <si>
    <t>21.7x</t>
  </si>
  <si>
    <t>P/E Ratio</t>
  </si>
  <si>
    <t>101.3x</t>
  </si>
  <si>
    <t>309.7x</t>
  </si>
  <si>
    <t>125.4x</t>
  </si>
  <si>
    <t>111.8x</t>
  </si>
  <si>
    <t>101.2x</t>
  </si>
  <si>
    <t>61.1x</t>
  </si>
  <si>
    <t>97.6x</t>
  </si>
  <si>
    <t>91.1x</t>
  </si>
  <si>
    <t>38.4x</t>
  </si>
  <si>
    <t>42.4x</t>
  </si>
  <si>
    <t>Price/Book</t>
  </si>
  <si>
    <t>2.2x</t>
  </si>
  <si>
    <t>3.2x</t>
  </si>
  <si>
    <t>2.8x</t>
  </si>
  <si>
    <t>4.0x</t>
  </si>
  <si>
    <t>4.6x</t>
  </si>
  <si>
    <t>Price / Operating Cash Flow</t>
  </si>
  <si>
    <t>20.3x</t>
  </si>
  <si>
    <t>32.7x</t>
  </si>
  <si>
    <t>23.8x</t>
  </si>
  <si>
    <t>24.6x</t>
  </si>
  <si>
    <t>30.7x</t>
  </si>
  <si>
    <t>26.0x</t>
  </si>
  <si>
    <t>36.7x</t>
  </si>
  <si>
    <t>32.3x</t>
  </si>
  <si>
    <t>28.7x</t>
  </si>
  <si>
    <t>29.7x</t>
  </si>
  <si>
    <t>Price / LTM Sales</t>
  </si>
  <si>
    <t>14.4x</t>
  </si>
  <si>
    <t>18.4x</t>
  </si>
  <si>
    <t>16.2x</t>
  </si>
  <si>
    <t>18.6x</t>
  </si>
  <si>
    <t>22.4x</t>
  </si>
  <si>
    <t>26.6x</t>
  </si>
  <si>
    <t>20.8x</t>
  </si>
  <si>
    <t>22.6x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</si>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</sst>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4DA75C6-D9B1-FDFD-6A18-A31363ADFE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I27" sqref="I2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818.01700000000005</v>
      </c>
      <c r="E12" s="3">
        <v>686.15599999999995</v>
      </c>
      <c r="F12" s="3">
        <v>207.012</v>
      </c>
      <c r="G12" s="3">
        <v>339.733</v>
      </c>
      <c r="H12" s="3">
        <v>642.54999999999995</v>
      </c>
      <c r="I12" s="3">
        <v>95.138999999999996</v>
      </c>
      <c r="J12" s="3">
        <v>171.53100000000001</v>
      </c>
      <c r="K12" s="3">
        <v>679.72699999999998</v>
      </c>
      <c r="L12" s="3">
        <v>681.96100000000001</v>
      </c>
      <c r="M12" s="3" t="s">
        <v>26</v>
      </c>
    </row>
    <row r="13" spans="3:13" ht="12.75" x14ac:dyDescent="0.2">
      <c r="C13" s="3" t="s">
        <v>27</v>
      </c>
      <c r="D13" s="3">
        <v>19.122</v>
      </c>
      <c r="E13" s="3" t="s">
        <v>28</v>
      </c>
      <c r="F13" s="3">
        <v>26.085000000000001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28</v>
      </c>
      <c r="L13" s="3" t="s">
        <v>28</v>
      </c>
      <c r="M13" s="3" t="s">
        <v>28</v>
      </c>
    </row>
    <row r="14" spans="3:13" ht="12.75" x14ac:dyDescent="0.2">
      <c r="C14" s="3" t="s">
        <v>29</v>
      </c>
      <c r="D14" s="3">
        <v>82.864000000000004</v>
      </c>
      <c r="E14" s="3">
        <v>83.497</v>
      </c>
      <c r="F14" s="3">
        <v>90.325000000000003</v>
      </c>
      <c r="G14" s="3">
        <v>95.474999999999994</v>
      </c>
      <c r="H14" s="3">
        <v>82.849000000000004</v>
      </c>
      <c r="I14" s="3">
        <v>103.056</v>
      </c>
      <c r="J14" s="3">
        <v>126.992</v>
      </c>
      <c r="K14" s="3">
        <v>118.84399999999999</v>
      </c>
      <c r="L14" s="3">
        <v>151.49100000000001</v>
      </c>
      <c r="M14" s="3">
        <v>183.73099999999999</v>
      </c>
    </row>
    <row r="15" spans="3:13" ht="12.75" x14ac:dyDescent="0.2">
      <c r="C15" s="3" t="s">
        <v>30</v>
      </c>
      <c r="D15" s="39">
        <f>(E15+F15)/2</f>
        <v>5.6135000000000002</v>
      </c>
      <c r="E15" s="39">
        <f>(F15+G15)/2</f>
        <v>4.9509999999999996</v>
      </c>
      <c r="F15" s="39">
        <f>(G15+H15)/2</f>
        <v>6.2759999999999998</v>
      </c>
      <c r="G15" s="3">
        <v>3.6259999999999999</v>
      </c>
      <c r="H15" s="3">
        <v>8.9260000000000002</v>
      </c>
      <c r="I15" s="39">
        <f>(H15+J15)/2</f>
        <v>7.3194999999999997</v>
      </c>
      <c r="J15" s="3">
        <v>5.7130000000000001</v>
      </c>
      <c r="K15" s="3">
        <v>0.63600000000000001</v>
      </c>
      <c r="L15" s="3">
        <v>0.63200000000000001</v>
      </c>
      <c r="M15" s="3">
        <v>0.13500000000000001</v>
      </c>
    </row>
    <row r="16" spans="3:13" ht="12.75" x14ac:dyDescent="0.2">
      <c r="C16" s="3" t="s">
        <v>31</v>
      </c>
      <c r="D16" s="3">
        <v>20.928000000000001</v>
      </c>
      <c r="E16" s="3">
        <v>11.349</v>
      </c>
      <c r="F16" s="3">
        <v>18.87</v>
      </c>
      <c r="G16" s="3">
        <v>23.498999999999999</v>
      </c>
      <c r="H16" s="3">
        <v>21.372</v>
      </c>
      <c r="I16" s="3">
        <v>7.3710000000000004</v>
      </c>
      <c r="J16" s="3">
        <v>22.724</v>
      </c>
      <c r="K16" s="3">
        <v>20.867999999999999</v>
      </c>
      <c r="L16" s="3">
        <v>23.773</v>
      </c>
      <c r="M16" s="3">
        <v>29.922000000000001</v>
      </c>
    </row>
    <row r="17" spans="3:13" ht="12.75" x14ac:dyDescent="0.2">
      <c r="C17" s="3" t="s">
        <v>32</v>
      </c>
      <c r="D17" s="3">
        <v>28.259</v>
      </c>
      <c r="E17" s="3">
        <v>28.373000000000001</v>
      </c>
      <c r="F17" s="3">
        <v>38.848999999999997</v>
      </c>
      <c r="G17" s="3">
        <v>22.693999999999999</v>
      </c>
      <c r="H17" s="3">
        <v>19.234999999999999</v>
      </c>
      <c r="I17" s="3">
        <v>38.082999999999998</v>
      </c>
      <c r="J17" s="3">
        <v>34.929000000000002</v>
      </c>
      <c r="K17" s="3">
        <v>24.43</v>
      </c>
      <c r="L17" s="3">
        <v>92.311000000000007</v>
      </c>
      <c r="M17" s="3">
        <v>38.857999999999997</v>
      </c>
    </row>
    <row r="18" spans="3:13" ht="12.75" x14ac:dyDescent="0.2">
      <c r="C18" s="3" t="s">
        <v>33</v>
      </c>
      <c r="D18" s="3">
        <v>969.19100000000003</v>
      </c>
      <c r="E18" s="3">
        <v>809.375</v>
      </c>
      <c r="F18" s="3">
        <v>381.14100000000002</v>
      </c>
      <c r="G18" s="3">
        <v>485.02699999999999</v>
      </c>
      <c r="H18" s="3">
        <v>774.93200000000002</v>
      </c>
      <c r="I18" s="3">
        <v>243.649</v>
      </c>
      <c r="J18" s="3">
        <v>361.88900000000001</v>
      </c>
      <c r="K18" s="3">
        <v>844.505</v>
      </c>
      <c r="L18" s="3">
        <v>950.16800000000001</v>
      </c>
      <c r="M18" s="3" t="s">
        <v>34</v>
      </c>
    </row>
    <row r="19" spans="3:13" ht="12.75" x14ac:dyDescent="0.2"/>
    <row r="20" spans="3:13" ht="12.75" x14ac:dyDescent="0.2">
      <c r="C20" s="3" t="s">
        <v>35</v>
      </c>
      <c r="D20" s="3" t="s">
        <v>36</v>
      </c>
      <c r="E20" s="3" t="s">
        <v>37</v>
      </c>
      <c r="F20" s="3" t="s">
        <v>38</v>
      </c>
      <c r="G20" s="3" t="s">
        <v>39</v>
      </c>
      <c r="H20" s="3" t="s">
        <v>40</v>
      </c>
      <c r="I20" s="3" t="s">
        <v>41</v>
      </c>
      <c r="J20" s="3" t="s">
        <v>42</v>
      </c>
      <c r="K20" s="3" t="s">
        <v>43</v>
      </c>
      <c r="L20" s="3" t="s">
        <v>44</v>
      </c>
      <c r="M20" s="3" t="s">
        <v>45</v>
      </c>
    </row>
    <row r="21" spans="3:13" ht="12.75" x14ac:dyDescent="0.2">
      <c r="C21" s="3" t="s">
        <v>46</v>
      </c>
      <c r="D21" s="3" t="s">
        <v>28</v>
      </c>
      <c r="E21" s="3" t="s">
        <v>28</v>
      </c>
      <c r="F21" s="3" t="s">
        <v>28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</row>
    <row r="22" spans="3:13" ht="12.75" x14ac:dyDescent="0.2">
      <c r="C22" s="3" t="s">
        <v>47</v>
      </c>
      <c r="D22" s="3" t="s">
        <v>28</v>
      </c>
      <c r="E22" s="3" t="s">
        <v>28</v>
      </c>
      <c r="F22" s="3" t="s">
        <v>28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</row>
    <row r="23" spans="3:13" ht="12.75" x14ac:dyDescent="0.2">
      <c r="C23" s="3" t="s">
        <v>48</v>
      </c>
      <c r="D23" s="3">
        <v>40.582000000000001</v>
      </c>
      <c r="E23" s="3">
        <v>77.706000000000003</v>
      </c>
      <c r="F23" s="3">
        <v>131.53299999999999</v>
      </c>
      <c r="G23" s="3">
        <v>197.93199999999999</v>
      </c>
      <c r="H23" s="3">
        <v>255.33500000000001</v>
      </c>
      <c r="I23" s="3">
        <v>187.548</v>
      </c>
      <c r="J23" s="3">
        <v>192.95599999999999</v>
      </c>
      <c r="K23" s="3">
        <v>256.13799999999998</v>
      </c>
      <c r="L23" s="3">
        <v>298.303</v>
      </c>
      <c r="M23" s="3">
        <v>307.61700000000002</v>
      </c>
    </row>
    <row r="24" spans="3:13" ht="12.75" x14ac:dyDescent="0.2">
      <c r="C24" s="3" t="s">
        <v>49</v>
      </c>
      <c r="D24" s="3" t="s">
        <v>28</v>
      </c>
      <c r="E24" s="3" t="s">
        <v>28</v>
      </c>
      <c r="F24" s="3" t="s">
        <v>28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</row>
    <row r="25" spans="3:13" ht="12.75" x14ac:dyDescent="0.2">
      <c r="C25" s="3" t="s">
        <v>50</v>
      </c>
      <c r="D25" s="3" t="s">
        <v>28</v>
      </c>
      <c r="E25" s="3" t="s">
        <v>28</v>
      </c>
      <c r="F25" s="3" t="s">
        <v>28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</row>
    <row r="26" spans="3:13" ht="12.75" x14ac:dyDescent="0.2">
      <c r="C26" s="3" t="s">
        <v>51</v>
      </c>
      <c r="D26" s="3">
        <v>17.635000000000002</v>
      </c>
      <c r="E26" s="3">
        <v>41.805999999999997</v>
      </c>
      <c r="F26" s="3">
        <v>41.902000000000001</v>
      </c>
      <c r="G26" s="3">
        <v>40.284999999999997</v>
      </c>
      <c r="H26" s="3">
        <v>20.617999999999999</v>
      </c>
      <c r="I26" s="3">
        <v>67.703000000000003</v>
      </c>
      <c r="J26" s="3">
        <v>56.225000000000001</v>
      </c>
      <c r="K26" s="3">
        <v>112.482</v>
      </c>
      <c r="L26" s="3">
        <v>83.712000000000003</v>
      </c>
      <c r="M26" s="3">
        <v>111.43</v>
      </c>
    </row>
    <row r="27" spans="3:13" ht="12.75" x14ac:dyDescent="0.2">
      <c r="C27" s="3" t="s">
        <v>52</v>
      </c>
      <c r="D27" s="3" t="s">
        <v>53</v>
      </c>
      <c r="E27" s="3" t="s">
        <v>54</v>
      </c>
      <c r="F27" s="3" t="s">
        <v>55</v>
      </c>
      <c r="G27" s="3" t="s">
        <v>56</v>
      </c>
      <c r="H27" s="3" t="s">
        <v>57</v>
      </c>
      <c r="I27" s="3" t="s">
        <v>58</v>
      </c>
      <c r="J27" s="3" t="s">
        <v>59</v>
      </c>
      <c r="K27" s="3" t="s">
        <v>60</v>
      </c>
      <c r="L27" s="3" t="s">
        <v>61</v>
      </c>
      <c r="M27" s="3" t="s">
        <v>62</v>
      </c>
    </row>
    <row r="28" spans="3:13" ht="12.75" x14ac:dyDescent="0.2"/>
    <row r="29" spans="3:13" ht="12.75" x14ac:dyDescent="0.2">
      <c r="C29" s="3" t="s">
        <v>63</v>
      </c>
      <c r="D29" s="3">
        <v>5.9489999999999998</v>
      </c>
      <c r="E29" s="3">
        <v>7.18</v>
      </c>
      <c r="F29" s="3">
        <v>8.6020000000000003</v>
      </c>
      <c r="G29" s="3">
        <v>12.891</v>
      </c>
      <c r="H29" s="3">
        <v>7.7949999999999999</v>
      </c>
      <c r="I29" s="3">
        <v>9.9640000000000004</v>
      </c>
      <c r="J29" s="3">
        <v>8.83</v>
      </c>
      <c r="K29" s="3">
        <v>4.4530000000000003</v>
      </c>
      <c r="L29" s="3">
        <v>10.749000000000001</v>
      </c>
      <c r="M29" s="3">
        <v>9.4779999999999998</v>
      </c>
    </row>
    <row r="30" spans="3:13" ht="12.75" x14ac:dyDescent="0.2">
      <c r="C30" s="3" t="s">
        <v>64</v>
      </c>
      <c r="D30" s="3">
        <v>15.298</v>
      </c>
      <c r="E30" s="3">
        <v>13.318</v>
      </c>
      <c r="F30" s="3">
        <v>16.372</v>
      </c>
      <c r="G30" s="3">
        <v>15.308</v>
      </c>
      <c r="H30" s="3">
        <v>19.234999999999999</v>
      </c>
      <c r="I30" s="3">
        <v>22.248999999999999</v>
      </c>
      <c r="J30" s="3">
        <v>45.447000000000003</v>
      </c>
      <c r="K30" s="3">
        <v>47.460999999999999</v>
      </c>
      <c r="L30" s="3">
        <v>31.74</v>
      </c>
      <c r="M30" s="3">
        <v>48.878</v>
      </c>
    </row>
    <row r="31" spans="3:13" ht="12.75" x14ac:dyDescent="0.2">
      <c r="C31" s="3" t="s">
        <v>65</v>
      </c>
      <c r="D31" s="3" t="s">
        <v>28</v>
      </c>
      <c r="E31" s="3" t="s">
        <v>28</v>
      </c>
      <c r="F31" s="3" t="s">
        <v>28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</row>
    <row r="32" spans="3:13" ht="12.75" x14ac:dyDescent="0.2">
      <c r="C32" s="3" t="s">
        <v>66</v>
      </c>
      <c r="D32" s="3" t="s">
        <v>28</v>
      </c>
      <c r="E32" s="3" t="s">
        <v>28</v>
      </c>
      <c r="F32" s="3" t="s">
        <v>28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28</v>
      </c>
      <c r="L32" s="3" t="s">
        <v>28</v>
      </c>
      <c r="M32" s="3" t="s">
        <v>28</v>
      </c>
    </row>
    <row r="33" spans="3:13" ht="12.75" x14ac:dyDescent="0.2">
      <c r="C33" s="3" t="s">
        <v>67</v>
      </c>
      <c r="D33" s="3" t="s">
        <v>28</v>
      </c>
      <c r="E33" s="3" t="s">
        <v>28</v>
      </c>
      <c r="F33" s="3" t="s">
        <v>28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</row>
    <row r="34" spans="3:13" ht="12.75" x14ac:dyDescent="0.2">
      <c r="C34" s="3" t="s">
        <v>68</v>
      </c>
      <c r="D34" s="3">
        <v>33.039000000000001</v>
      </c>
      <c r="E34" s="3">
        <v>3.9369999999999998</v>
      </c>
      <c r="F34" s="3">
        <v>3.8849999999999998</v>
      </c>
      <c r="G34" s="3">
        <v>22.291</v>
      </c>
      <c r="H34" s="3">
        <v>1.383</v>
      </c>
      <c r="I34" s="3">
        <v>1.911</v>
      </c>
      <c r="J34" s="3">
        <v>15.061999999999999</v>
      </c>
      <c r="K34" s="3">
        <v>15.778</v>
      </c>
      <c r="L34" s="3">
        <v>12.138999999999999</v>
      </c>
      <c r="M34" s="3">
        <v>9.6129999999999995</v>
      </c>
    </row>
    <row r="35" spans="3:13" ht="12.75" x14ac:dyDescent="0.2">
      <c r="C35" s="3" t="s">
        <v>69</v>
      </c>
      <c r="D35" s="3">
        <v>54.286999999999999</v>
      </c>
      <c r="E35" s="3">
        <v>24.434999999999999</v>
      </c>
      <c r="F35" s="3">
        <v>28.86</v>
      </c>
      <c r="G35" s="3">
        <v>50.49</v>
      </c>
      <c r="H35" s="3">
        <v>28.411999999999999</v>
      </c>
      <c r="I35" s="3">
        <v>34.124000000000002</v>
      </c>
      <c r="J35" s="3">
        <v>69.338999999999999</v>
      </c>
      <c r="K35" s="3">
        <v>67.692999999999998</v>
      </c>
      <c r="L35" s="3">
        <v>54.628</v>
      </c>
      <c r="M35" s="3">
        <v>67.968000000000004</v>
      </c>
    </row>
    <row r="36" spans="3:13" ht="12.75" x14ac:dyDescent="0.2"/>
    <row r="37" spans="3:13" ht="12.75" x14ac:dyDescent="0.2">
      <c r="C37" s="3" t="s">
        <v>70</v>
      </c>
      <c r="D37" s="3" t="s">
        <v>28</v>
      </c>
      <c r="E37" s="3" t="s">
        <v>28</v>
      </c>
      <c r="F37" s="3">
        <v>634.495</v>
      </c>
      <c r="G37" s="3" t="s">
        <v>28</v>
      </c>
      <c r="H37" s="3" t="s">
        <v>28</v>
      </c>
      <c r="I37" s="3">
        <v>283.37</v>
      </c>
      <c r="J37" s="3">
        <v>103.879</v>
      </c>
      <c r="K37" s="3" t="s">
        <v>28</v>
      </c>
      <c r="L37" s="3" t="s">
        <v>28</v>
      </c>
      <c r="M37" s="3" t="s">
        <v>28</v>
      </c>
    </row>
    <row r="38" spans="3:13" ht="12.75" x14ac:dyDescent="0.2">
      <c r="C38" s="3" t="s">
        <v>71</v>
      </c>
      <c r="D38" s="3" t="s">
        <v>28</v>
      </c>
      <c r="E38" s="3" t="s">
        <v>28</v>
      </c>
      <c r="F38" s="3" t="s">
        <v>28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28</v>
      </c>
    </row>
    <row r="39" spans="3:13" ht="12.75" x14ac:dyDescent="0.2">
      <c r="C39" s="3" t="s">
        <v>72</v>
      </c>
      <c r="D39" s="3">
        <v>31.870999999999999</v>
      </c>
      <c r="E39" s="3">
        <v>46.67</v>
      </c>
      <c r="F39" s="3">
        <v>46.064</v>
      </c>
      <c r="G39" s="3">
        <v>50.356000000000002</v>
      </c>
      <c r="H39" s="3">
        <v>75.808999999999997</v>
      </c>
      <c r="I39" s="3">
        <v>91.863</v>
      </c>
      <c r="J39" s="3">
        <v>110.372</v>
      </c>
      <c r="K39" s="3">
        <v>122.02500000000001</v>
      </c>
      <c r="L39" s="3">
        <v>178.93100000000001</v>
      </c>
      <c r="M39" s="3">
        <v>215.27799999999999</v>
      </c>
    </row>
    <row r="40" spans="3:13" ht="12.75" x14ac:dyDescent="0.2">
      <c r="C40" s="3" t="s">
        <v>73</v>
      </c>
      <c r="D40" s="3">
        <v>86.156999999999996</v>
      </c>
      <c r="E40" s="3">
        <v>71.105000000000004</v>
      </c>
      <c r="F40" s="3">
        <v>709.41899999999998</v>
      </c>
      <c r="G40" s="3">
        <v>100.846</v>
      </c>
      <c r="H40" s="3">
        <v>104.221</v>
      </c>
      <c r="I40" s="3">
        <v>409.358</v>
      </c>
      <c r="J40" s="3">
        <v>283.58999999999997</v>
      </c>
      <c r="K40" s="3">
        <v>189.71799999999999</v>
      </c>
      <c r="L40" s="3">
        <v>233.559</v>
      </c>
      <c r="M40" s="3">
        <v>283.24599999999998</v>
      </c>
    </row>
    <row r="41" spans="3:13" ht="12.75" x14ac:dyDescent="0.2"/>
    <row r="42" spans="3:13" ht="12.75" x14ac:dyDescent="0.2">
      <c r="C42" s="3" t="s">
        <v>74</v>
      </c>
      <c r="D42" s="3" t="s">
        <v>75</v>
      </c>
      <c r="E42" s="3" t="s">
        <v>76</v>
      </c>
      <c r="F42" s="3" t="s">
        <v>77</v>
      </c>
      <c r="G42" s="3" t="s">
        <v>78</v>
      </c>
      <c r="H42" s="3" t="s">
        <v>79</v>
      </c>
      <c r="I42" s="3" t="s">
        <v>80</v>
      </c>
      <c r="J42" s="3" t="s">
        <v>81</v>
      </c>
      <c r="K42" s="3" t="s">
        <v>82</v>
      </c>
      <c r="L42" s="3" t="s">
        <v>83</v>
      </c>
      <c r="M42" s="3" t="s">
        <v>84</v>
      </c>
    </row>
    <row r="43" spans="3:13" ht="12.75" x14ac:dyDescent="0.2">
      <c r="C43" s="3" t="s">
        <v>85</v>
      </c>
      <c r="D43" s="3">
        <v>48.655999999999999</v>
      </c>
      <c r="E43" s="3">
        <v>52.692</v>
      </c>
      <c r="F43" s="3">
        <v>61.465000000000003</v>
      </c>
      <c r="G43" s="3">
        <v>55.860999999999997</v>
      </c>
      <c r="H43" s="3">
        <v>17.852</v>
      </c>
      <c r="I43" s="3">
        <v>21.294</v>
      </c>
      <c r="J43" s="3">
        <v>18.439</v>
      </c>
      <c r="K43" s="3">
        <v>17.814</v>
      </c>
      <c r="L43" s="3">
        <v>20.359000000000002</v>
      </c>
      <c r="M43" s="3">
        <v>21.122</v>
      </c>
    </row>
    <row r="44" spans="3:13" ht="12.75" x14ac:dyDescent="0.2">
      <c r="C44" s="3" t="s">
        <v>86</v>
      </c>
      <c r="D44" s="3">
        <v>-225.751</v>
      </c>
      <c r="E44" s="3">
        <v>-229.066</v>
      </c>
      <c r="F44" s="3">
        <v>-419.29599999999999</v>
      </c>
      <c r="G44" s="3">
        <v>-452.262</v>
      </c>
      <c r="H44" s="3">
        <v>-389.72899999999998</v>
      </c>
      <c r="I44" s="3">
        <v>-439.11399999999998</v>
      </c>
      <c r="J44" s="3">
        <v>-213.47200000000001</v>
      </c>
      <c r="K44" s="3">
        <v>-43.771000000000001</v>
      </c>
      <c r="L44" s="3">
        <v>613.17100000000005</v>
      </c>
      <c r="M44" s="3" t="s">
        <v>87</v>
      </c>
    </row>
    <row r="45" spans="3:13" ht="12.75" x14ac:dyDescent="0.2">
      <c r="C45" s="3" t="s">
        <v>88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</row>
    <row r="46" spans="3:13" ht="12.75" x14ac:dyDescent="0.2">
      <c r="C46" s="3" t="s">
        <v>89</v>
      </c>
      <c r="D46" s="3">
        <v>-2.6560000000000001</v>
      </c>
      <c r="E46" s="3">
        <v>-114.417</v>
      </c>
      <c r="F46" s="3">
        <v>-399.733</v>
      </c>
      <c r="G46" s="3">
        <v>-301.46300000000002</v>
      </c>
      <c r="H46" s="3">
        <v>-133.89099999999999</v>
      </c>
      <c r="I46" s="3">
        <v>-300.70499999999998</v>
      </c>
      <c r="J46" s="3">
        <v>-231.52099999999999</v>
      </c>
      <c r="K46" s="3">
        <v>-147.47300000000001</v>
      </c>
      <c r="L46" s="3">
        <v>-131.88999999999999</v>
      </c>
      <c r="M46" s="3">
        <v>-316.41800000000001</v>
      </c>
    </row>
    <row r="47" spans="3:13" ht="12.75" x14ac:dyDescent="0.2">
      <c r="C47" s="3" t="s">
        <v>90</v>
      </c>
      <c r="D47" s="3" t="s">
        <v>91</v>
      </c>
      <c r="E47" s="3" t="s">
        <v>92</v>
      </c>
      <c r="F47" s="3" t="s">
        <v>93</v>
      </c>
      <c r="G47" s="3" t="s">
        <v>94</v>
      </c>
      <c r="H47" s="3" t="s">
        <v>95</v>
      </c>
      <c r="I47" s="3" t="s">
        <v>96</v>
      </c>
      <c r="J47" s="3" t="s">
        <v>97</v>
      </c>
      <c r="K47" s="3" t="s">
        <v>98</v>
      </c>
      <c r="L47" s="3" t="s">
        <v>99</v>
      </c>
      <c r="M47" s="3" t="s">
        <v>100</v>
      </c>
    </row>
    <row r="48" spans="3:13" ht="12.75" x14ac:dyDescent="0.2">
      <c r="C48" s="3" t="s">
        <v>101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</row>
    <row r="49" spans="3:13" ht="12.75" x14ac:dyDescent="0.2">
      <c r="C49" s="3" t="s">
        <v>102</v>
      </c>
      <c r="D49" s="3" t="s">
        <v>28</v>
      </c>
      <c r="E49" s="3" t="s">
        <v>28</v>
      </c>
      <c r="F49" s="3" t="s">
        <v>28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3" t="s">
        <v>28</v>
      </c>
    </row>
    <row r="50" spans="3:13" ht="12.75" x14ac:dyDescent="0.2">
      <c r="C50" s="3" t="s">
        <v>103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104</v>
      </c>
      <c r="D51" s="3" t="s">
        <v>91</v>
      </c>
      <c r="E51" s="3" t="s">
        <v>92</v>
      </c>
      <c r="F51" s="3" t="s">
        <v>93</v>
      </c>
      <c r="G51" s="3" t="s">
        <v>94</v>
      </c>
      <c r="H51" s="3" t="s">
        <v>95</v>
      </c>
      <c r="I51" s="3" t="s">
        <v>96</v>
      </c>
      <c r="J51" s="3" t="s">
        <v>97</v>
      </c>
      <c r="K51" s="3" t="s">
        <v>98</v>
      </c>
      <c r="L51" s="3" t="s">
        <v>99</v>
      </c>
      <c r="M51" s="3" t="s">
        <v>100</v>
      </c>
    </row>
    <row r="52" spans="3:13" ht="12.75" x14ac:dyDescent="0.2"/>
    <row r="53" spans="3:13" ht="12.75" x14ac:dyDescent="0.2">
      <c r="C53" s="3" t="s">
        <v>105</v>
      </c>
      <c r="D53" s="3" t="s">
        <v>53</v>
      </c>
      <c r="E53" s="3" t="s">
        <v>54</v>
      </c>
      <c r="F53" s="3" t="s">
        <v>55</v>
      </c>
      <c r="G53" s="3" t="s">
        <v>56</v>
      </c>
      <c r="H53" s="3" t="s">
        <v>57</v>
      </c>
      <c r="I53" s="3" t="s">
        <v>58</v>
      </c>
      <c r="J53" s="3" t="s">
        <v>59</v>
      </c>
      <c r="K53" s="3" t="s">
        <v>60</v>
      </c>
      <c r="L53" s="3" t="s">
        <v>61</v>
      </c>
      <c r="M53" s="3" t="s">
        <v>62</v>
      </c>
    </row>
    <row r="54" spans="3:13" ht="12.75" x14ac:dyDescent="0.2"/>
    <row r="55" spans="3:13" ht="12.75" x14ac:dyDescent="0.2">
      <c r="C55" s="3" t="s">
        <v>106</v>
      </c>
      <c r="D55" s="3">
        <v>837.14</v>
      </c>
      <c r="E55" s="3">
        <v>686.15599999999995</v>
      </c>
      <c r="F55" s="3">
        <v>233.09700000000001</v>
      </c>
      <c r="G55" s="3">
        <v>339.733</v>
      </c>
      <c r="H55" s="3">
        <v>642.54999999999995</v>
      </c>
      <c r="I55" s="3">
        <v>95.138999999999996</v>
      </c>
      <c r="J55" s="3">
        <v>171.53100000000001</v>
      </c>
      <c r="K55" s="3">
        <v>679.72699999999998</v>
      </c>
      <c r="L55" s="3">
        <v>681.96100000000001</v>
      </c>
      <c r="M55" s="3" t="s">
        <v>26</v>
      </c>
    </row>
    <row r="56" spans="3:13" ht="12.75" x14ac:dyDescent="0.2">
      <c r="C56" s="3" t="s">
        <v>107</v>
      </c>
      <c r="D56" s="3">
        <v>0</v>
      </c>
      <c r="E56" s="3">
        <v>0</v>
      </c>
      <c r="F56" s="3">
        <v>634.495</v>
      </c>
      <c r="G56" s="3">
        <v>0</v>
      </c>
      <c r="H56" s="3">
        <v>0</v>
      </c>
      <c r="I56" s="3">
        <v>283.37</v>
      </c>
      <c r="J56" s="3">
        <v>103.879</v>
      </c>
      <c r="K56" s="3">
        <v>0</v>
      </c>
      <c r="L56" s="3">
        <v>0</v>
      </c>
      <c r="M56" s="3">
        <v>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A22-2726-47A8-8759-D19E9AF693FD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108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109</v>
      </c>
      <c r="D12" s="3">
        <v>425.9</v>
      </c>
      <c r="E12" s="3">
        <v>512.33000000000004</v>
      </c>
      <c r="F12" s="3">
        <v>611.87900000000002</v>
      </c>
      <c r="G12" s="3">
        <v>818.71699999999998</v>
      </c>
      <c r="H12" s="3">
        <v>845.71199999999999</v>
      </c>
      <c r="I12" s="3">
        <v>888.46500000000003</v>
      </c>
      <c r="J12" s="3" t="s">
        <v>110</v>
      </c>
      <c r="K12" s="3" t="s">
        <v>111</v>
      </c>
      <c r="L12" s="3" t="s">
        <v>112</v>
      </c>
      <c r="M12" s="3" t="s">
        <v>113</v>
      </c>
    </row>
    <row r="13" spans="3:13" x14ac:dyDescent="0.2">
      <c r="C13" s="3" t="s">
        <v>114</v>
      </c>
      <c r="D13" s="3" t="s">
        <v>115</v>
      </c>
      <c r="E13" s="3" t="s">
        <v>116</v>
      </c>
      <c r="F13" s="3" t="s">
        <v>117</v>
      </c>
      <c r="G13" s="3" t="s">
        <v>118</v>
      </c>
      <c r="H13" s="3" t="s">
        <v>119</v>
      </c>
      <c r="I13" s="3" t="s">
        <v>120</v>
      </c>
      <c r="J13" s="3" t="s">
        <v>121</v>
      </c>
      <c r="K13" s="3" t="s">
        <v>122</v>
      </c>
      <c r="L13" s="3" t="s">
        <v>123</v>
      </c>
      <c r="M13" s="3" t="s">
        <v>124</v>
      </c>
    </row>
    <row r="15" spans="3:13" x14ac:dyDescent="0.2">
      <c r="C15" s="3" t="s">
        <v>125</v>
      </c>
      <c r="D15" s="3">
        <v>-63.954000000000001</v>
      </c>
      <c r="E15" s="3">
        <v>-84.423000000000002</v>
      </c>
      <c r="F15" s="3">
        <v>-125.56699999999999</v>
      </c>
      <c r="G15" s="3">
        <v>-141.399</v>
      </c>
      <c r="H15" s="3">
        <v>-175.62899999999999</v>
      </c>
      <c r="I15" s="3">
        <v>-158.20099999999999</v>
      </c>
      <c r="J15" s="3">
        <v>-184.905</v>
      </c>
      <c r="K15" s="3">
        <v>-198.37</v>
      </c>
      <c r="L15" s="3">
        <v>-222.43100000000001</v>
      </c>
      <c r="M15" s="3">
        <v>-236.67</v>
      </c>
    </row>
    <row r="16" spans="3:13" x14ac:dyDescent="0.2">
      <c r="C16" s="3" t="s">
        <v>126</v>
      </c>
      <c r="D16" s="3">
        <v>361.94600000000003</v>
      </c>
      <c r="E16" s="3">
        <v>427.90699999999998</v>
      </c>
      <c r="F16" s="3">
        <v>486.31200000000001</v>
      </c>
      <c r="G16" s="3">
        <v>677.31799999999998</v>
      </c>
      <c r="H16" s="3">
        <v>670.08199999999999</v>
      </c>
      <c r="I16" s="3">
        <v>730.26400000000001</v>
      </c>
      <c r="J16" s="3">
        <v>908.03399999999999</v>
      </c>
      <c r="K16" s="3" t="s">
        <v>127</v>
      </c>
      <c r="L16" s="3" t="s">
        <v>128</v>
      </c>
      <c r="M16" s="3" t="s">
        <v>129</v>
      </c>
    </row>
    <row r="17" spans="3:13" x14ac:dyDescent="0.2">
      <c r="C17" s="3" t="s">
        <v>130</v>
      </c>
      <c r="D17" s="3" t="s">
        <v>131</v>
      </c>
      <c r="E17" s="3" t="s">
        <v>132</v>
      </c>
      <c r="F17" s="3" t="s">
        <v>133</v>
      </c>
      <c r="G17" s="3" t="s">
        <v>134</v>
      </c>
      <c r="H17" s="3" t="s">
        <v>135</v>
      </c>
      <c r="I17" s="3" t="s">
        <v>136</v>
      </c>
      <c r="J17" s="3" t="s">
        <v>137</v>
      </c>
      <c r="K17" s="3" t="s">
        <v>138</v>
      </c>
      <c r="L17" s="3" t="s">
        <v>139</v>
      </c>
      <c r="M17" s="3" t="s">
        <v>140</v>
      </c>
    </row>
    <row r="19" spans="3:13" x14ac:dyDescent="0.2">
      <c r="C19" s="3" t="s">
        <v>141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142</v>
      </c>
      <c r="D20" s="3">
        <v>-3.1869999999999998</v>
      </c>
      <c r="E20" s="3">
        <v>-2.548</v>
      </c>
      <c r="F20" s="3">
        <v>-3.746</v>
      </c>
      <c r="G20" s="3">
        <v>-4.5659999999999998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143</v>
      </c>
      <c r="D21" s="3">
        <v>-16.148</v>
      </c>
      <c r="E21" s="3">
        <v>-18.992000000000001</v>
      </c>
      <c r="F21" s="3">
        <v>-20.951000000000001</v>
      </c>
      <c r="G21" s="3">
        <v>-27.795999999999999</v>
      </c>
      <c r="H21" s="3">
        <v>-21.498000000000001</v>
      </c>
      <c r="I21" s="3">
        <v>-21.84</v>
      </c>
      <c r="J21" s="3">
        <v>-24.282</v>
      </c>
      <c r="K21" s="3">
        <v>-36.646000000000001</v>
      </c>
      <c r="L21" s="3">
        <v>-24.785</v>
      </c>
      <c r="M21" s="3">
        <v>-30.463999999999999</v>
      </c>
    </row>
    <row r="22" spans="3:13" x14ac:dyDescent="0.2">
      <c r="C22" s="3" t="s">
        <v>144</v>
      </c>
      <c r="D22" s="3">
        <v>-309.46499999999997</v>
      </c>
      <c r="E22" s="3">
        <v>-228.71899999999999</v>
      </c>
      <c r="F22" s="3">
        <v>-399.733</v>
      </c>
      <c r="G22" s="3">
        <v>-422.31700000000001</v>
      </c>
      <c r="H22" s="3">
        <v>-357.54500000000002</v>
      </c>
      <c r="I22" s="3">
        <v>-451.12599999999998</v>
      </c>
      <c r="J22" s="3">
        <v>-350.20299999999997</v>
      </c>
      <c r="K22" s="3">
        <v>-630.35699999999997</v>
      </c>
      <c r="L22" s="3">
        <v>-311.83300000000003</v>
      </c>
      <c r="M22" s="3">
        <v>-398.33199999999999</v>
      </c>
    </row>
    <row r="23" spans="3:13" x14ac:dyDescent="0.2">
      <c r="C23" s="3" t="s">
        <v>145</v>
      </c>
      <c r="D23" s="3">
        <v>-328.8</v>
      </c>
      <c r="E23" s="3">
        <v>-250.25899999999999</v>
      </c>
      <c r="F23" s="3">
        <v>-424.43</v>
      </c>
      <c r="G23" s="3">
        <v>-454.67899999999997</v>
      </c>
      <c r="H23" s="3">
        <v>-379.04300000000001</v>
      </c>
      <c r="I23" s="3">
        <v>-472.96600000000001</v>
      </c>
      <c r="J23" s="3">
        <v>-374.48500000000001</v>
      </c>
      <c r="K23" s="3">
        <v>-667.00300000000004</v>
      </c>
      <c r="L23" s="3">
        <v>-336.61799999999999</v>
      </c>
      <c r="M23" s="3">
        <v>-428.79599999999999</v>
      </c>
    </row>
    <row r="24" spans="3:13" x14ac:dyDescent="0.2">
      <c r="C24" s="3" t="s">
        <v>146</v>
      </c>
      <c r="D24" s="3">
        <v>33.146000000000001</v>
      </c>
      <c r="E24" s="3">
        <v>177.648</v>
      </c>
      <c r="F24" s="3">
        <v>61.881999999999998</v>
      </c>
      <c r="G24" s="3">
        <v>222.64</v>
      </c>
      <c r="H24" s="3">
        <v>291.03899999999999</v>
      </c>
      <c r="I24" s="3">
        <v>257.29899999999998</v>
      </c>
      <c r="J24" s="3">
        <v>533.54999999999995</v>
      </c>
      <c r="K24" s="3">
        <v>429.06</v>
      </c>
      <c r="L24" s="3" t="s">
        <v>147</v>
      </c>
      <c r="M24" s="3" t="s">
        <v>148</v>
      </c>
    </row>
    <row r="26" spans="3:13" x14ac:dyDescent="0.2">
      <c r="C26" s="3" t="s">
        <v>149</v>
      </c>
      <c r="D26" s="3">
        <v>2.9750000000000001</v>
      </c>
      <c r="E26" s="3">
        <v>4.1689999999999996</v>
      </c>
      <c r="F26" s="3">
        <v>5.4109999999999996</v>
      </c>
      <c r="G26" s="3">
        <v>2.82</v>
      </c>
      <c r="H26" s="3">
        <v>5.657</v>
      </c>
      <c r="I26" s="3">
        <v>0.81899999999999995</v>
      </c>
      <c r="J26" s="3">
        <v>-6.492</v>
      </c>
      <c r="K26" s="3">
        <v>2.927</v>
      </c>
      <c r="L26" s="3">
        <v>2.9079999999999999</v>
      </c>
      <c r="M26" s="3">
        <v>15.706</v>
      </c>
    </row>
    <row r="27" spans="3:13" x14ac:dyDescent="0.2">
      <c r="C27" s="3" t="s">
        <v>150</v>
      </c>
      <c r="D27" s="3">
        <v>36.119999999999997</v>
      </c>
      <c r="E27" s="3">
        <v>181.81700000000001</v>
      </c>
      <c r="F27" s="3">
        <v>67.293000000000006</v>
      </c>
      <c r="G27" s="3">
        <v>225.459</v>
      </c>
      <c r="H27" s="3">
        <v>296.697</v>
      </c>
      <c r="I27" s="3">
        <v>258.11799999999999</v>
      </c>
      <c r="J27" s="3">
        <v>527.05700000000002</v>
      </c>
      <c r="K27" s="3">
        <v>431.98700000000002</v>
      </c>
      <c r="L27" s="3" t="s">
        <v>151</v>
      </c>
      <c r="M27" s="3" t="s">
        <v>152</v>
      </c>
    </row>
    <row r="28" spans="3:13" x14ac:dyDescent="0.2">
      <c r="C28" s="3" t="s">
        <v>153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154</v>
      </c>
      <c r="D29" s="3">
        <v>-23.690999999999999</v>
      </c>
      <c r="E29" s="3">
        <v>-58.250999999999998</v>
      </c>
      <c r="F29" s="3">
        <v>-33.161000000000001</v>
      </c>
      <c r="G29" s="3">
        <v>-61.366999999999997</v>
      </c>
      <c r="H29" s="3">
        <v>-51.921999999999997</v>
      </c>
      <c r="I29" s="3">
        <v>-68.385000000000005</v>
      </c>
      <c r="J29" s="3">
        <v>-80.247</v>
      </c>
      <c r="K29" s="3">
        <v>-16.922999999999998</v>
      </c>
      <c r="L29" s="3">
        <v>-156.928</v>
      </c>
      <c r="M29" s="3">
        <v>-180.21100000000001</v>
      </c>
    </row>
    <row r="30" spans="3:13" x14ac:dyDescent="0.2">
      <c r="C30" s="3" t="s">
        <v>155</v>
      </c>
      <c r="D30" s="3">
        <v>12.43</v>
      </c>
      <c r="E30" s="3">
        <v>123.566</v>
      </c>
      <c r="F30" s="3">
        <v>34.131999999999998</v>
      </c>
      <c r="G30" s="3">
        <v>164.09299999999999</v>
      </c>
      <c r="H30" s="3">
        <v>244.77500000000001</v>
      </c>
      <c r="I30" s="3">
        <v>189.732</v>
      </c>
      <c r="J30" s="3">
        <v>446.81</v>
      </c>
      <c r="K30" s="3">
        <v>415.06299999999999</v>
      </c>
      <c r="L30" s="3">
        <v>927.78599999999994</v>
      </c>
      <c r="M30" s="3">
        <v>948.577</v>
      </c>
    </row>
    <row r="32" spans="3:13" x14ac:dyDescent="0.2">
      <c r="C32" s="3" t="s">
        <v>156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157</v>
      </c>
      <c r="D33" s="3">
        <v>12.43</v>
      </c>
      <c r="E33" s="3">
        <v>123.566</v>
      </c>
      <c r="F33" s="3">
        <v>34.131999999999998</v>
      </c>
      <c r="G33" s="3">
        <v>164.09299999999999</v>
      </c>
      <c r="H33" s="3">
        <v>244.77500000000001</v>
      </c>
      <c r="I33" s="3">
        <v>189.732</v>
      </c>
      <c r="J33" s="3">
        <v>446.81</v>
      </c>
      <c r="K33" s="3">
        <v>415.06299999999999</v>
      </c>
      <c r="L33" s="3">
        <v>927.78599999999994</v>
      </c>
      <c r="M33" s="3">
        <v>948.577</v>
      </c>
    </row>
    <row r="35" spans="3:13" x14ac:dyDescent="0.2">
      <c r="C35" s="3" t="s">
        <v>158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159</v>
      </c>
      <c r="D36" s="3">
        <v>12.43</v>
      </c>
      <c r="E36" s="3">
        <v>123.566</v>
      </c>
      <c r="F36" s="3">
        <v>34.131999999999998</v>
      </c>
      <c r="G36" s="3">
        <v>164.09299999999999</v>
      </c>
      <c r="H36" s="3">
        <v>244.77500000000001</v>
      </c>
      <c r="I36" s="3">
        <v>189.732</v>
      </c>
      <c r="J36" s="3">
        <v>446.81</v>
      </c>
      <c r="K36" s="3">
        <v>415.06299999999999</v>
      </c>
      <c r="L36" s="3">
        <v>927.78599999999994</v>
      </c>
      <c r="M36" s="3">
        <v>948.577</v>
      </c>
    </row>
    <row r="38" spans="3:13" x14ac:dyDescent="0.2">
      <c r="C38" s="3" t="s">
        <v>160</v>
      </c>
      <c r="D38" s="3">
        <v>8.5000000000000006E-2</v>
      </c>
      <c r="E38" s="3">
        <v>0.82</v>
      </c>
      <c r="F38" s="3">
        <v>0.22</v>
      </c>
      <c r="G38" s="3">
        <v>0.94</v>
      </c>
      <c r="H38" s="3">
        <v>1.34</v>
      </c>
      <c r="I38" s="3">
        <v>1.02</v>
      </c>
      <c r="J38" s="3">
        <v>2.38</v>
      </c>
      <c r="K38" s="3">
        <v>2.1800000000000002</v>
      </c>
      <c r="L38" s="3">
        <v>4.8499999999999996</v>
      </c>
      <c r="M38" s="3">
        <v>4.95</v>
      </c>
    </row>
    <row r="39" spans="3:13" x14ac:dyDescent="0.2">
      <c r="C39" s="3" t="s">
        <v>161</v>
      </c>
      <c r="D39" s="3">
        <v>8.5000000000000006E-2</v>
      </c>
      <c r="E39" s="3">
        <v>0.81</v>
      </c>
      <c r="F39" s="3">
        <v>0.22</v>
      </c>
      <c r="G39" s="3">
        <v>0.93</v>
      </c>
      <c r="H39" s="3">
        <v>1.33</v>
      </c>
      <c r="I39" s="3">
        <v>1.02</v>
      </c>
      <c r="J39" s="3">
        <v>2.38</v>
      </c>
      <c r="K39" s="3">
        <v>2.1800000000000002</v>
      </c>
      <c r="L39" s="3">
        <v>4.84</v>
      </c>
      <c r="M39" s="3">
        <v>4.9400000000000004</v>
      </c>
    </row>
    <row r="40" spans="3:13" x14ac:dyDescent="0.2">
      <c r="C40" s="3" t="s">
        <v>162</v>
      </c>
      <c r="D40" s="3">
        <v>146.80000000000001</v>
      </c>
      <c r="E40" s="3">
        <v>150.5</v>
      </c>
      <c r="F40" s="3">
        <v>156.9</v>
      </c>
      <c r="G40" s="3">
        <v>175.2</v>
      </c>
      <c r="H40" s="3">
        <v>182.9</v>
      </c>
      <c r="I40" s="3">
        <v>186.1</v>
      </c>
      <c r="J40" s="3">
        <v>187.7</v>
      </c>
      <c r="K40" s="3">
        <v>190.3</v>
      </c>
      <c r="L40" s="3">
        <v>191.1</v>
      </c>
      <c r="M40" s="3">
        <v>191.5</v>
      </c>
    </row>
    <row r="41" spans="3:13" x14ac:dyDescent="0.2">
      <c r="C41" s="3" t="s">
        <v>163</v>
      </c>
      <c r="D41" s="3">
        <v>147.80000000000001</v>
      </c>
      <c r="E41" s="3">
        <v>151.5</v>
      </c>
      <c r="F41" s="3">
        <v>156.9</v>
      </c>
      <c r="G41" s="3">
        <v>176.4</v>
      </c>
      <c r="H41" s="3">
        <v>183.3</v>
      </c>
      <c r="I41" s="3">
        <v>186.4</v>
      </c>
      <c r="J41" s="3">
        <v>188</v>
      </c>
      <c r="K41" s="3">
        <v>190.7</v>
      </c>
      <c r="L41" s="3">
        <v>191.5</v>
      </c>
      <c r="M41" s="3">
        <v>191.9</v>
      </c>
    </row>
    <row r="43" spans="3:13" x14ac:dyDescent="0.2">
      <c r="C43" s="3" t="s">
        <v>164</v>
      </c>
      <c r="D43" s="3">
        <v>342.61099999999999</v>
      </c>
      <c r="E43" s="3">
        <v>406.36700000000002</v>
      </c>
      <c r="F43" s="3">
        <v>458.56200000000001</v>
      </c>
      <c r="G43" s="3">
        <v>648.04499999999996</v>
      </c>
      <c r="H43" s="3">
        <v>639.15499999999997</v>
      </c>
      <c r="I43" s="3">
        <v>699.55200000000002</v>
      </c>
      <c r="J43" s="3">
        <v>874.40300000000002</v>
      </c>
      <c r="K43" s="3" t="s">
        <v>165</v>
      </c>
      <c r="L43" s="3" t="s">
        <v>166</v>
      </c>
      <c r="M43" s="3" t="s">
        <v>167</v>
      </c>
    </row>
    <row r="44" spans="3:13" x14ac:dyDescent="0.2">
      <c r="C44" s="3" t="s">
        <v>168</v>
      </c>
      <c r="D44" s="3">
        <v>85.308000000000007</v>
      </c>
      <c r="E44" s="3">
        <v>181.47</v>
      </c>
      <c r="F44" s="3">
        <v>75.478999999999999</v>
      </c>
      <c r="G44" s="3">
        <v>189.74</v>
      </c>
      <c r="H44" s="3">
        <v>295.94299999999998</v>
      </c>
      <c r="I44" s="3">
        <v>257.70800000000003</v>
      </c>
      <c r="J44" s="3">
        <v>532.64099999999996</v>
      </c>
      <c r="K44" s="3">
        <v>433.25900000000001</v>
      </c>
      <c r="L44" s="3" t="s">
        <v>169</v>
      </c>
      <c r="M44" s="3" t="s">
        <v>170</v>
      </c>
    </row>
    <row r="46" spans="3:13" x14ac:dyDescent="0.2">
      <c r="C46" s="3" t="s">
        <v>171</v>
      </c>
      <c r="D46" s="3">
        <v>425.9</v>
      </c>
      <c r="E46" s="3">
        <v>512.33000000000004</v>
      </c>
      <c r="F46" s="3">
        <v>611.87900000000002</v>
      </c>
      <c r="G46" s="3">
        <v>818.71699999999998</v>
      </c>
      <c r="H46" s="3">
        <v>845.71199999999999</v>
      </c>
      <c r="I46" s="3">
        <v>888.46500000000003</v>
      </c>
      <c r="J46" s="3" t="s">
        <v>110</v>
      </c>
      <c r="K46" s="3" t="s">
        <v>111</v>
      </c>
      <c r="L46" s="3" t="s">
        <v>112</v>
      </c>
      <c r="M46" s="3" t="s">
        <v>113</v>
      </c>
    </row>
    <row r="47" spans="3:13" x14ac:dyDescent="0.2">
      <c r="C47" s="3" t="s">
        <v>172</v>
      </c>
      <c r="D47" s="3">
        <v>52.692999999999998</v>
      </c>
      <c r="E47" s="3">
        <v>181.47</v>
      </c>
      <c r="F47" s="3">
        <v>71.177999999999997</v>
      </c>
      <c r="G47" s="3">
        <v>208.67400000000001</v>
      </c>
      <c r="H47" s="3">
        <v>295.94299999999998</v>
      </c>
      <c r="I47" s="3">
        <v>257.70800000000003</v>
      </c>
      <c r="J47" s="3">
        <v>532.64099999999996</v>
      </c>
      <c r="K47" s="3">
        <v>428.16899999999998</v>
      </c>
      <c r="L47" s="3" t="s">
        <v>169</v>
      </c>
      <c r="M47" s="3" t="s">
        <v>170</v>
      </c>
    </row>
    <row r="48" spans="3:13" x14ac:dyDescent="0.2">
      <c r="C48" s="3" t="s">
        <v>173</v>
      </c>
      <c r="D48" s="3">
        <v>85.308000000000007</v>
      </c>
      <c r="E48" s="3">
        <v>181.47</v>
      </c>
      <c r="F48" s="3">
        <v>75.478999999999999</v>
      </c>
      <c r="G48" s="3">
        <v>189.74</v>
      </c>
      <c r="H48" s="3">
        <v>295.94299999999998</v>
      </c>
      <c r="I48" s="3">
        <v>257.70800000000003</v>
      </c>
      <c r="J48" s="3">
        <v>532.64099999999996</v>
      </c>
      <c r="K48" s="3">
        <v>433.25900000000001</v>
      </c>
      <c r="L48" s="3" t="s">
        <v>169</v>
      </c>
      <c r="M48" s="3" t="s">
        <v>170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7F-4581-4985-9E2D-CC793A4B7B8C}">
  <dimension ref="C1:M41"/>
  <sheetViews>
    <sheetView workbookViewId="0">
      <selection activeCell="E30" sqref="D30:E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174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157</v>
      </c>
      <c r="D12" s="3">
        <v>12.43</v>
      </c>
      <c r="E12" s="3">
        <v>123.566</v>
      </c>
      <c r="F12" s="3">
        <v>34.131999999999998</v>
      </c>
      <c r="G12" s="3">
        <v>164.09299999999999</v>
      </c>
      <c r="H12" s="3">
        <v>244.77500000000001</v>
      </c>
      <c r="I12" s="3">
        <v>189.732</v>
      </c>
      <c r="J12" s="3">
        <v>446.81</v>
      </c>
      <c r="K12" s="3">
        <v>415.06299999999999</v>
      </c>
      <c r="L12" s="3">
        <v>927.78599999999994</v>
      </c>
      <c r="M12" s="3">
        <v>948.577</v>
      </c>
    </row>
    <row r="13" spans="3:13" x14ac:dyDescent="0.2">
      <c r="C13" s="3" t="s">
        <v>175</v>
      </c>
      <c r="D13" s="3">
        <v>257.30399999999997</v>
      </c>
      <c r="E13" s="3">
        <v>224.89699999999999</v>
      </c>
      <c r="F13" s="3">
        <v>383.08300000000003</v>
      </c>
      <c r="G13" s="3">
        <v>458.30399999999997</v>
      </c>
      <c r="H13" s="3">
        <v>343.21300000000002</v>
      </c>
      <c r="I13" s="3">
        <v>441.84399999999999</v>
      </c>
      <c r="J13" s="3">
        <v>341.76299999999998</v>
      </c>
      <c r="K13" s="3">
        <v>635.06500000000005</v>
      </c>
      <c r="L13" s="3">
        <v>292.86500000000001</v>
      </c>
      <c r="M13" s="3">
        <v>387.5</v>
      </c>
    </row>
    <row r="14" spans="3:13" x14ac:dyDescent="0.2">
      <c r="C14" s="3" t="s">
        <v>176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177</v>
      </c>
      <c r="D15" s="3">
        <v>5.2060000000000004</v>
      </c>
      <c r="E15" s="3">
        <v>4.9800000000000004</v>
      </c>
      <c r="F15" s="3">
        <v>6.5209999999999999</v>
      </c>
      <c r="G15" s="3">
        <v>6.9829999999999997</v>
      </c>
      <c r="H15" s="3">
        <v>8.0459999999999994</v>
      </c>
      <c r="I15" s="3">
        <v>7.0979999999999999</v>
      </c>
      <c r="J15" s="3">
        <v>10.776999999999999</v>
      </c>
      <c r="K15" s="3">
        <v>12.215</v>
      </c>
      <c r="L15" s="3">
        <v>14.163</v>
      </c>
      <c r="M15" s="3">
        <v>13.675000000000001</v>
      </c>
    </row>
    <row r="16" spans="3:13" x14ac:dyDescent="0.2">
      <c r="C16" s="3" t="s">
        <v>178</v>
      </c>
      <c r="D16" s="3">
        <v>5.7370000000000001</v>
      </c>
      <c r="E16" s="3">
        <v>6.8330000000000002</v>
      </c>
      <c r="F16" s="3">
        <v>9.7119999999999997</v>
      </c>
      <c r="G16" s="3">
        <v>-8.0570000000000004</v>
      </c>
      <c r="H16" s="3">
        <v>6.5369999999999999</v>
      </c>
      <c r="I16" s="3">
        <v>-13.103999999999999</v>
      </c>
      <c r="J16" s="3">
        <v>-28.956</v>
      </c>
      <c r="K16" s="3">
        <v>5.5990000000000002</v>
      </c>
      <c r="L16" s="3">
        <v>-33.384</v>
      </c>
      <c r="M16" s="3">
        <v>-21.527999999999999</v>
      </c>
    </row>
    <row r="17" spans="3:13" x14ac:dyDescent="0.2">
      <c r="C17" s="3" t="s">
        <v>179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180</v>
      </c>
      <c r="D18" s="3">
        <v>-45.680999999999997</v>
      </c>
      <c r="E18" s="3">
        <v>-82.106999999999999</v>
      </c>
      <c r="F18" s="3">
        <v>-5.6890000000000001</v>
      </c>
      <c r="G18" s="3">
        <v>16.516999999999999</v>
      </c>
      <c r="H18" s="3">
        <v>-15.337999999999999</v>
      </c>
      <c r="I18" s="3">
        <v>19.11</v>
      </c>
      <c r="J18" s="3">
        <v>11.037000000000001</v>
      </c>
      <c r="K18" s="3">
        <v>-4.3259999999999996</v>
      </c>
      <c r="L18" s="3">
        <v>-4.9320000000000004</v>
      </c>
      <c r="M18" s="3">
        <v>6.77</v>
      </c>
    </row>
    <row r="19" spans="3:13" x14ac:dyDescent="0.2">
      <c r="C19" s="3" t="s">
        <v>181</v>
      </c>
      <c r="D19" s="3">
        <v>29.959</v>
      </c>
      <c r="E19" s="3">
        <v>31.036000000000001</v>
      </c>
      <c r="F19" s="3">
        <v>8.3249999999999993</v>
      </c>
      <c r="G19" s="3">
        <v>-5.3710000000000004</v>
      </c>
      <c r="H19" s="3">
        <v>27.03</v>
      </c>
      <c r="I19" s="3">
        <v>3.4119999999999999</v>
      </c>
      <c r="J19" s="3">
        <v>20.646000000000001</v>
      </c>
      <c r="K19" s="3">
        <v>-40.716999999999999</v>
      </c>
      <c r="L19" s="3">
        <v>11.634</v>
      </c>
      <c r="M19" s="3">
        <v>18.277999999999999</v>
      </c>
    </row>
    <row r="20" spans="3:13" x14ac:dyDescent="0.2">
      <c r="C20" s="3" t="s">
        <v>182</v>
      </c>
      <c r="D20" s="3">
        <v>264.95299999999997</v>
      </c>
      <c r="E20" s="3">
        <v>309.20499999999998</v>
      </c>
      <c r="F20" s="3">
        <v>436.08499999999998</v>
      </c>
      <c r="G20" s="3">
        <v>632.46799999999996</v>
      </c>
      <c r="H20" s="3">
        <v>614.26300000000003</v>
      </c>
      <c r="I20" s="3">
        <v>648.09299999999996</v>
      </c>
      <c r="J20" s="3">
        <v>802.077</v>
      </c>
      <c r="K20" s="3" t="s">
        <v>183</v>
      </c>
      <c r="L20" s="3" t="s">
        <v>184</v>
      </c>
      <c r="M20" s="3" t="s">
        <v>185</v>
      </c>
    </row>
    <row r="22" spans="3:13" x14ac:dyDescent="0.2">
      <c r="C22" s="3" t="s">
        <v>186</v>
      </c>
      <c r="D22" s="3">
        <v>-151.06800000000001</v>
      </c>
      <c r="E22" s="3">
        <v>-993.50800000000004</v>
      </c>
      <c r="F22" s="3" t="s">
        <v>187</v>
      </c>
      <c r="G22" s="3" t="s">
        <v>188</v>
      </c>
      <c r="H22" s="3">
        <v>-630.10400000000004</v>
      </c>
      <c r="I22" s="3" t="s">
        <v>189</v>
      </c>
      <c r="J22" s="3">
        <v>-578.08799999999997</v>
      </c>
      <c r="K22" s="3">
        <v>-397.75799999999998</v>
      </c>
      <c r="L22" s="3">
        <v>-961.67499999999995</v>
      </c>
      <c r="M22" s="3">
        <v>-191.584</v>
      </c>
    </row>
    <row r="23" spans="3:13" x14ac:dyDescent="0.2">
      <c r="C23" s="3" t="s">
        <v>190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191</v>
      </c>
      <c r="D24" s="3">
        <v>149.58000000000001</v>
      </c>
      <c r="E24" s="3">
        <v>48.639000000000003</v>
      </c>
      <c r="F24" s="3">
        <v>-118.907</v>
      </c>
      <c r="G24" s="3">
        <v>76.944000000000003</v>
      </c>
      <c r="H24" s="3">
        <v>0.377</v>
      </c>
      <c r="I24" s="3">
        <v>1.228</v>
      </c>
      <c r="J24" s="3">
        <v>11.816000000000001</v>
      </c>
      <c r="K24" s="3">
        <v>4.5810000000000004</v>
      </c>
      <c r="L24" s="3">
        <v>-5.69</v>
      </c>
      <c r="M24" s="3">
        <v>-5.4160000000000004</v>
      </c>
    </row>
    <row r="25" spans="3:13" x14ac:dyDescent="0.2">
      <c r="C25" s="3" t="s">
        <v>192</v>
      </c>
      <c r="D25" s="3">
        <v>-1.4870000000000001</v>
      </c>
      <c r="E25" s="3">
        <v>-944.86900000000003</v>
      </c>
      <c r="F25" s="3" t="s">
        <v>193</v>
      </c>
      <c r="G25" s="3">
        <v>-926.27700000000004</v>
      </c>
      <c r="H25" s="3">
        <v>-629.726</v>
      </c>
      <c r="I25" s="3" t="s">
        <v>194</v>
      </c>
      <c r="J25" s="3">
        <v>-566.27099999999996</v>
      </c>
      <c r="K25" s="3">
        <v>-393.178</v>
      </c>
      <c r="L25" s="3">
        <v>-967.36500000000001</v>
      </c>
      <c r="M25" s="3">
        <v>-197</v>
      </c>
    </row>
    <row r="27" spans="3:13" x14ac:dyDescent="0.2">
      <c r="C27" s="3" t="s">
        <v>195</v>
      </c>
      <c r="D27" s="3">
        <v>-108.148</v>
      </c>
      <c r="E27" s="3">
        <v>-105.03700000000001</v>
      </c>
      <c r="F27" s="3">
        <v>-130.56200000000001</v>
      </c>
      <c r="G27" s="3">
        <v>-158.58699999999999</v>
      </c>
      <c r="H27" s="3">
        <v>-158.155</v>
      </c>
      <c r="I27" s="3">
        <v>-185.774</v>
      </c>
      <c r="J27" s="3">
        <v>-179.45099999999999</v>
      </c>
      <c r="K27" s="3">
        <v>-197.09800000000001</v>
      </c>
      <c r="L27" s="3">
        <v>-227.11</v>
      </c>
      <c r="M27" s="3">
        <v>-267.541</v>
      </c>
    </row>
    <row r="28" spans="3:13" x14ac:dyDescent="0.2">
      <c r="C28" s="3" t="s">
        <v>196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197</v>
      </c>
      <c r="D29" s="3" t="s">
        <v>3</v>
      </c>
      <c r="E29" s="3" t="s">
        <v>3</v>
      </c>
      <c r="F29" s="3">
        <v>665.99</v>
      </c>
      <c r="G29" s="3" t="s">
        <v>3</v>
      </c>
      <c r="H29" s="3" t="s">
        <v>3</v>
      </c>
      <c r="I29" s="3">
        <v>323.5</v>
      </c>
      <c r="J29" s="3">
        <v>564.84299999999996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198</v>
      </c>
      <c r="D30" s="39">
        <f>E30</f>
        <v>-27.75</v>
      </c>
      <c r="E30" s="39">
        <f>F30</f>
        <v>-27.75</v>
      </c>
      <c r="F30" s="3">
        <v>-27.75</v>
      </c>
      <c r="G30" s="3">
        <v>-617.697</v>
      </c>
      <c r="H30" s="39">
        <f>I30</f>
        <v>-36.853999999999999</v>
      </c>
      <c r="I30" s="3">
        <v>-36.853999999999999</v>
      </c>
      <c r="J30" s="3">
        <v>-733.64700000000005</v>
      </c>
      <c r="K30" s="3">
        <v>-101.794</v>
      </c>
      <c r="L30" s="39">
        <f>K30</f>
        <v>-101.794</v>
      </c>
      <c r="M30" s="39">
        <f>L30</f>
        <v>-101.794</v>
      </c>
    </row>
    <row r="31" spans="3:13" x14ac:dyDescent="0.2">
      <c r="C31" s="3" t="s">
        <v>199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200</v>
      </c>
      <c r="D32" s="3">
        <v>8.2859999999999996</v>
      </c>
      <c r="E32" s="3">
        <v>562.12699999999995</v>
      </c>
      <c r="F32" s="3">
        <v>11.377000000000001</v>
      </c>
      <c r="G32" s="3" t="s">
        <v>201</v>
      </c>
      <c r="H32" s="3">
        <v>459.50299999999999</v>
      </c>
      <c r="I32" s="3">
        <v>5.05</v>
      </c>
      <c r="J32" s="3">
        <v>192.696</v>
      </c>
      <c r="K32" s="3">
        <v>182.083</v>
      </c>
      <c r="L32" s="3">
        <v>-0.75900000000000001</v>
      </c>
      <c r="M32" s="3">
        <v>11.644</v>
      </c>
    </row>
    <row r="33" spans="3:13" x14ac:dyDescent="0.2">
      <c r="C33" s="3" t="s">
        <v>202</v>
      </c>
      <c r="D33" s="3">
        <v>-99.861999999999995</v>
      </c>
      <c r="E33" s="3">
        <v>457.09</v>
      </c>
      <c r="F33" s="3">
        <v>519.05600000000004</v>
      </c>
      <c r="G33" s="3">
        <v>431.98500000000001</v>
      </c>
      <c r="H33" s="3">
        <v>301.34800000000001</v>
      </c>
      <c r="I33" s="3">
        <v>105.922</v>
      </c>
      <c r="J33" s="3">
        <v>-155.559</v>
      </c>
      <c r="K33" s="3">
        <v>-116.80800000000001</v>
      </c>
      <c r="L33" s="3">
        <v>-227.86799999999999</v>
      </c>
      <c r="M33" s="3">
        <v>-255.89699999999999</v>
      </c>
    </row>
    <row r="35" spans="3:13" x14ac:dyDescent="0.2">
      <c r="C35" s="3" t="s">
        <v>203</v>
      </c>
      <c r="D35" s="3">
        <v>629.64700000000005</v>
      </c>
      <c r="E35" s="3">
        <v>818.01700000000005</v>
      </c>
      <c r="F35" s="3">
        <v>686.15599999999995</v>
      </c>
      <c r="G35" s="3">
        <v>207.012</v>
      </c>
      <c r="H35" s="3">
        <v>339.733</v>
      </c>
      <c r="I35" s="3">
        <v>642.54999999999995</v>
      </c>
      <c r="J35" s="3">
        <v>95.138999999999996</v>
      </c>
      <c r="K35" s="3">
        <v>171.53100000000001</v>
      </c>
      <c r="L35" s="3">
        <v>679.72699999999998</v>
      </c>
      <c r="M35" s="3">
        <v>681.96100000000001</v>
      </c>
    </row>
    <row r="36" spans="3:13" x14ac:dyDescent="0.2">
      <c r="C36" s="3" t="s">
        <v>204</v>
      </c>
      <c r="D36" s="3">
        <v>-16.678999999999998</v>
      </c>
      <c r="E36" s="3">
        <v>-26.983000000000001</v>
      </c>
      <c r="F36" s="3">
        <v>-35.518999999999998</v>
      </c>
      <c r="G36" s="3">
        <v>1.2090000000000001</v>
      </c>
      <c r="H36" s="3">
        <v>38.595999999999997</v>
      </c>
      <c r="I36" s="3">
        <v>-6.9610000000000003</v>
      </c>
      <c r="J36" s="3">
        <v>0.77900000000000003</v>
      </c>
      <c r="K36" s="3">
        <v>-1.272</v>
      </c>
      <c r="L36" s="3">
        <v>-6.4489999999999998</v>
      </c>
      <c r="M36" s="3">
        <v>-10.561</v>
      </c>
    </row>
    <row r="37" spans="3:13" x14ac:dyDescent="0.2">
      <c r="C37" s="3" t="s">
        <v>205</v>
      </c>
      <c r="D37" s="3">
        <v>205.04900000000001</v>
      </c>
      <c r="E37" s="3">
        <v>-104.878</v>
      </c>
      <c r="F37" s="3">
        <v>-443.625</v>
      </c>
      <c r="G37" s="3">
        <v>131.51300000000001</v>
      </c>
      <c r="H37" s="3">
        <v>264.221</v>
      </c>
      <c r="I37" s="3">
        <v>-540.44899999999996</v>
      </c>
      <c r="J37" s="3">
        <v>75.611999999999995</v>
      </c>
      <c r="K37" s="3">
        <v>509.46899999999999</v>
      </c>
      <c r="L37" s="3">
        <v>8.6829999999999998</v>
      </c>
      <c r="M37" s="3">
        <v>948.601</v>
      </c>
    </row>
    <row r="38" spans="3:13" x14ac:dyDescent="0.2">
      <c r="C38" s="3" t="s">
        <v>206</v>
      </c>
      <c r="D38" s="3">
        <v>818.01700000000005</v>
      </c>
      <c r="E38" s="3">
        <v>686.15599999999995</v>
      </c>
      <c r="F38" s="3">
        <v>207.012</v>
      </c>
      <c r="G38" s="3">
        <v>339.733</v>
      </c>
      <c r="H38" s="3">
        <v>642.54999999999995</v>
      </c>
      <c r="I38" s="3">
        <v>95.138999999999996</v>
      </c>
      <c r="J38" s="3">
        <v>171.53100000000001</v>
      </c>
      <c r="K38" s="3">
        <v>679.72699999999998</v>
      </c>
      <c r="L38" s="3">
        <v>681.96100000000001</v>
      </c>
      <c r="M38" s="3" t="s">
        <v>26</v>
      </c>
    </row>
    <row r="40" spans="3:13" x14ac:dyDescent="0.2">
      <c r="C40" s="3" t="s">
        <v>207</v>
      </c>
      <c r="D40" s="3">
        <v>113.88500000000001</v>
      </c>
      <c r="E40" s="3">
        <v>-684.30399999999997</v>
      </c>
      <c r="F40" s="3">
        <v>-979.7</v>
      </c>
      <c r="G40" s="3">
        <v>-370.75299999999999</v>
      </c>
      <c r="H40" s="3">
        <v>-15.840999999999999</v>
      </c>
      <c r="I40" s="3">
        <v>-702.69200000000001</v>
      </c>
      <c r="J40" s="3">
        <v>223.99</v>
      </c>
      <c r="K40" s="3">
        <v>625.14</v>
      </c>
      <c r="L40" s="3">
        <v>246.45699999999999</v>
      </c>
      <c r="M40" s="3" t="s">
        <v>208</v>
      </c>
    </row>
    <row r="41" spans="3:13" x14ac:dyDescent="0.2">
      <c r="C41" s="3" t="s">
        <v>209</v>
      </c>
      <c r="D41" s="3" t="s">
        <v>3</v>
      </c>
      <c r="E41" s="3">
        <v>1.5049999999999999</v>
      </c>
      <c r="F41" s="3">
        <v>4.1619999999999999</v>
      </c>
      <c r="G41" s="3">
        <v>4.0279999999999996</v>
      </c>
      <c r="H41" s="3">
        <v>3.0169999999999999</v>
      </c>
      <c r="I41" s="3">
        <v>5.05</v>
      </c>
      <c r="J41" s="3">
        <v>12.336</v>
      </c>
      <c r="K41" s="3">
        <v>3.0539999999999998</v>
      </c>
      <c r="L41" s="3">
        <v>3.0350000000000001</v>
      </c>
      <c r="M41" s="3">
        <v>3.2490000000000001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4B01-CD9C-4F88-86FA-804C156300D1}">
  <dimension ref="C1:M32"/>
  <sheetViews>
    <sheetView workbookViewId="0">
      <selection activeCell="N24" sqref="N2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210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211</v>
      </c>
      <c r="D12" s="3">
        <v>43.29</v>
      </c>
      <c r="E12" s="3">
        <v>57.21</v>
      </c>
      <c r="F12" s="3">
        <v>63.3</v>
      </c>
      <c r="G12" s="3">
        <v>80.28</v>
      </c>
      <c r="H12" s="3">
        <v>100.46</v>
      </c>
      <c r="I12" s="3">
        <v>95.73</v>
      </c>
      <c r="J12" s="3">
        <v>134.09</v>
      </c>
      <c r="K12" s="3">
        <v>159.6</v>
      </c>
      <c r="L12" s="3">
        <v>174.94</v>
      </c>
      <c r="M12" s="3">
        <v>184.57</v>
      </c>
    </row>
    <row r="13" spans="3:13" ht="12.75" x14ac:dyDescent="0.2">
      <c r="C13" s="3" t="s">
        <v>212</v>
      </c>
      <c r="D13" s="3" t="s">
        <v>213</v>
      </c>
      <c r="E13" s="3" t="s">
        <v>214</v>
      </c>
      <c r="F13" s="3" t="s">
        <v>215</v>
      </c>
      <c r="G13" s="3" t="s">
        <v>216</v>
      </c>
      <c r="H13" s="3" t="s">
        <v>217</v>
      </c>
      <c r="I13" s="3" t="s">
        <v>218</v>
      </c>
      <c r="J13" s="3" t="s">
        <v>219</v>
      </c>
      <c r="K13" s="3" t="s">
        <v>220</v>
      </c>
      <c r="L13" s="3" t="s">
        <v>221</v>
      </c>
      <c r="M13" s="3" t="s">
        <v>222</v>
      </c>
    </row>
    <row r="14" spans="3:13" ht="12.75" x14ac:dyDescent="0.2"/>
    <row r="15" spans="3:13" ht="12.75" x14ac:dyDescent="0.2">
      <c r="C15" s="3" t="s">
        <v>223</v>
      </c>
      <c r="D15" s="3" t="s">
        <v>224</v>
      </c>
      <c r="E15" s="3" t="s">
        <v>225</v>
      </c>
      <c r="F15" s="3" t="s">
        <v>226</v>
      </c>
      <c r="G15" s="3" t="s">
        <v>227</v>
      </c>
      <c r="H15" s="3" t="s">
        <v>228</v>
      </c>
      <c r="I15" s="3" t="s">
        <v>229</v>
      </c>
      <c r="J15" s="3" t="s">
        <v>230</v>
      </c>
      <c r="K15" s="3" t="s">
        <v>231</v>
      </c>
      <c r="L15" s="3" t="s">
        <v>232</v>
      </c>
      <c r="M15" s="3" t="s">
        <v>233</v>
      </c>
    </row>
    <row r="16" spans="3:13" ht="12.75" x14ac:dyDescent="0.2">
      <c r="C16" s="3" t="s">
        <v>234</v>
      </c>
      <c r="D16" s="3" t="s">
        <v>224</v>
      </c>
      <c r="E16" s="3" t="s">
        <v>225</v>
      </c>
      <c r="F16" s="3" t="s">
        <v>226</v>
      </c>
      <c r="G16" s="3" t="s">
        <v>227</v>
      </c>
      <c r="H16" s="3" t="s">
        <v>228</v>
      </c>
      <c r="I16" s="3" t="s">
        <v>229</v>
      </c>
      <c r="J16" s="3" t="s">
        <v>230</v>
      </c>
      <c r="K16" s="3" t="s">
        <v>231</v>
      </c>
      <c r="L16" s="3" t="s">
        <v>232</v>
      </c>
      <c r="M16" s="3" t="s">
        <v>235</v>
      </c>
    </row>
    <row r="17" spans="3:13" ht="12.75" x14ac:dyDescent="0.2">
      <c r="C17" s="3" t="s">
        <v>236</v>
      </c>
      <c r="D17" s="3" t="s">
        <v>237</v>
      </c>
      <c r="E17" s="3" t="s">
        <v>238</v>
      </c>
      <c r="F17" s="3" t="s">
        <v>239</v>
      </c>
      <c r="G17" s="3" t="s">
        <v>240</v>
      </c>
      <c r="H17" s="3" t="s">
        <v>241</v>
      </c>
      <c r="I17" s="3" t="s">
        <v>242</v>
      </c>
      <c r="J17" s="3" t="s">
        <v>243</v>
      </c>
      <c r="K17" s="3" t="s">
        <v>244</v>
      </c>
      <c r="L17" s="3" t="s">
        <v>245</v>
      </c>
      <c r="M17" s="3" t="s">
        <v>246</v>
      </c>
    </row>
    <row r="18" spans="3:13" ht="12.75" x14ac:dyDescent="0.2">
      <c r="C18" s="3" t="s">
        <v>247</v>
      </c>
      <c r="D18" s="3" t="s">
        <v>248</v>
      </c>
      <c r="E18" s="3" t="s">
        <v>249</v>
      </c>
      <c r="F18" s="3" t="s">
        <v>250</v>
      </c>
      <c r="G18" s="3" t="s">
        <v>251</v>
      </c>
      <c r="H18" s="3" t="s">
        <v>252</v>
      </c>
      <c r="I18" s="3" t="s">
        <v>253</v>
      </c>
      <c r="J18" s="3" t="s">
        <v>254</v>
      </c>
      <c r="K18" s="3" t="s">
        <v>255</v>
      </c>
      <c r="L18" s="3" t="s">
        <v>256</v>
      </c>
      <c r="M18" s="3" t="s">
        <v>257</v>
      </c>
    </row>
    <row r="19" spans="3:13" ht="12.75" x14ac:dyDescent="0.2">
      <c r="C19" s="3" t="s">
        <v>258</v>
      </c>
      <c r="D19" s="3" t="s">
        <v>259</v>
      </c>
      <c r="E19" s="3" t="s">
        <v>260</v>
      </c>
      <c r="F19" s="3" t="s">
        <v>261</v>
      </c>
      <c r="G19" s="3" t="s">
        <v>262</v>
      </c>
      <c r="H19" s="3" t="s">
        <v>263</v>
      </c>
      <c r="I19" s="3" t="s">
        <v>264</v>
      </c>
      <c r="J19" s="3" t="s">
        <v>265</v>
      </c>
      <c r="K19" s="3" t="s">
        <v>266</v>
      </c>
      <c r="L19" s="3" t="s">
        <v>267</v>
      </c>
      <c r="M19" s="3" t="s">
        <v>268</v>
      </c>
    </row>
    <row r="20" spans="3:13" ht="12.75" x14ac:dyDescent="0.2">
      <c r="C20" s="3" t="s">
        <v>269</v>
      </c>
      <c r="D20" s="3" t="s">
        <v>270</v>
      </c>
      <c r="E20" s="3" t="s">
        <v>271</v>
      </c>
      <c r="F20" s="3" t="s">
        <v>272</v>
      </c>
      <c r="G20" s="3" t="s">
        <v>273</v>
      </c>
      <c r="H20" s="3" t="s">
        <v>274</v>
      </c>
      <c r="I20" s="3" t="s">
        <v>275</v>
      </c>
      <c r="J20" s="3" t="s">
        <v>276</v>
      </c>
      <c r="K20" s="3" t="s">
        <v>277</v>
      </c>
      <c r="L20" s="3" t="s">
        <v>278</v>
      </c>
      <c r="M20" s="3" t="s">
        <v>279</v>
      </c>
    </row>
    <row r="21" spans="3:13" ht="12.75" x14ac:dyDescent="0.2">
      <c r="C21" s="3" t="s">
        <v>280</v>
      </c>
      <c r="D21" s="3" t="s">
        <v>281</v>
      </c>
      <c r="E21" s="3" t="s">
        <v>282</v>
      </c>
      <c r="F21" s="3" t="s">
        <v>283</v>
      </c>
      <c r="G21" s="3" t="s">
        <v>284</v>
      </c>
      <c r="H21" s="3" t="s">
        <v>285</v>
      </c>
      <c r="I21" s="3" t="s">
        <v>286</v>
      </c>
      <c r="J21" s="3" t="s">
        <v>287</v>
      </c>
      <c r="K21" s="3" t="s">
        <v>288</v>
      </c>
      <c r="L21" s="3" t="s">
        <v>288</v>
      </c>
      <c r="M21" s="3" t="s">
        <v>289</v>
      </c>
    </row>
    <row r="22" spans="3:13" ht="12.75" x14ac:dyDescent="0.2">
      <c r="C22" s="3" t="s">
        <v>290</v>
      </c>
      <c r="D22" s="3" t="s">
        <v>291</v>
      </c>
      <c r="E22" s="3" t="s">
        <v>292</v>
      </c>
      <c r="F22" s="3" t="s">
        <v>293</v>
      </c>
      <c r="G22" s="3" t="s">
        <v>294</v>
      </c>
      <c r="H22" s="3" t="s">
        <v>295</v>
      </c>
      <c r="I22" s="3" t="s">
        <v>296</v>
      </c>
      <c r="J22" s="3" t="s">
        <v>297</v>
      </c>
      <c r="K22" s="3" t="s">
        <v>298</v>
      </c>
      <c r="L22" s="3" t="s">
        <v>299</v>
      </c>
      <c r="M22" s="3" t="s">
        <v>300</v>
      </c>
    </row>
    <row r="23" spans="3:13" ht="12.75" x14ac:dyDescent="0.2"/>
    <row r="24" spans="3:13" ht="12.75" x14ac:dyDescent="0.2">
      <c r="C24" s="3" t="s">
        <v>301</v>
      </c>
      <c r="D24" s="3" t="s">
        <v>302</v>
      </c>
      <c r="E24" s="3" t="s">
        <v>303</v>
      </c>
      <c r="F24" s="3" t="s">
        <v>304</v>
      </c>
      <c r="G24" s="3" t="s">
        <v>305</v>
      </c>
      <c r="H24" s="3" t="s">
        <v>306</v>
      </c>
      <c r="I24" s="3" t="s">
        <v>307</v>
      </c>
      <c r="J24" s="3" t="s">
        <v>308</v>
      </c>
      <c r="K24" s="3" t="s">
        <v>309</v>
      </c>
      <c r="L24" s="3" t="s">
        <v>310</v>
      </c>
      <c r="M24" s="3" t="s">
        <v>311</v>
      </c>
    </row>
    <row r="25" spans="3:13" ht="12.75" x14ac:dyDescent="0.2">
      <c r="C25" s="3" t="s">
        <v>312</v>
      </c>
      <c r="D25" s="3" t="s">
        <v>282</v>
      </c>
      <c r="E25" s="3" t="s">
        <v>313</v>
      </c>
      <c r="F25" s="3" t="s">
        <v>313</v>
      </c>
      <c r="G25" s="3" t="s">
        <v>284</v>
      </c>
      <c r="H25" s="3" t="s">
        <v>314</v>
      </c>
      <c r="I25" s="3" t="s">
        <v>315</v>
      </c>
      <c r="J25" s="3" t="s">
        <v>316</v>
      </c>
      <c r="K25" s="3" t="s">
        <v>317</v>
      </c>
      <c r="L25" s="3" t="s">
        <v>288</v>
      </c>
      <c r="M25" s="3" t="s">
        <v>317</v>
      </c>
    </row>
    <row r="26" spans="3:13" ht="12.75" x14ac:dyDescent="0.2">
      <c r="C26" s="3" t="s">
        <v>318</v>
      </c>
      <c r="D26" s="3" t="s">
        <v>319</v>
      </c>
      <c r="E26" s="3" t="s">
        <v>320</v>
      </c>
      <c r="F26" s="3" t="s">
        <v>321</v>
      </c>
      <c r="G26" s="3" t="s">
        <v>322</v>
      </c>
      <c r="H26" s="3" t="s">
        <v>323</v>
      </c>
      <c r="I26" s="3" t="s">
        <v>324</v>
      </c>
      <c r="J26" s="3" t="s">
        <v>325</v>
      </c>
      <c r="K26" s="3" t="s">
        <v>326</v>
      </c>
      <c r="L26" s="3" t="s">
        <v>327</v>
      </c>
      <c r="M26" s="3" t="s">
        <v>328</v>
      </c>
    </row>
    <row r="27" spans="3:13" ht="12.75" x14ac:dyDescent="0.2">
      <c r="C27" s="3" t="s">
        <v>329</v>
      </c>
      <c r="D27" s="3" t="s">
        <v>330</v>
      </c>
      <c r="E27" s="3" t="s">
        <v>331</v>
      </c>
      <c r="F27" s="3" t="s">
        <v>332</v>
      </c>
      <c r="G27" s="3" t="s">
        <v>333</v>
      </c>
      <c r="H27" s="3" t="s">
        <v>334</v>
      </c>
      <c r="I27" s="3" t="s">
        <v>238</v>
      </c>
      <c r="J27" s="3" t="s">
        <v>335</v>
      </c>
      <c r="K27" s="3" t="s">
        <v>322</v>
      </c>
      <c r="L27" s="3" t="s">
        <v>336</v>
      </c>
      <c r="M27" s="3" t="s">
        <v>337</v>
      </c>
    </row>
    <row r="28" spans="3:13" ht="12.75" x14ac:dyDescent="0.2"/>
    <row r="29" spans="3:13" ht="12.75" x14ac:dyDescent="0.2">
      <c r="C29" s="3" t="s">
        <v>338</v>
      </c>
      <c r="D29" s="3">
        <v>43.4</v>
      </c>
      <c r="E29" s="3">
        <v>62.9</v>
      </c>
      <c r="F29" s="3">
        <v>10</v>
      </c>
      <c r="G29" s="3">
        <v>61.7</v>
      </c>
      <c r="H29" s="3">
        <v>63.8</v>
      </c>
      <c r="I29" s="3">
        <v>19.7</v>
      </c>
      <c r="J29" s="3">
        <v>28.3</v>
      </c>
      <c r="K29" s="3">
        <v>42.7</v>
      </c>
      <c r="L29" s="3">
        <v>39.4</v>
      </c>
      <c r="M29" s="3">
        <v>38.1</v>
      </c>
    </row>
    <row r="30" spans="3:13" ht="12.75" x14ac:dyDescent="0.2">
      <c r="C30" s="3" t="s">
        <v>339</v>
      </c>
      <c r="D30" s="3">
        <v>6</v>
      </c>
      <c r="E30" s="3">
        <v>6</v>
      </c>
      <c r="F30" s="3">
        <v>3</v>
      </c>
      <c r="G30" s="3">
        <v>7</v>
      </c>
      <c r="H30" s="3">
        <v>6</v>
      </c>
      <c r="I30" s="3">
        <v>5</v>
      </c>
      <c r="J30" s="3">
        <v>7</v>
      </c>
      <c r="K30" s="3">
        <v>7</v>
      </c>
      <c r="L30" s="3">
        <v>9</v>
      </c>
      <c r="M30" s="3">
        <v>6</v>
      </c>
    </row>
    <row r="31" spans="3:13" ht="12.75" x14ac:dyDescent="0.2">
      <c r="C31" s="3" t="s">
        <v>340</v>
      </c>
      <c r="D31" s="3">
        <v>0.44619999999999999</v>
      </c>
      <c r="E31" s="3">
        <v>1.3896999999999999</v>
      </c>
      <c r="F31" s="3">
        <v>1.1655</v>
      </c>
      <c r="G31" s="3">
        <v>1.1817</v>
      </c>
      <c r="H31" s="3">
        <v>1.1566000000000001</v>
      </c>
      <c r="I31" s="3">
        <v>1.3104</v>
      </c>
      <c r="J31" s="3">
        <v>1.2985</v>
      </c>
      <c r="K31" s="3">
        <v>1.3232999999999999</v>
      </c>
      <c r="L31" s="3">
        <v>1.5174000000000001</v>
      </c>
      <c r="M31" s="3">
        <v>1.7331000000000001</v>
      </c>
    </row>
    <row r="32" spans="3:13" ht="12.75" x14ac:dyDescent="0.2">
      <c r="C32" s="3" t="s">
        <v>341</v>
      </c>
      <c r="D32" s="3" t="s">
        <v>342</v>
      </c>
      <c r="E32" s="3" t="s">
        <v>342</v>
      </c>
      <c r="F32" s="3" t="s">
        <v>342</v>
      </c>
      <c r="G32" s="3" t="s">
        <v>342</v>
      </c>
      <c r="H32" s="3" t="s">
        <v>342</v>
      </c>
      <c r="I32" s="3" t="s">
        <v>342</v>
      </c>
      <c r="J32" s="3" t="s">
        <v>342</v>
      </c>
      <c r="K32" s="3" t="s">
        <v>342</v>
      </c>
      <c r="L32" s="3" t="s">
        <v>342</v>
      </c>
      <c r="M32" s="3" t="s">
        <v>342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C77-4B17-45AC-AEBA-3A3D87BDBCA4}">
  <dimension ref="A3:BJ22"/>
  <sheetViews>
    <sheetView showGridLines="0" tabSelected="1" topLeftCell="W1" workbookViewId="0">
      <selection activeCell="AM25" sqref="AM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343</v>
      </c>
      <c r="C3" s="9"/>
      <c r="D3" s="9"/>
      <c r="E3" s="9"/>
      <c r="F3" s="9"/>
      <c r="H3" s="9" t="s">
        <v>344</v>
      </c>
      <c r="I3" s="9"/>
      <c r="J3" s="9"/>
      <c r="K3" s="9"/>
      <c r="L3" s="9"/>
      <c r="N3" s="11" t="s">
        <v>345</v>
      </c>
      <c r="O3" s="11"/>
      <c r="P3" s="11"/>
      <c r="Q3" s="11"/>
      <c r="R3" s="11"/>
      <c r="S3" s="11"/>
      <c r="T3" s="11"/>
      <c r="V3" s="9" t="s">
        <v>346</v>
      </c>
      <c r="W3" s="9"/>
      <c r="X3" s="9"/>
      <c r="Y3" s="9"/>
      <c r="AA3" s="9" t="s">
        <v>347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348</v>
      </c>
      <c r="C4" s="15" t="s">
        <v>349</v>
      </c>
      <c r="D4" s="14" t="s">
        <v>350</v>
      </c>
      <c r="E4" s="15" t="s">
        <v>351</v>
      </c>
      <c r="F4" s="14" t="s">
        <v>352</v>
      </c>
      <c r="H4" s="16" t="s">
        <v>353</v>
      </c>
      <c r="I4" s="17" t="s">
        <v>354</v>
      </c>
      <c r="J4" s="16" t="s">
        <v>355</v>
      </c>
      <c r="K4" s="17" t="s">
        <v>356</v>
      </c>
      <c r="L4" s="16" t="s">
        <v>357</v>
      </c>
      <c r="N4" s="18" t="s">
        <v>358</v>
      </c>
      <c r="O4" s="19" t="s">
        <v>359</v>
      </c>
      <c r="P4" s="18" t="s">
        <v>360</v>
      </c>
      <c r="Q4" s="19" t="s">
        <v>361</v>
      </c>
      <c r="R4" s="18" t="s">
        <v>362</v>
      </c>
      <c r="S4" s="19" t="s">
        <v>363</v>
      </c>
      <c r="T4" s="18" t="s">
        <v>364</v>
      </c>
      <c r="V4" s="19" t="s">
        <v>365</v>
      </c>
      <c r="W4" s="18" t="s">
        <v>366</v>
      </c>
      <c r="X4" s="19" t="s">
        <v>367</v>
      </c>
      <c r="Y4" s="18" t="s">
        <v>368</v>
      </c>
      <c r="AA4" s="20" t="s">
        <v>164</v>
      </c>
      <c r="AB4" s="21" t="s">
        <v>236</v>
      </c>
      <c r="AC4" s="20" t="s">
        <v>247</v>
      </c>
      <c r="AD4" s="21" t="s">
        <v>269</v>
      </c>
      <c r="AE4" s="20" t="s">
        <v>280</v>
      </c>
      <c r="AF4" s="21" t="s">
        <v>290</v>
      </c>
      <c r="AG4" s="20" t="s">
        <v>301</v>
      </c>
      <c r="AH4" s="21" t="s">
        <v>312</v>
      </c>
      <c r="AI4" s="20" t="s">
        <v>340</v>
      </c>
      <c r="AJ4" s="22"/>
      <c r="AK4" s="21" t="s">
        <v>338</v>
      </c>
      <c r="AL4" s="20" t="s">
        <v>339</v>
      </c>
    </row>
    <row r="5" spans="1:62" ht="63" x14ac:dyDescent="0.2">
      <c r="A5" s="23" t="s">
        <v>369</v>
      </c>
      <c r="B5" s="18" t="s">
        <v>370</v>
      </c>
      <c r="C5" s="24" t="s">
        <v>371</v>
      </c>
      <c r="D5" s="25" t="s">
        <v>372</v>
      </c>
      <c r="E5" s="19" t="s">
        <v>373</v>
      </c>
      <c r="F5" s="18" t="s">
        <v>370</v>
      </c>
      <c r="H5" s="19" t="s">
        <v>374</v>
      </c>
      <c r="I5" s="18" t="s">
        <v>375</v>
      </c>
      <c r="J5" s="19" t="s">
        <v>376</v>
      </c>
      <c r="K5" s="18" t="s">
        <v>377</v>
      </c>
      <c r="L5" s="19" t="s">
        <v>378</v>
      </c>
      <c r="N5" s="18" t="s">
        <v>379</v>
      </c>
      <c r="O5" s="19" t="s">
        <v>380</v>
      </c>
      <c r="P5" s="18" t="s">
        <v>381</v>
      </c>
      <c r="Q5" s="19" t="s">
        <v>382</v>
      </c>
      <c r="R5" s="18" t="s">
        <v>383</v>
      </c>
      <c r="S5" s="19" t="s">
        <v>384</v>
      </c>
      <c r="T5" s="18" t="s">
        <v>385</v>
      </c>
      <c r="V5" s="19" t="s">
        <v>386</v>
      </c>
      <c r="W5" s="18" t="s">
        <v>387</v>
      </c>
      <c r="X5" s="19" t="s">
        <v>388</v>
      </c>
      <c r="Y5" s="18" t="s">
        <v>389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17.853095584578259</v>
      </c>
      <c r="C7" s="31">
        <f>(sheet!D18-sheet!D15)/sheet!D35</f>
        <v>17.749691454676075</v>
      </c>
      <c r="D7" s="31">
        <f>sheet!D12/sheet!D35</f>
        <v>15.068377327905393</v>
      </c>
      <c r="E7" s="31">
        <f>Sheet2!D20/sheet!D35</f>
        <v>4.8805975647945177</v>
      </c>
      <c r="F7" s="31">
        <f>sheet!D18/sheet!D35</f>
        <v>17.853095584578259</v>
      </c>
      <c r="G7" s="29"/>
      <c r="H7" s="32">
        <f>Sheet1!D33/sheet!D51</f>
        <v>3.947757480015867E-3</v>
      </c>
      <c r="I7" s="32">
        <f>Sheet1!D33/Sheet1!D12</f>
        <v>2.9185254754637239E-2</v>
      </c>
      <c r="J7" s="32">
        <f>Sheet1!D12/sheet!D27</f>
        <v>0.13166274058823163</v>
      </c>
      <c r="K7" s="32">
        <f>Sheet1!D30/sheet!D27</f>
        <v>3.8426106257612568E-3</v>
      </c>
      <c r="L7" s="32">
        <f>Sheet1!D38</f>
        <v>8.5000000000000006E-2</v>
      </c>
      <c r="M7" s="29"/>
      <c r="N7" s="32">
        <f>sheet!D40/sheet!D27</f>
        <v>2.6634577931111233E-2</v>
      </c>
      <c r="O7" s="32">
        <f>sheet!D51/sheet!D27</f>
        <v>0.97336542206888876</v>
      </c>
      <c r="P7" s="32">
        <f>sheet!D40/sheet!D51</f>
        <v>2.7363390282037575E-2</v>
      </c>
      <c r="Q7" s="31">
        <f>Sheet1!D24/Sheet1!D26</f>
        <v>11.141512605042017</v>
      </c>
      <c r="R7" s="31">
        <f>ABS(Sheet2!D20/(Sheet1!D26+Sheet2!D30))</f>
        <v>10.694369323915236</v>
      </c>
      <c r="S7" s="31">
        <f>sheet!D40/Sheet1!D43</f>
        <v>0.25147178578621238</v>
      </c>
      <c r="T7" s="31">
        <f>Sheet2!D20/sheet!D40</f>
        <v>3.0752347458709099</v>
      </c>
      <c r="V7" s="31">
        <f>ABS(Sheet1!D15/sheet!D15)</f>
        <v>11.392892135031619</v>
      </c>
      <c r="W7" s="31">
        <f>Sheet1!D12/sheet!D14</f>
        <v>5.1397470554161027</v>
      </c>
      <c r="X7" s="31">
        <f>Sheet1!D12/sheet!D27</f>
        <v>0.13166274058823163</v>
      </c>
      <c r="Y7" s="31">
        <f>Sheet1!D12/(sheet!D18-sheet!D35)</f>
        <v>0.46551332161625697</v>
      </c>
      <c r="AA7" s="17">
        <f>Sheet1!D43</f>
        <v>342.61099999999999</v>
      </c>
      <c r="AB7" s="17" t="str">
        <f>Sheet3!D17</f>
        <v>15.3x</v>
      </c>
      <c r="AC7" s="17" t="str">
        <f>Sheet3!D18</f>
        <v>38.0x</v>
      </c>
      <c r="AD7" s="17" t="str">
        <f>Sheet3!D20</f>
        <v>-32.7x</v>
      </c>
      <c r="AE7" s="17" t="str">
        <f>Sheet3!D21</f>
        <v>1.7x</v>
      </c>
      <c r="AF7" s="17" t="str">
        <f>Sheet3!D22</f>
        <v>12.5x</v>
      </c>
      <c r="AG7" s="17" t="str">
        <f>Sheet3!D24</f>
        <v>101.3x</v>
      </c>
      <c r="AH7" s="17" t="str">
        <f>Sheet3!D25</f>
        <v>1.9x</v>
      </c>
      <c r="AI7" s="17">
        <f>Sheet3!D31</f>
        <v>0.44619999999999999</v>
      </c>
      <c r="AK7" s="17">
        <f>Sheet3!D29</f>
        <v>43.4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33.12359320646614</v>
      </c>
      <c r="C8" s="34">
        <f>(sheet!E18-sheet!E15)/sheet!E35</f>
        <v>32.92097401268672</v>
      </c>
      <c r="D8" s="34">
        <f>sheet!E12/sheet!E35</f>
        <v>28.080867607939432</v>
      </c>
      <c r="E8" s="34">
        <f>Sheet2!E20/sheet!E35</f>
        <v>12.654184571311642</v>
      </c>
      <c r="F8" s="34">
        <f>sheet!E18/sheet!E35</f>
        <v>33.12359320646614</v>
      </c>
      <c r="G8" s="29"/>
      <c r="H8" s="35">
        <f>Sheet1!E33/sheet!E51</f>
        <v>3.1331654921247419E-2</v>
      </c>
      <c r="I8" s="35">
        <f>Sheet1!E33/Sheet1!E12</f>
        <v>0.24118439287178184</v>
      </c>
      <c r="J8" s="35">
        <f>Sheet1!E12/sheet!E27</f>
        <v>0.12760675013381362</v>
      </c>
      <c r="K8" s="35">
        <f>Sheet1!E30/sheet!E27</f>
        <v>3.0776756557365004E-2</v>
      </c>
      <c r="L8" s="35">
        <f>Sheet1!E38</f>
        <v>0.82</v>
      </c>
      <c r="M8" s="29"/>
      <c r="N8" s="35">
        <f>sheet!E40/sheet!E27</f>
        <v>1.7710221865330583E-2</v>
      </c>
      <c r="O8" s="35">
        <f>sheet!E51/sheet!E27</f>
        <v>0.98228952906326983</v>
      </c>
      <c r="P8" s="35">
        <f>sheet!E40/sheet!E51</f>
        <v>1.8029533392480923E-2</v>
      </c>
      <c r="Q8" s="34">
        <f>Sheet1!E24/Sheet1!E26</f>
        <v>42.611657471815789</v>
      </c>
      <c r="R8" s="34">
        <f>ABS(Sheet2!E20/(Sheet1!E26+Sheet2!E30))</f>
        <v>13.112463423943005</v>
      </c>
      <c r="S8" s="34">
        <f>sheet!E40/Sheet1!E43</f>
        <v>0.17497729884562477</v>
      </c>
      <c r="T8" s="34">
        <f>Sheet2!E20/sheet!E40</f>
        <v>4.3485690176499538</v>
      </c>
      <c r="U8" s="12"/>
      <c r="V8" s="34">
        <f>ABS(Sheet1!E15/sheet!E15)</f>
        <v>17.051706725913959</v>
      </c>
      <c r="W8" s="34">
        <f>Sheet1!E12/sheet!E14</f>
        <v>6.1359090745775307</v>
      </c>
      <c r="X8" s="34">
        <f>Sheet1!E12/sheet!E27</f>
        <v>0.12760675013381362</v>
      </c>
      <c r="Y8" s="34">
        <f>Sheet1!E12/(sheet!E18-sheet!E35)</f>
        <v>0.652699569393839</v>
      </c>
      <c r="Z8" s="12"/>
      <c r="AA8" s="36">
        <f>Sheet1!E43</f>
        <v>406.36700000000002</v>
      </c>
      <c r="AB8" s="36" t="str">
        <f>Sheet3!E17</f>
        <v>19.5x</v>
      </c>
      <c r="AC8" s="36" t="str">
        <f>Sheet3!E18</f>
        <v>89.6x</v>
      </c>
      <c r="AD8" s="36" t="str">
        <f>Sheet3!E20</f>
        <v>382.7x</v>
      </c>
      <c r="AE8" s="36" t="str">
        <f>Sheet3!E21</f>
        <v>1.9x</v>
      </c>
      <c r="AF8" s="36" t="str">
        <f>Sheet3!E22</f>
        <v>15.6x</v>
      </c>
      <c r="AG8" s="36" t="str">
        <f>Sheet3!E24</f>
        <v>309.7x</v>
      </c>
      <c r="AH8" s="36" t="str">
        <f>Sheet3!E25</f>
        <v>2.2x</v>
      </c>
      <c r="AI8" s="36">
        <f>Sheet3!E31</f>
        <v>1.3896999999999999</v>
      </c>
      <c r="AK8" s="36">
        <f>Sheet3!E29</f>
        <v>62.9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13.206548856548858</v>
      </c>
      <c r="C9" s="31">
        <f>(sheet!F18-sheet!F15)/sheet!F35</f>
        <v>12.98908523908524</v>
      </c>
      <c r="D9" s="31">
        <f>sheet!F12/sheet!F35</f>
        <v>7.172972972972973</v>
      </c>
      <c r="E9" s="31">
        <f>Sheet2!F20/sheet!F35</f>
        <v>15.11036036036036</v>
      </c>
      <c r="F9" s="31">
        <f>sheet!F18/sheet!F35</f>
        <v>13.206548856548858</v>
      </c>
      <c r="G9" s="29"/>
      <c r="H9" s="32">
        <f>Sheet1!F33/sheet!F51</f>
        <v>7.7774250962550908E-3</v>
      </c>
      <c r="I9" s="32">
        <f>Sheet1!F33/Sheet1!F12</f>
        <v>5.5782270677699343E-2</v>
      </c>
      <c r="J9" s="32">
        <f>Sheet1!F12/sheet!F27</f>
        <v>0.12002291871076172</v>
      </c>
      <c r="K9" s="32">
        <f>Sheet1!F30/sheet!F27</f>
        <v>6.6951509390512148E-3</v>
      </c>
      <c r="L9" s="32">
        <f>Sheet1!F38</f>
        <v>0.22</v>
      </c>
      <c r="M9" s="29"/>
      <c r="N9" s="32">
        <f>sheet!F40/sheet!F27</f>
        <v>0.13915584448701437</v>
      </c>
      <c r="O9" s="32">
        <f>sheet!F51/sheet!F27</f>
        <v>0.86084415551298565</v>
      </c>
      <c r="P9" s="32">
        <f>sheet!F40/sheet!F51</f>
        <v>0.16165044926638317</v>
      </c>
      <c r="Q9" s="31">
        <f>Sheet1!F24/Sheet1!F26</f>
        <v>11.436333394936241</v>
      </c>
      <c r="R9" s="31">
        <f>ABS(Sheet2!F20/(Sheet1!F26+Sheet2!F30))</f>
        <v>19.52124087917991</v>
      </c>
      <c r="S9" s="31">
        <f>sheet!F40/Sheet1!F43</f>
        <v>1.5470514347023956</v>
      </c>
      <c r="T9" s="31">
        <f>Sheet2!F20/sheet!F40</f>
        <v>0.61470724635229668</v>
      </c>
      <c r="V9" s="31">
        <f>ABS(Sheet1!F15/sheet!F15)</f>
        <v>20.007488846398982</v>
      </c>
      <c r="W9" s="31">
        <f>Sheet1!F12/sheet!F14</f>
        <v>6.774193191253806</v>
      </c>
      <c r="X9" s="31">
        <f>Sheet1!F12/sheet!F27</f>
        <v>0.12002291871076172</v>
      </c>
      <c r="Y9" s="31">
        <f>Sheet1!F12/(sheet!F18-sheet!F35)</f>
        <v>1.7369060494321296</v>
      </c>
      <c r="AA9" s="17">
        <f>Sheet1!F43</f>
        <v>458.56200000000001</v>
      </c>
      <c r="AB9" s="17" t="str">
        <f>Sheet3!F17</f>
        <v>19.8x</v>
      </c>
      <c r="AC9" s="17" t="str">
        <f>Sheet3!F18</f>
        <v>65.0x</v>
      </c>
      <c r="AD9" s="17" t="str">
        <f>Sheet3!F20</f>
        <v>-16.9x</v>
      </c>
      <c r="AE9" s="17" t="str">
        <f>Sheet3!F21</f>
        <v>2.0x</v>
      </c>
      <c r="AF9" s="17" t="str">
        <f>Sheet3!F22</f>
        <v>14.8x</v>
      </c>
      <c r="AG9" s="17" t="str">
        <f>Sheet3!F24</f>
        <v>125.4x</v>
      </c>
      <c r="AH9" s="17" t="str">
        <f>Sheet3!F25</f>
        <v>2.2x</v>
      </c>
      <c r="AI9" s="17">
        <f>Sheet3!F31</f>
        <v>1.1655</v>
      </c>
      <c r="AK9" s="17">
        <f>Sheet3!F29</f>
        <v>10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9.6063973063973052</v>
      </c>
      <c r="C10" s="34">
        <f>(sheet!G18-sheet!G15)/sheet!G35</f>
        <v>9.534581105169341</v>
      </c>
      <c r="D10" s="34">
        <f>sheet!G12/sheet!G35</f>
        <v>6.728718558130323</v>
      </c>
      <c r="E10" s="34">
        <f>Sheet2!G20/sheet!G35</f>
        <v>12.526599326599325</v>
      </c>
      <c r="F10" s="34">
        <f>sheet!G18/sheet!G35</f>
        <v>9.6063973063973052</v>
      </c>
      <c r="G10" s="29"/>
      <c r="H10" s="35">
        <f>Sheet1!G33/sheet!G51</f>
        <v>2.9470709696097504E-2</v>
      </c>
      <c r="I10" s="35">
        <f>Sheet1!G33/Sheet1!G12</f>
        <v>0.2004270095771799</v>
      </c>
      <c r="J10" s="35">
        <f>Sheet1!G12/sheet!G27</f>
        <v>0.14442385041478437</v>
      </c>
      <c r="K10" s="35">
        <f>Sheet1!G30/sheet!G27</f>
        <v>2.8946440450257183E-2</v>
      </c>
      <c r="L10" s="35">
        <f>Sheet1!G38</f>
        <v>0.94</v>
      </c>
      <c r="M10" s="29"/>
      <c r="N10" s="35">
        <f>sheet!G40/sheet!G27</f>
        <v>1.7789501890066221E-2</v>
      </c>
      <c r="O10" s="35">
        <f>sheet!G51/sheet!G27</f>
        <v>0.98221049810993366</v>
      </c>
      <c r="P10" s="35">
        <f>sheet!G40/sheet!G51</f>
        <v>1.8111700011655886E-2</v>
      </c>
      <c r="Q10" s="34">
        <f>Sheet1!G24/Sheet1!G26</f>
        <v>78.950354609929079</v>
      </c>
      <c r="R10" s="34">
        <f>ABS(Sheet2!G20/(Sheet1!G26+Sheet2!G30))</f>
        <v>1.0286089738272859</v>
      </c>
      <c r="S10" s="34">
        <f>sheet!G40/Sheet1!G43</f>
        <v>0.15561573656150424</v>
      </c>
      <c r="T10" s="34">
        <f>Sheet2!G20/sheet!G40</f>
        <v>6.2716220772266622</v>
      </c>
      <c r="U10" s="12"/>
      <c r="V10" s="34">
        <f>ABS(Sheet1!G15/sheet!G15)</f>
        <v>38.995863210148926</v>
      </c>
      <c r="W10" s="34">
        <f>Sheet1!G12/sheet!G14</f>
        <v>8.5751976957318679</v>
      </c>
      <c r="X10" s="34">
        <f>Sheet1!G12/sheet!G27</f>
        <v>0.14442385041478437</v>
      </c>
      <c r="Y10" s="34">
        <f>Sheet1!G12/(sheet!G18-sheet!G35)</f>
        <v>1.8841134356798155</v>
      </c>
      <c r="Z10" s="12"/>
      <c r="AA10" s="36">
        <f>Sheet1!G43</f>
        <v>648.04499999999996</v>
      </c>
      <c r="AB10" s="36" t="str">
        <f>Sheet3!G17</f>
        <v>22.9x</v>
      </c>
      <c r="AC10" s="36" t="str">
        <f>Sheet3!G18</f>
        <v>85.1x</v>
      </c>
      <c r="AD10" s="36" t="str">
        <f>Sheet3!G20</f>
        <v>-9.2x</v>
      </c>
      <c r="AE10" s="36" t="str">
        <f>Sheet3!G21</f>
        <v>2.5x</v>
      </c>
      <c r="AF10" s="36" t="str">
        <f>Sheet3!G22</f>
        <v>18.1x</v>
      </c>
      <c r="AG10" s="36" t="str">
        <f>Sheet3!G24</f>
        <v>111.8x</v>
      </c>
      <c r="AH10" s="36" t="str">
        <f>Sheet3!G25</f>
        <v>2.5x</v>
      </c>
      <c r="AI10" s="36">
        <f>Sheet3!G31</f>
        <v>1.1817</v>
      </c>
      <c r="AK10" s="36">
        <f>Sheet3!G29</f>
        <v>61.7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27.274813459101789</v>
      </c>
      <c r="C11" s="31">
        <f>(sheet!H18-sheet!H15)/sheet!H35</f>
        <v>26.960650429396029</v>
      </c>
      <c r="D11" s="31">
        <f>sheet!H12/sheet!H35</f>
        <v>22.615444178516118</v>
      </c>
      <c r="E11" s="31">
        <f>Sheet2!H20/sheet!H35</f>
        <v>21.619843728002255</v>
      </c>
      <c r="F11" s="31">
        <f>sheet!H18/sheet!H35</f>
        <v>27.274813459101789</v>
      </c>
      <c r="G11" s="29"/>
      <c r="H11" s="32">
        <f>Sheet1!H33/sheet!H51</f>
        <v>4.1377126795304975E-2</v>
      </c>
      <c r="I11" s="32">
        <f>Sheet1!H33/Sheet1!H12</f>
        <v>0.28943068089373214</v>
      </c>
      <c r="J11" s="32">
        <f>Sheet1!H12/sheet!H27</f>
        <v>0.14048537781757892</v>
      </c>
      <c r="K11" s="32">
        <f>Sheet1!H30/sheet!H27</f>
        <v>4.066077855735508E-2</v>
      </c>
      <c r="L11" s="32">
        <f>Sheet1!H38</f>
        <v>1.34</v>
      </c>
      <c r="M11" s="29"/>
      <c r="N11" s="32">
        <f>sheet!H40/sheet!H27</f>
        <v>1.7312662657649285E-2</v>
      </c>
      <c r="O11" s="32">
        <f>sheet!H51/sheet!H27</f>
        <v>0.98268733734235059</v>
      </c>
      <c r="P11" s="32">
        <f>sheet!H40/sheet!H51</f>
        <v>1.7617671460457483E-2</v>
      </c>
      <c r="Q11" s="31">
        <f>Sheet1!H24/Sheet1!H26</f>
        <v>51.447587060279297</v>
      </c>
      <c r="R11" s="31">
        <f>ABS(Sheet2!H20/(Sheet1!H26+Sheet2!H30))</f>
        <v>19.689809917620284</v>
      </c>
      <c r="S11" s="31">
        <f>sheet!H40/Sheet1!H43</f>
        <v>0.16306060345299656</v>
      </c>
      <c r="T11" s="31">
        <f>Sheet2!H20/sheet!H40</f>
        <v>5.8938505675439687</v>
      </c>
      <c r="V11" s="31">
        <f>ABS(Sheet1!H15/sheet!H15)</f>
        <v>19.676114721039657</v>
      </c>
      <c r="W11" s="31">
        <f>Sheet1!H12/sheet!H14</f>
        <v>10.207872152952962</v>
      </c>
      <c r="X11" s="31">
        <f>Sheet1!H12/sheet!H27</f>
        <v>0.14048537781757892</v>
      </c>
      <c r="Y11" s="31">
        <f>Sheet1!H12/(sheet!H18-sheet!H35)</f>
        <v>1.1328725285323904</v>
      </c>
      <c r="AA11" s="17">
        <f>Sheet1!H43</f>
        <v>639.15499999999997</v>
      </c>
      <c r="AB11" s="17" t="str">
        <f>Sheet3!H17</f>
        <v>28.3x</v>
      </c>
      <c r="AC11" s="17" t="str">
        <f>Sheet3!H18</f>
        <v>89.1x</v>
      </c>
      <c r="AD11" s="17" t="str">
        <f>Sheet3!H20</f>
        <v>-312.4x</v>
      </c>
      <c r="AE11" s="17" t="str">
        <f>Sheet3!H21</f>
        <v>3.1x</v>
      </c>
      <c r="AF11" s="17" t="str">
        <f>Sheet3!H22</f>
        <v>21.6x</v>
      </c>
      <c r="AG11" s="17" t="str">
        <f>Sheet3!H24</f>
        <v>101.2x</v>
      </c>
      <c r="AH11" s="17" t="str">
        <f>Sheet3!H25</f>
        <v>3.2x</v>
      </c>
      <c r="AI11" s="17">
        <f>Sheet3!H31</f>
        <v>1.1566000000000001</v>
      </c>
      <c r="AK11" s="17">
        <f>Sheet3!H29</f>
        <v>63.8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7.1401066697925213</v>
      </c>
      <c r="C12" s="34">
        <f>(sheet!I18-sheet!I15)/sheet!I35</f>
        <v>6.92560954167155</v>
      </c>
      <c r="D12" s="34">
        <f>sheet!I12/sheet!I35</f>
        <v>2.7880377446958149</v>
      </c>
      <c r="E12" s="34">
        <f>Sheet2!I20/sheet!I35</f>
        <v>18.992292814441445</v>
      </c>
      <c r="F12" s="34">
        <f>sheet!I18/sheet!I35</f>
        <v>7.1401066697925213</v>
      </c>
      <c r="G12" s="29"/>
      <c r="H12" s="35">
        <f>Sheet1!I33/sheet!I51</f>
        <v>3.0009247995753545E-2</v>
      </c>
      <c r="I12" s="35">
        <f>Sheet1!I33/Sheet1!I12</f>
        <v>0.21355033681686952</v>
      </c>
      <c r="J12" s="35">
        <f>Sheet1!I12/sheet!I27</f>
        <v>0.13198014560130059</v>
      </c>
      <c r="K12" s="35">
        <f>Sheet1!I30/sheet!I27</f>
        <v>2.8184404546297219E-2</v>
      </c>
      <c r="L12" s="35">
        <f>Sheet1!I38</f>
        <v>1.02</v>
      </c>
      <c r="M12" s="29"/>
      <c r="N12" s="35">
        <f>sheet!I40/sheet!I27</f>
        <v>6.0809518037353412E-2</v>
      </c>
      <c r="O12" s="35">
        <f>sheet!I51/sheet!I27</f>
        <v>0.93919063051114948</v>
      </c>
      <c r="P12" s="35">
        <f>sheet!I40/sheet!I51</f>
        <v>6.4746725597398858E-2</v>
      </c>
      <c r="Q12" s="34">
        <f>Sheet1!I24/Sheet1!I26</f>
        <v>314.16239316239313</v>
      </c>
      <c r="R12" s="34">
        <f>ABS(Sheet2!I20/(Sheet1!I26+Sheet2!I30))</f>
        <v>17.98509782156237</v>
      </c>
      <c r="S12" s="34">
        <f>sheet!I40/Sheet1!I43</f>
        <v>0.58517165271488036</v>
      </c>
      <c r="T12" s="34">
        <f>Sheet2!I20/sheet!I40</f>
        <v>1.5831936837682419</v>
      </c>
      <c r="U12" s="12"/>
      <c r="V12" s="34">
        <f>ABS(Sheet1!I15/sheet!I15)</f>
        <v>21.613634811120978</v>
      </c>
      <c r="W12" s="34">
        <f>Sheet1!I12/sheet!I14</f>
        <v>8.6211865393572431</v>
      </c>
      <c r="X12" s="34">
        <f>Sheet1!I12/sheet!I27</f>
        <v>0.13198014560130059</v>
      </c>
      <c r="Y12" s="34">
        <f>Sheet1!I12/(sheet!I18-sheet!I35)</f>
        <v>4.2403770433122538</v>
      </c>
      <c r="Z12" s="12"/>
      <c r="AA12" s="36">
        <f>Sheet1!I43</f>
        <v>699.55200000000002</v>
      </c>
      <c r="AB12" s="36" t="str">
        <f>Sheet3!I17</f>
        <v>25.0x</v>
      </c>
      <c r="AC12" s="36" t="str">
        <f>Sheet3!I18</f>
        <v>48.3x</v>
      </c>
      <c r="AD12" s="36" t="str">
        <f>Sheet3!I20</f>
        <v>-38.1x</v>
      </c>
      <c r="AE12" s="36" t="str">
        <f>Sheet3!I21</f>
        <v>2.7x</v>
      </c>
      <c r="AF12" s="36" t="str">
        <f>Sheet3!I22</f>
        <v>19.4x</v>
      </c>
      <c r="AG12" s="36" t="str">
        <f>Sheet3!I24</f>
        <v>61.1x</v>
      </c>
      <c r="AH12" s="36" t="str">
        <f>Sheet3!I25</f>
        <v>2.8x</v>
      </c>
      <c r="AI12" s="36">
        <f>Sheet3!I31</f>
        <v>1.3104</v>
      </c>
      <c r="AK12" s="36">
        <f>Sheet3!I29</f>
        <v>19.7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5.2191263214064234</v>
      </c>
      <c r="C13" s="31">
        <f>(sheet!J18-sheet!J15)/sheet!J35</f>
        <v>5.1367340169313085</v>
      </c>
      <c r="D13" s="31">
        <f>sheet!J12/sheet!J35</f>
        <v>2.4738026219010947</v>
      </c>
      <c r="E13" s="31">
        <f>Sheet2!J20/sheet!J35</f>
        <v>11.567472850776619</v>
      </c>
      <c r="F13" s="31">
        <f>sheet!J18/sheet!J35</f>
        <v>5.2191263214064234</v>
      </c>
      <c r="G13" s="29"/>
      <c r="H13" s="32">
        <f>Sheet1!J33/sheet!J51</f>
        <v>6.7974337067274224E-2</v>
      </c>
      <c r="I13" s="32">
        <f>Sheet1!J33/Sheet1!J12</f>
        <v>0.40881513057910823</v>
      </c>
      <c r="J13" s="32">
        <f>Sheet1!J12/sheet!J27</f>
        <v>0.15939476776796663</v>
      </c>
      <c r="K13" s="32">
        <f>Sheet1!J30/sheet!J27</f>
        <v>6.516299279868791E-2</v>
      </c>
      <c r="L13" s="32">
        <f>Sheet1!J38</f>
        <v>2.38</v>
      </c>
      <c r="M13" s="29"/>
      <c r="N13" s="32">
        <f>sheet!J40/sheet!J27</f>
        <v>4.1358906756294403E-2</v>
      </c>
      <c r="O13" s="32">
        <f>sheet!J51/sheet!J27</f>
        <v>0.95864109324370572</v>
      </c>
      <c r="P13" s="32">
        <f>sheet!J40/sheet!J51</f>
        <v>4.3143265031911314E-2</v>
      </c>
      <c r="Q13" s="31">
        <f>Sheet1!J24/Sheet1!J26</f>
        <v>-82.185767097966718</v>
      </c>
      <c r="R13" s="31">
        <f>ABS(Sheet2!J20/(Sheet1!J26+Sheet2!J30))</f>
        <v>1.08368428092561</v>
      </c>
      <c r="S13" s="31">
        <f>sheet!J40/Sheet1!J43</f>
        <v>0.32432413886960587</v>
      </c>
      <c r="T13" s="31">
        <f>Sheet2!J20/sheet!J40</f>
        <v>2.8282978948481965</v>
      </c>
      <c r="V13" s="31">
        <f>ABS(Sheet1!J15/sheet!J15)</f>
        <v>32.365657272886402</v>
      </c>
      <c r="W13" s="31">
        <f>Sheet1!J12/sheet!J14</f>
        <v>8.6063610306161014</v>
      </c>
      <c r="X13" s="31">
        <f>Sheet1!J12/sheet!J27</f>
        <v>0.15939476776796663</v>
      </c>
      <c r="Y13" s="31">
        <f>Sheet1!J12/(sheet!J18-sheet!J35)</f>
        <v>3.7359049735088021</v>
      </c>
      <c r="AA13" s="17">
        <f>Sheet1!J43</f>
        <v>874.40300000000002</v>
      </c>
      <c r="AB13" s="17" t="str">
        <f>Sheet3!J17</f>
        <v>33.3x</v>
      </c>
      <c r="AC13" s="17" t="str">
        <f>Sheet3!J18</f>
        <v>75.0x</v>
      </c>
      <c r="AD13" s="17" t="str">
        <f>Sheet3!J20</f>
        <v>-86.1x</v>
      </c>
      <c r="AE13" s="17" t="str">
        <f>Sheet3!J21</f>
        <v>3.8x</v>
      </c>
      <c r="AF13" s="17" t="str">
        <f>Sheet3!J22</f>
        <v>26.8x</v>
      </c>
      <c r="AG13" s="17" t="str">
        <f>Sheet3!J24</f>
        <v>97.6x</v>
      </c>
      <c r="AH13" s="17" t="str">
        <f>Sheet3!J25</f>
        <v>4.0x</v>
      </c>
      <c r="AI13" s="17">
        <f>Sheet3!J31</f>
        <v>1.2985</v>
      </c>
      <c r="AK13" s="17">
        <f>Sheet3!J29</f>
        <v>28.3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12.475514454965802</v>
      </c>
      <c r="C14" s="34">
        <f>(sheet!K18-sheet!K15)/sheet!K35</f>
        <v>12.466119096509241</v>
      </c>
      <c r="D14" s="34">
        <f>sheet!K12/sheet!K35</f>
        <v>10.041318895602204</v>
      </c>
      <c r="E14" s="34">
        <f>Sheet2!K20/sheet!K35</f>
        <v>15.110838639150282</v>
      </c>
      <c r="F14" s="34">
        <f>sheet!K18/sheet!K35</f>
        <v>12.475514454965802</v>
      </c>
      <c r="G14" s="29"/>
      <c r="H14" s="35">
        <f>Sheet1!K33/sheet!K51</f>
        <v>5.9921320090084884E-2</v>
      </c>
      <c r="I14" s="35">
        <f>Sheet1!K33/Sheet1!K12</f>
        <v>0.32065236284921661</v>
      </c>
      <c r="J14" s="35">
        <f>Sheet1!K12/sheet!K27</f>
        <v>0.18189134068093413</v>
      </c>
      <c r="K14" s="35">
        <f>Sheet1!K30/sheet!K27</f>
        <v>5.832388817115336E-2</v>
      </c>
      <c r="L14" s="35">
        <f>Sheet1!K38</f>
        <v>2.1800000000000002</v>
      </c>
      <c r="M14" s="29"/>
      <c r="N14" s="35">
        <f>sheet!K40/sheet!K27</f>
        <v>2.665882387988058E-2</v>
      </c>
      <c r="O14" s="35">
        <f>sheet!K51/sheet!K27</f>
        <v>0.97334117612011939</v>
      </c>
      <c r="P14" s="35">
        <f>sheet!K40/sheet!K51</f>
        <v>2.7388981925275738E-2</v>
      </c>
      <c r="Q14" s="34">
        <f>Sheet1!K24/Sheet1!K26</f>
        <v>146.58694909463614</v>
      </c>
      <c r="R14" s="34">
        <f>ABS(Sheet2!K20/(Sheet1!K26+Sheet2!K30))</f>
        <v>10.34620247403077</v>
      </c>
      <c r="S14" s="34">
        <f>sheet!K40/Sheet1!K43</f>
        <v>0.17758470276807409</v>
      </c>
      <c r="T14" s="34">
        <f>Sheet2!K20/sheet!K40</f>
        <v>5.3916760665830346</v>
      </c>
      <c r="U14" s="12"/>
      <c r="V14" s="34">
        <f>ABS(Sheet1!K15/sheet!K15)</f>
        <v>311.90251572327043</v>
      </c>
      <c r="W14" s="34">
        <f>Sheet1!K12/sheet!K14</f>
        <v>10.891866648715965</v>
      </c>
      <c r="X14" s="34">
        <f>Sheet1!K12/sheet!K27</f>
        <v>0.18189134068093413</v>
      </c>
      <c r="Y14" s="34">
        <f>Sheet1!K12/(sheet!K18-sheet!K35)</f>
        <v>1.6663401183297888</v>
      </c>
      <c r="Z14" s="12"/>
      <c r="AA14" s="36" t="str">
        <f>Sheet1!K43</f>
        <v>1,068.324</v>
      </c>
      <c r="AB14" s="36" t="str">
        <f>Sheet3!K17</f>
        <v>29.8x</v>
      </c>
      <c r="AC14" s="36" t="str">
        <f>Sheet3!K18</f>
        <v>86.9x</v>
      </c>
      <c r="AD14" s="36" t="str">
        <f>Sheet3!K20</f>
        <v>39.0x</v>
      </c>
      <c r="AE14" s="36" t="str">
        <f>Sheet3!K21</f>
        <v>4.5x</v>
      </c>
      <c r="AF14" s="36" t="str">
        <f>Sheet3!K22</f>
        <v>24.1x</v>
      </c>
      <c r="AG14" s="36" t="str">
        <f>Sheet3!K24</f>
        <v>91.1x</v>
      </c>
      <c r="AH14" s="36" t="str">
        <f>Sheet3!K25</f>
        <v>4.6x</v>
      </c>
      <c r="AI14" s="36">
        <f>Sheet3!K31</f>
        <v>1.3232999999999999</v>
      </c>
      <c r="AK14" s="36">
        <f>Sheet3!K29</f>
        <v>42.7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17.393424617412315</v>
      </c>
      <c r="C15" s="31">
        <f>(sheet!L18-sheet!L15)/sheet!L35</f>
        <v>17.381855458739111</v>
      </c>
      <c r="D15" s="31">
        <f>sheet!L12/sheet!L35</f>
        <v>12.483726294208099</v>
      </c>
      <c r="E15" s="31">
        <f>Sheet2!L20/sheet!L35</f>
        <v>22.115618364208832</v>
      </c>
      <c r="F15" s="31">
        <f>sheet!L18/sheet!L35</f>
        <v>17.393424617412315</v>
      </c>
      <c r="G15" s="29"/>
      <c r="H15" s="32">
        <f>Sheet1!L33/sheet!L51</f>
        <v>0.1217719383765369</v>
      </c>
      <c r="I15" s="32">
        <f>Sheet1!L33/Sheet1!L12</f>
        <v>0.56542873406165317</v>
      </c>
      <c r="J15" s="32">
        <f>Sheet1!L12/sheet!L27</f>
        <v>0.2089566455972254</v>
      </c>
      <c r="K15" s="32">
        <f>Sheet1!L30/sheet!L27</f>
        <v>0.11815009159380868</v>
      </c>
      <c r="L15" s="32">
        <f>Sheet1!L38</f>
        <v>4.8499999999999996</v>
      </c>
      <c r="M15" s="29"/>
      <c r="N15" s="32">
        <f>sheet!L40/sheet!L27</f>
        <v>2.9742868767752867E-2</v>
      </c>
      <c r="O15" s="32">
        <f>sheet!L51/sheet!L27</f>
        <v>0.97025713123224722</v>
      </c>
      <c r="P15" s="32">
        <f>sheet!L40/sheet!L51</f>
        <v>3.0654625264107869E-2</v>
      </c>
      <c r="Q15" s="31">
        <f>Sheet1!L24/Sheet1!L26</f>
        <v>372.00997248968366</v>
      </c>
      <c r="R15" s="31">
        <f>ABS(Sheet2!L20/(Sheet1!L26+Sheet2!L30))</f>
        <v>12.217422081993409</v>
      </c>
      <c r="S15" s="31">
        <f>sheet!L40/Sheet1!L43</f>
        <v>0.16909297836880613</v>
      </c>
      <c r="T15" s="31">
        <f>Sheet2!L20/sheet!L40</f>
        <v>5.1727058259369159</v>
      </c>
      <c r="V15" s="31">
        <f>ABS(Sheet1!L15/sheet!L15)</f>
        <v>351.94778481012662</v>
      </c>
      <c r="W15" s="31">
        <f>Sheet1!L12/sheet!L14</f>
        <v>10.831362919249328</v>
      </c>
      <c r="X15" s="31">
        <f>Sheet1!L12/sheet!L27</f>
        <v>0.2089566455972254</v>
      </c>
      <c r="Y15" s="31">
        <f>Sheet1!L12/(sheet!L18-sheet!L35)</f>
        <v>1.8322509323983296</v>
      </c>
      <c r="AA15" s="17" t="str">
        <f>Sheet1!L43</f>
        <v>1,381.246</v>
      </c>
      <c r="AB15" s="17" t="str">
        <f>Sheet3!L17</f>
        <v>24.3x</v>
      </c>
      <c r="AC15" s="17" t="str">
        <f>Sheet3!L18</f>
        <v>32.9x</v>
      </c>
      <c r="AD15" s="17" t="str">
        <f>Sheet3!L20</f>
        <v>-1,047.9x</v>
      </c>
      <c r="AE15" s="17" t="str">
        <f>Sheet3!L21</f>
        <v>4.5x</v>
      </c>
      <c r="AF15" s="17" t="str">
        <f>Sheet3!L22</f>
        <v>20.5x</v>
      </c>
      <c r="AG15" s="17" t="str">
        <f>Sheet3!L24</f>
        <v>38.4x</v>
      </c>
      <c r="AH15" s="17" t="str">
        <f>Sheet3!L25</f>
        <v>4.5x</v>
      </c>
      <c r="AI15" s="17">
        <f>Sheet3!L31</f>
        <v>1.5174000000000001</v>
      </c>
      <c r="AK15" s="17">
        <f>Sheet3!L29</f>
        <v>39.4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27.551906779661014</v>
      </c>
      <c r="C16" s="34">
        <f>(sheet!M18-sheet!M15)/sheet!M35</f>
        <v>27.549920550847457</v>
      </c>
      <c r="D16" s="34">
        <f>sheet!M12/sheet!M35</f>
        <v>23.834760475517889</v>
      </c>
      <c r="E16" s="34">
        <f>Sheet2!M20/sheet!M35</f>
        <v>19.910443149717512</v>
      </c>
      <c r="F16" s="34">
        <f>sheet!M18/sheet!M35</f>
        <v>27.551906779661014</v>
      </c>
      <c r="G16" s="29"/>
      <c r="H16" s="35">
        <f>Sheet1!M33/sheet!M51</f>
        <v>0.1091684879118805</v>
      </c>
      <c r="I16" s="35">
        <f>Sheet1!M33/Sheet1!M12</f>
        <v>0.53334319155671284</v>
      </c>
      <c r="J16" s="35">
        <f>Sheet1!M12/sheet!M27</f>
        <v>0.19822541593311724</v>
      </c>
      <c r="K16" s="35">
        <f>Sheet1!M30/sheet!M27</f>
        <v>0.10572217598142562</v>
      </c>
      <c r="L16" s="35">
        <f>Sheet1!M38</f>
        <v>4.95</v>
      </c>
      <c r="M16" s="29"/>
      <c r="N16" s="35">
        <f>sheet!M40/sheet!M27</f>
        <v>3.1568742925492478E-2</v>
      </c>
      <c r="O16" s="35">
        <f>sheet!M51/sheet!M27</f>
        <v>0.96843125707450761</v>
      </c>
      <c r="P16" s="35">
        <f>sheet!M40/sheet!M51</f>
        <v>3.2597814966089732E-2</v>
      </c>
      <c r="Q16" s="34">
        <f>Sheet1!M24/Sheet1!M26</f>
        <v>70.869858652744185</v>
      </c>
      <c r="R16" s="34">
        <f>ABS(Sheet2!M20/(Sheet1!M26+Sheet2!M30))</f>
        <v>15.719647337608029</v>
      </c>
      <c r="S16" s="34">
        <f>sheet!M40/Sheet1!M43</f>
        <v>0.18899610125396429</v>
      </c>
      <c r="T16" s="34">
        <f>Sheet2!M20/sheet!M40</f>
        <v>4.7777303121668089</v>
      </c>
      <c r="U16" s="12"/>
      <c r="V16" s="34">
        <f>ABS(Sheet1!M15/sheet!M15)</f>
        <v>1753.1111111111109</v>
      </c>
      <c r="W16" s="34">
        <f>Sheet1!M12/sheet!M14</f>
        <v>9.6801791749895223</v>
      </c>
      <c r="X16" s="34">
        <f>Sheet1!M12/sheet!M27</f>
        <v>0.19822541593311724</v>
      </c>
      <c r="Y16" s="34">
        <f>Sheet1!M12/(sheet!M18-sheet!M35)</f>
        <v>0.98552042467362644</v>
      </c>
      <c r="Z16" s="12"/>
      <c r="AA16" s="36" t="str">
        <f>Sheet1!M43</f>
        <v>1,498.687</v>
      </c>
      <c r="AB16" s="36" t="str">
        <f>Sheet3!M17</f>
        <v>25.7x</v>
      </c>
      <c r="AC16" s="36" t="str">
        <f>Sheet3!M18</f>
        <v>34.7x</v>
      </c>
      <c r="AD16" s="36" t="str">
        <f>Sheet3!M20</f>
        <v>32.6x</v>
      </c>
      <c r="AE16" s="36" t="str">
        <f>Sheet3!M21</f>
        <v>4.4x</v>
      </c>
      <c r="AF16" s="36" t="str">
        <f>Sheet3!M22</f>
        <v>21.7x</v>
      </c>
      <c r="AG16" s="36" t="str">
        <f>Sheet3!M24</f>
        <v>42.4x</v>
      </c>
      <c r="AH16" s="36" t="str">
        <f>Sheet3!M25</f>
        <v>4.6x</v>
      </c>
      <c r="AI16" s="36">
        <f>Sheet3!M31</f>
        <v>1.7331000000000001</v>
      </c>
      <c r="AK16" s="36">
        <f>Sheet3!M29</f>
        <v>38.1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2023-04-19T15:40:29Z</dcterms:created>
  <dcterms:modified xsi:type="dcterms:W3CDTF">2023-05-07T02:40:18Z</dcterms:modified>
  <cp:category/>
  <dc:identifier/>
  <cp:version/>
</cp:coreProperties>
</file>