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13" documentId="8_{CC0E5F70-DDDE-4562-9DB4-67ECE6EA426F}" xr6:coauthVersionLast="47" xr6:coauthVersionMax="47" xr10:uidLastSave="{BC4A6D26-7B1A-40B9-A792-581F543122A8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3" l="1"/>
  <c r="I30" i="3"/>
  <c r="R12" i="5" s="1"/>
  <c r="E30" i="3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<sst xmlns="http://schemas.openxmlformats.org/spreadsheetml/2006/main" count="653" uniqueCount="354">
  <si>
    <t>SSR Mining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</si>
  <si>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</si>
  <si>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</si>
  <si>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</si>
  <si>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</si>
  <si>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</si>
  <si>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</si>
  <si>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</si>
  <si>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</si>
  <si>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</si>
  <si>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</si>
  <si>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</si>
  <si>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</si>
  <si>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</si>
  <si>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</si>
  <si>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</si>
  <si>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</si>
  <si>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</si>
  <si>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</si>
  <si>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</si>
  <si>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</si>
  <si>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</si>
  <si>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</si>
  <si>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</si>
  <si>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</si>
  <si>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</si>
  <si>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1,095.087</t>
  </si>
  <si>
    <t>1,286.738</t>
  </si>
  <si>
    <t>Short Term Investments</t>
  </si>
  <si>
    <t>Accounts Receivable, Net</t>
  </si>
  <si>
    <t>Inventory</t>
  </si>
  <si>
    <t>Prepaid Expenses</t>
  </si>
  <si>
    <t>Other Current Assets</t>
  </si>
  <si>
    <t>Total Current Assets</t>
  </si>
  <si>
    <t>1,005.245</t>
  </si>
  <si>
    <t>1,000.693</t>
  </si>
  <si>
    <t>1,168.202</t>
  </si>
  <si>
    <t>1,811.665</t>
  </si>
  <si>
    <t>2,023.645</t>
  </si>
  <si>
    <t>1,863.624</t>
  </si>
  <si>
    <t>Property Plant And Equipment, Net</t>
  </si>
  <si>
    <t>4,426.878</t>
  </si>
  <si>
    <t>4,118.946</t>
  </si>
  <si>
    <t>4,830.07</t>
  </si>
  <si>
    <t>Real Estate Owned</t>
  </si>
  <si>
    <t/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</si>
  <si>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</si>
  <si>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</si>
  <si>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</si>
  <si>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</si>
  <si>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</si>
  <si>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</si>
  <si>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1,097.136</t>
  </si>
  <si>
    <t>1,142.145</t>
  </si>
  <si>
    <t>1,209.434</t>
  </si>
  <si>
    <t>1,931.899</t>
  </si>
  <si>
    <t>1,932.872</t>
  </si>
  <si>
    <t>2,076.323</t>
  </si>
  <si>
    <t>2,272.496</t>
  </si>
  <si>
    <t>6,587.756</t>
  </si>
  <si>
    <t>6,590.02</t>
  </si>
  <si>
    <t>7,114.543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</si>
  <si>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</si>
  <si>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</si>
  <si>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</si>
  <si>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</si>
  <si>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</si>
  <si>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</si>
  <si>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</si>
  <si>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</si>
  <si>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</si>
  <si>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</si>
  <si>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</si>
  <si>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1,692.531</t>
  </si>
  <si>
    <t>1,465.49</t>
  </si>
  <si>
    <t>1,527.876</t>
  </si>
  <si>
    <t>Common Stock</t>
  </si>
  <si>
    <t>1,401.307</t>
  </si>
  <si>
    <t>1,316.571</t>
  </si>
  <si>
    <t>1,440.623</t>
  </si>
  <si>
    <t>1,407.259</t>
  </si>
  <si>
    <t>4,126.23</t>
  </si>
  <si>
    <t>3,970.863</t>
  </si>
  <si>
    <t>4,140.271</t>
  </si>
  <si>
    <t>Additional Paid In Capital</t>
  </si>
  <si>
    <t>Retained Earnings</t>
  </si>
  <si>
    <t>Treasury Stock</t>
  </si>
  <si>
    <t>Other Common Equity Adj</t>
  </si>
  <si>
    <t>Common Equity</t>
  </si>
  <si>
    <t>1,211.061</t>
  </si>
  <si>
    <t>1,258.303</t>
  </si>
  <si>
    <t>1,329.691</t>
  </si>
  <si>
    <t>1,472.428</t>
  </si>
  <si>
    <t>4,243.391</t>
  </si>
  <si>
    <t>4,473.725</t>
  </si>
  <si>
    <t>4,846.785</t>
  </si>
  <si>
    <t>Total Preferred Equity</t>
  </si>
  <si>
    <t>Minority Interest, Total</t>
  </si>
  <si>
    <t>Other Equity</t>
  </si>
  <si>
    <t>Total Equity</t>
  </si>
  <si>
    <t>1,287.272</t>
  </si>
  <si>
    <t>1,373.137</t>
  </si>
  <si>
    <t>4,895.225</t>
  </si>
  <si>
    <t>5,124.529</t>
  </si>
  <si>
    <t>5,586.667</t>
  </si>
  <si>
    <t>Total Liabilities And Equity</t>
  </si>
  <si>
    <t>Cash And Short Term Investments</t>
  </si>
  <si>
    <t>1,129.121</t>
  </si>
  <si>
    <t>1,337.864</t>
  </si>
  <si>
    <t>Total Debt</t>
  </si>
  <si>
    <t>Income Statement</t>
  </si>
  <si>
    <t>Revenue</t>
  </si>
  <si>
    <t>1,085.488</t>
  </si>
  <si>
    <t>1,864.169</t>
  </si>
  <si>
    <t>1,554.379</t>
  </si>
  <si>
    <t>Revenue Growth (YoY)</t>
  </si>
  <si>
    <t>-27.6%</t>
  </si>
  <si>
    <t>71.8%</t>
  </si>
  <si>
    <t>25.1%</t>
  </si>
  <si>
    <t>30.8%</t>
  </si>
  <si>
    <t>-8.6%</t>
  </si>
  <si>
    <t>-6.3%</t>
  </si>
  <si>
    <t>44.3%</t>
  </si>
  <si>
    <t>40.6%</t>
  </si>
  <si>
    <t>72.8%</t>
  </si>
  <si>
    <t>-22.1%</t>
  </si>
  <si>
    <t>Cost of Revenues</t>
  </si>
  <si>
    <t>Gross Profit</t>
  </si>
  <si>
    <t>1,110.7</t>
  </si>
  <si>
    <t>Gross Profit Margin</t>
  </si>
  <si>
    <t>12.4%</t>
  </si>
  <si>
    <t>15.6%</t>
  </si>
  <si>
    <t>9.1%</t>
  </si>
  <si>
    <t>32.8%</t>
  </si>
  <si>
    <t>24.3%</t>
  </si>
  <si>
    <t>41.7%</t>
  </si>
  <si>
    <t>42.4%</t>
  </si>
  <si>
    <t>50.9%</t>
  </si>
  <si>
    <t>59.6%</t>
  </si>
  <si>
    <t>43.4%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</si>
  <si>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</si>
  <si>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</si>
  <si>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</si>
  <si>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</si>
  <si>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</si>
  <si>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</si>
  <si>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</si>
  <si>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</si>
  <si>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</si>
  <si>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</si>
  <si>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</si>
  <si>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</si>
  <si>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</si>
  <si>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</si>
  <si>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</si>
  <si>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</si>
  <si>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</si>
  <si>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</si>
  <si>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</si>
  <si>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</si>
  <si>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</si>
  <si>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</si>
  <si>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</si>
  <si>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</si>
  <si>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</si>
  <si>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</si>
  <si>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</si>
  <si>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</si>
  <si>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</si>
  <si>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</si>
  <si>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</si>
  <si>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</si>
  <si>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</si>
  <si>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</si>
  <si>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</si>
  <si>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</si>
  <si>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</si>
  <si>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</si>
  <si>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</si>
  <si>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</si>
  <si>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</si>
  <si>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</si>
  <si>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</si>
  <si>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</si>
  <si>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</si>
  <si>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1,139.988</t>
  </si>
  <si>
    <t>1,331.379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</si>
  <si>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</si>
  <si>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</si>
  <si>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</si>
  <si>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</si>
  <si>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</si>
  <si>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</si>
  <si>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</si>
  <si>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</si>
  <si>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1,433.994</t>
  </si>
  <si>
    <t>1,326.632</t>
  </si>
  <si>
    <t>1,984.121</t>
  </si>
  <si>
    <t>3,073.473</t>
  </si>
  <si>
    <t>5,609.738</t>
  </si>
  <si>
    <t>4,743.408</t>
  </si>
  <si>
    <t>4,378.023</t>
  </si>
  <si>
    <t>Total Enterprise Value (TEV)</t>
  </si>
  <si>
    <t>1,120.714</t>
  </si>
  <si>
    <t>1,705.838</t>
  </si>
  <si>
    <t>2,753.135</t>
  </si>
  <si>
    <t>5,947.52</t>
  </si>
  <si>
    <t>4,801.863</t>
  </si>
  <si>
    <t>4,539.526</t>
  </si>
  <si>
    <t>Enterprise Value (EV)</t>
  </si>
  <si>
    <t>4,636.579</t>
  </si>
  <si>
    <t>EV/EBITDA</t>
  </si>
  <si>
    <t>-6.3x</t>
  </si>
  <si>
    <t>4.9x</t>
  </si>
  <si>
    <t>6.6x</t>
  </si>
  <si>
    <t>3.8x</t>
  </si>
  <si>
    <t>9.9x</t>
  </si>
  <si>
    <t>12.1x</t>
  </si>
  <si>
    <t>20.7x</t>
  </si>
  <si>
    <t>9.2x</t>
  </si>
  <si>
    <t>EV / EBIT</t>
  </si>
  <si>
    <t>-1.0x</t>
  </si>
  <si>
    <t>8.4x</t>
  </si>
  <si>
    <t>-7.0x</t>
  </si>
  <si>
    <t>8.7x</t>
  </si>
  <si>
    <t>7.3x</t>
  </si>
  <si>
    <t>66.4x</t>
  </si>
  <si>
    <t>29.1x</t>
  </si>
  <si>
    <t>30.9x</t>
  </si>
  <si>
    <t>6.7x</t>
  </si>
  <si>
    <t>18.1x</t>
  </si>
  <si>
    <t>EV / LTM EBITDA - CAPEX</t>
  </si>
  <si>
    <t>-1.6x</t>
  </si>
  <si>
    <t>5.0x</t>
  </si>
  <si>
    <t>33.8x</t>
  </si>
  <si>
    <t>6.1x</t>
  </si>
  <si>
    <t>-61.3x</t>
  </si>
  <si>
    <t>74.0x</t>
  </si>
  <si>
    <t>32.3x</t>
  </si>
  <si>
    <t>6.5x</t>
  </si>
  <si>
    <t>14.7x</t>
  </si>
  <si>
    <t>EV / Free Cash Flow</t>
  </si>
  <si>
    <t>-11.4x</t>
  </si>
  <si>
    <t>-1,242.7x</t>
  </si>
  <si>
    <t>4.0x</t>
  </si>
  <si>
    <t>17.1x</t>
  </si>
  <si>
    <t>13.9x</t>
  </si>
  <si>
    <t>-29.7x</t>
  </si>
  <si>
    <t>-51.8x</t>
  </si>
  <si>
    <t>17,665.1x</t>
  </si>
  <si>
    <t>10.5x</t>
  </si>
  <si>
    <t>56.0x</t>
  </si>
  <si>
    <t>EV / Invested Capital</t>
  </si>
  <si>
    <t>0.2x</t>
  </si>
  <si>
    <t>0.4x</t>
  </si>
  <si>
    <t>0.7x</t>
  </si>
  <si>
    <t>0.6x</t>
  </si>
  <si>
    <t>1.0x</t>
  </si>
  <si>
    <t>1.5x</t>
  </si>
  <si>
    <t>1.1x</t>
  </si>
  <si>
    <t>0.9x</t>
  </si>
  <si>
    <t>0.8x</t>
  </si>
  <si>
    <t>EV / Revenue</t>
  </si>
  <si>
    <t>1.6x</t>
  </si>
  <si>
    <t>1.8x</t>
  </si>
  <si>
    <t>1.7x</t>
  </si>
  <si>
    <t>2.9x</t>
  </si>
  <si>
    <t>7.1x</t>
  </si>
  <si>
    <t>2.6x</t>
  </si>
  <si>
    <t>3.0x</t>
  </si>
  <si>
    <t>P/E Ratio</t>
  </si>
  <si>
    <t>-2.4x</t>
  </si>
  <si>
    <t>-26.4x</t>
  </si>
  <si>
    <t>-2.9x</t>
  </si>
  <si>
    <t>-76.8x</t>
  </si>
  <si>
    <t>16.1x</t>
  </si>
  <si>
    <t>56.5x</t>
  </si>
  <si>
    <t>68.9x</t>
  </si>
  <si>
    <t>38.6x</t>
  </si>
  <si>
    <t>10.9x</t>
  </si>
  <si>
    <t>16.2x</t>
  </si>
  <si>
    <t>Price/Book</t>
  </si>
  <si>
    <t>0.5x</t>
  </si>
  <si>
    <t>1.2x</t>
  </si>
  <si>
    <t>2.2x</t>
  </si>
  <si>
    <t>1.3x</t>
  </si>
  <si>
    <t>Price / Operating Cash Flow</t>
  </si>
  <si>
    <t>19.7x</t>
  </si>
  <si>
    <t>-23.6x</t>
  </si>
  <si>
    <t>3.6x</t>
  </si>
  <si>
    <t>9.1x</t>
  </si>
  <si>
    <t>13.4x</t>
  </si>
  <si>
    <t>26.2x</t>
  </si>
  <si>
    <t>35.6x</t>
  </si>
  <si>
    <t>5.9x</t>
  </si>
  <si>
    <t>19.6x</t>
  </si>
  <si>
    <t>Price / LTM Sales</t>
  </si>
  <si>
    <t>2.4x</t>
  </si>
  <si>
    <t>2.3x</t>
  </si>
  <si>
    <t>3.4x</t>
  </si>
  <si>
    <t>4.4x</t>
  </si>
  <si>
    <t>2.7x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</si>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</sst>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0" applyFont="1" applyFill="1"/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CE731A29-A17A-8A1A-C45D-A011C222405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M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6" t="s">
        <v>0</v>
      </c>
      <c r="D2" s="7"/>
      <c r="E2" s="7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8" t="s">
        <v>2</v>
      </c>
      <c r="D6" s="9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441.577</v>
      </c>
      <c r="E12" s="3">
        <v>213.83</v>
      </c>
      <c r="F12" s="3">
        <v>293.95400000000001</v>
      </c>
      <c r="G12" s="3">
        <v>439.27300000000002</v>
      </c>
      <c r="H12" s="3">
        <v>578.13599999999997</v>
      </c>
      <c r="I12" s="3">
        <v>572.21600000000001</v>
      </c>
      <c r="J12" s="3">
        <v>653.98099999999999</v>
      </c>
      <c r="K12" s="3" t="s">
        <v>26</v>
      </c>
      <c r="L12" s="3" t="s">
        <v>27</v>
      </c>
      <c r="M12" s="3">
        <v>887.45100000000002</v>
      </c>
    </row>
    <row r="13" spans="3:13" ht="12.75" x14ac:dyDescent="0.2">
      <c r="C13" s="3" t="s">
        <v>28</v>
      </c>
      <c r="D13" s="3">
        <v>137.328</v>
      </c>
      <c r="E13" s="3">
        <v>121.348</v>
      </c>
      <c r="F13" s="3">
        <v>122.354</v>
      </c>
      <c r="G13" s="3">
        <v>200.005</v>
      </c>
      <c r="H13" s="3">
        <v>143.321</v>
      </c>
      <c r="I13" s="3">
        <v>40.323999999999998</v>
      </c>
      <c r="J13" s="3">
        <v>86.289000000000001</v>
      </c>
      <c r="K13" s="3">
        <v>34.034999999999997</v>
      </c>
      <c r="L13" s="3">
        <v>51.125999999999998</v>
      </c>
      <c r="M13" s="3">
        <v>54.536999999999999</v>
      </c>
    </row>
    <row r="14" spans="3:13" ht="12.75" x14ac:dyDescent="0.2">
      <c r="C14" s="3" t="s">
        <v>29</v>
      </c>
      <c r="D14" s="3">
        <v>46.23</v>
      </c>
      <c r="E14" s="3">
        <v>30.722000000000001</v>
      </c>
      <c r="F14" s="3">
        <v>29.007999999999999</v>
      </c>
      <c r="G14" s="3">
        <v>47.790999999999997</v>
      </c>
      <c r="H14" s="3">
        <v>18.667000000000002</v>
      </c>
      <c r="I14" s="3">
        <v>15.407</v>
      </c>
      <c r="J14" s="3">
        <v>70.331000000000003</v>
      </c>
      <c r="K14" s="3">
        <v>48.932000000000002</v>
      </c>
      <c r="L14" s="3">
        <v>108.90600000000001</v>
      </c>
      <c r="M14" s="3">
        <v>84.706999999999994</v>
      </c>
    </row>
    <row r="15" spans="3:13" ht="12.75" x14ac:dyDescent="0.2">
      <c r="C15" s="3" t="s">
        <v>30</v>
      </c>
      <c r="D15" s="3">
        <v>54.066000000000003</v>
      </c>
      <c r="E15" s="3">
        <v>149.655</v>
      </c>
      <c r="F15" s="3">
        <v>188.66399999999999</v>
      </c>
      <c r="G15" s="3">
        <v>208.023</v>
      </c>
      <c r="H15" s="3">
        <v>229.53899999999999</v>
      </c>
      <c r="I15" s="3">
        <v>317.69600000000003</v>
      </c>
      <c r="J15" s="3">
        <v>308.48200000000003</v>
      </c>
      <c r="K15" s="3">
        <v>556.09100000000001</v>
      </c>
      <c r="L15" s="3">
        <v>492.428</v>
      </c>
      <c r="M15" s="3">
        <v>679.15099999999995</v>
      </c>
    </row>
    <row r="16" spans="3:13" ht="12.75" x14ac:dyDescent="0.2">
      <c r="C16" s="3" t="s">
        <v>31</v>
      </c>
      <c r="D16" s="3">
        <v>5.1559999999999997</v>
      </c>
      <c r="E16" s="3">
        <v>7.0270000000000001</v>
      </c>
      <c r="F16" s="3">
        <v>8.6359999999999992</v>
      </c>
      <c r="G16" s="3">
        <v>8.1929999999999996</v>
      </c>
      <c r="H16" s="3">
        <v>11.157999999999999</v>
      </c>
      <c r="I16" s="3">
        <v>14.851000000000001</v>
      </c>
      <c r="J16" s="3">
        <v>25.663</v>
      </c>
      <c r="K16" s="3">
        <v>20.565000000000001</v>
      </c>
      <c r="L16" s="3">
        <v>39.895000000000003</v>
      </c>
      <c r="M16" s="3">
        <v>37.594999999999999</v>
      </c>
    </row>
    <row r="17" spans="3:13" ht="12.75" x14ac:dyDescent="0.2">
      <c r="C17" s="3" t="s">
        <v>32</v>
      </c>
      <c r="D17" s="3">
        <v>39.609000000000002</v>
      </c>
      <c r="E17" s="3">
        <v>46.976999999999997</v>
      </c>
      <c r="F17" s="3">
        <v>18.843</v>
      </c>
      <c r="G17" s="3">
        <v>42.383000000000003</v>
      </c>
      <c r="H17" s="3">
        <v>24.425000000000001</v>
      </c>
      <c r="I17" s="3">
        <v>40.198999999999998</v>
      </c>
      <c r="J17" s="3">
        <v>23.456</v>
      </c>
      <c r="K17" s="3">
        <v>56.956000000000003</v>
      </c>
      <c r="L17" s="3">
        <v>44.552</v>
      </c>
      <c r="M17" s="3">
        <v>120.18300000000001</v>
      </c>
    </row>
    <row r="18" spans="3:13" ht="12.75" x14ac:dyDescent="0.2">
      <c r="C18" s="3" t="s">
        <v>33</v>
      </c>
      <c r="D18" s="3">
        <v>723.96500000000003</v>
      </c>
      <c r="E18" s="3">
        <v>569.55999999999995</v>
      </c>
      <c r="F18" s="3">
        <v>661.45899999999995</v>
      </c>
      <c r="G18" s="3">
        <v>945.66800000000001</v>
      </c>
      <c r="H18" s="3" t="s">
        <v>34</v>
      </c>
      <c r="I18" s="3" t="s">
        <v>35</v>
      </c>
      <c r="J18" s="3" t="s">
        <v>36</v>
      </c>
      <c r="K18" s="3" t="s">
        <v>37</v>
      </c>
      <c r="L18" s="3" t="s">
        <v>38</v>
      </c>
      <c r="M18" s="3" t="s">
        <v>39</v>
      </c>
    </row>
    <row r="19" spans="3:13" ht="12.75" x14ac:dyDescent="0.2"/>
    <row r="20" spans="3:13" ht="12.75" x14ac:dyDescent="0.2">
      <c r="C20" s="3" t="s">
        <v>40</v>
      </c>
      <c r="D20" s="3">
        <v>264.142</v>
      </c>
      <c r="E20" s="3">
        <v>508.47800000000001</v>
      </c>
      <c r="F20" s="3">
        <v>483.83100000000002</v>
      </c>
      <c r="G20" s="3">
        <v>891.40200000000004</v>
      </c>
      <c r="H20" s="3">
        <v>828.02200000000005</v>
      </c>
      <c r="I20" s="3">
        <v>957.09</v>
      </c>
      <c r="J20" s="3">
        <v>999.13900000000001</v>
      </c>
      <c r="K20" s="3" t="s">
        <v>41</v>
      </c>
      <c r="L20" s="3" t="s">
        <v>42</v>
      </c>
      <c r="M20" s="3" t="s">
        <v>43</v>
      </c>
    </row>
    <row r="21" spans="3:13" ht="12.75" x14ac:dyDescent="0.2">
      <c r="C21" s="3" t="s">
        <v>44</v>
      </c>
      <c r="D21" s="3" t="s">
        <v>45</v>
      </c>
      <c r="E21" s="3" t="s">
        <v>45</v>
      </c>
      <c r="F21" s="3" t="s">
        <v>45</v>
      </c>
      <c r="G21" s="3" t="s">
        <v>45</v>
      </c>
      <c r="H21" s="3" t="s">
        <v>45</v>
      </c>
      <c r="I21" s="3" t="s">
        <v>45</v>
      </c>
      <c r="J21" s="3" t="s">
        <v>45</v>
      </c>
      <c r="K21" s="3" t="s">
        <v>45</v>
      </c>
      <c r="L21" s="3" t="s">
        <v>45</v>
      </c>
      <c r="M21" s="3" t="s">
        <v>45</v>
      </c>
    </row>
    <row r="22" spans="3:13" ht="12.75" x14ac:dyDescent="0.2">
      <c r="C22" s="3" t="s">
        <v>46</v>
      </c>
      <c r="D22" s="3" t="s">
        <v>45</v>
      </c>
      <c r="E22" s="3" t="s">
        <v>45</v>
      </c>
      <c r="F22" s="3" t="s">
        <v>45</v>
      </c>
      <c r="G22" s="3" t="s">
        <v>45</v>
      </c>
      <c r="H22" s="3" t="s">
        <v>45</v>
      </c>
      <c r="I22" s="3" t="s">
        <v>45</v>
      </c>
      <c r="J22" s="3" t="s">
        <v>45</v>
      </c>
      <c r="K22" s="3" t="s">
        <v>45</v>
      </c>
      <c r="L22" s="3" t="s">
        <v>45</v>
      </c>
      <c r="M22" s="3" t="s">
        <v>45</v>
      </c>
    </row>
    <row r="23" spans="3:13" ht="12.75" x14ac:dyDescent="0.2">
      <c r="C23" s="3" t="s">
        <v>47</v>
      </c>
      <c r="D23" s="3" t="s">
        <v>45</v>
      </c>
      <c r="E23" s="3" t="s">
        <v>45</v>
      </c>
      <c r="F23" s="3" t="s">
        <v>45</v>
      </c>
      <c r="G23" s="3" t="s">
        <v>45</v>
      </c>
      <c r="H23" s="3" t="s">
        <v>45</v>
      </c>
      <c r="I23" s="3" t="s">
        <v>45</v>
      </c>
      <c r="J23" s="3" t="s">
        <v>45</v>
      </c>
      <c r="K23" s="3">
        <v>9.9019999999999992</v>
      </c>
      <c r="L23" s="3">
        <v>6.2190000000000003</v>
      </c>
      <c r="M23" s="3">
        <v>0.53500000000000003</v>
      </c>
    </row>
    <row r="24" spans="3:13" ht="12.75" x14ac:dyDescent="0.2">
      <c r="C24" s="3" t="s">
        <v>48</v>
      </c>
      <c r="D24" s="3" t="s">
        <v>45</v>
      </c>
      <c r="E24" s="3" t="s">
        <v>45</v>
      </c>
      <c r="F24" s="3" t="s">
        <v>45</v>
      </c>
      <c r="G24" s="3">
        <v>66.853999999999999</v>
      </c>
      <c r="H24" s="3">
        <v>62.59</v>
      </c>
      <c r="I24" s="3">
        <v>67.956999999999994</v>
      </c>
      <c r="J24" s="3">
        <v>64.647000000000006</v>
      </c>
      <c r="K24" s="3">
        <v>63.348999999999997</v>
      </c>
      <c r="L24" s="3">
        <v>62.956000000000003</v>
      </c>
      <c r="M24" s="3">
        <v>67.408000000000001</v>
      </c>
    </row>
    <row r="25" spans="3:13" ht="12.75" x14ac:dyDescent="0.2">
      <c r="C25" s="3" t="s">
        <v>49</v>
      </c>
      <c r="D25" s="3" t="s">
        <v>45</v>
      </c>
      <c r="E25" s="3" t="s">
        <v>45</v>
      </c>
      <c r="F25" s="3" t="s">
        <v>45</v>
      </c>
      <c r="G25" s="3" t="s">
        <v>45</v>
      </c>
      <c r="H25" s="3" t="s">
        <v>45</v>
      </c>
      <c r="I25" s="3" t="s">
        <v>45</v>
      </c>
      <c r="J25" s="3" t="s">
        <v>45</v>
      </c>
      <c r="K25" s="3" t="s">
        <v>45</v>
      </c>
      <c r="L25" s="3" t="s">
        <v>45</v>
      </c>
      <c r="M25" s="3" t="s">
        <v>45</v>
      </c>
    </row>
    <row r="26" spans="3:13" ht="12.75" x14ac:dyDescent="0.2">
      <c r="C26" s="3" t="s">
        <v>50</v>
      </c>
      <c r="D26" s="3">
        <v>109.029</v>
      </c>
      <c r="E26" s="3">
        <v>64.106999999999999</v>
      </c>
      <c r="F26" s="3">
        <v>64.144999999999996</v>
      </c>
      <c r="G26" s="3">
        <v>27.975999999999999</v>
      </c>
      <c r="H26" s="3">
        <v>37.014000000000003</v>
      </c>
      <c r="I26" s="3">
        <v>50.582999999999998</v>
      </c>
      <c r="J26" s="3">
        <v>40.509</v>
      </c>
      <c r="K26" s="3">
        <v>275.96199999999999</v>
      </c>
      <c r="L26" s="3">
        <v>378.25400000000002</v>
      </c>
      <c r="M26" s="3">
        <v>352.90600000000001</v>
      </c>
    </row>
    <row r="27" spans="3:13" ht="12.75" x14ac:dyDescent="0.2">
      <c r="C27" s="3" t="s">
        <v>51</v>
      </c>
      <c r="D27" s="3" t="s">
        <v>52</v>
      </c>
      <c r="E27" s="3" t="s">
        <v>53</v>
      </c>
      <c r="F27" s="3" t="s">
        <v>54</v>
      </c>
      <c r="G27" s="3" t="s">
        <v>55</v>
      </c>
      <c r="H27" s="3" t="s">
        <v>56</v>
      </c>
      <c r="I27" s="3" t="s">
        <v>57</v>
      </c>
      <c r="J27" s="3" t="s">
        <v>58</v>
      </c>
      <c r="K27" s="3" t="s">
        <v>59</v>
      </c>
      <c r="L27" s="3" t="s">
        <v>60</v>
      </c>
      <c r="M27" s="3" t="s">
        <v>61</v>
      </c>
    </row>
    <row r="28" spans="3:13" ht="12.75" x14ac:dyDescent="0.2"/>
    <row r="29" spans="3:13" ht="12.75" x14ac:dyDescent="0.2">
      <c r="C29" s="3" t="s">
        <v>62</v>
      </c>
      <c r="D29" s="3">
        <v>11.701000000000001</v>
      </c>
      <c r="E29" s="3">
        <v>27.274000000000001</v>
      </c>
      <c r="F29" s="3">
        <v>24.553999999999998</v>
      </c>
      <c r="G29" s="3">
        <v>22.939</v>
      </c>
      <c r="H29" s="3">
        <v>21.045000000000002</v>
      </c>
      <c r="I29" s="3">
        <v>21.698</v>
      </c>
      <c r="J29" s="3">
        <v>43.601999999999997</v>
      </c>
      <c r="K29" s="3">
        <v>54.616</v>
      </c>
      <c r="L29" s="3">
        <v>44.061</v>
      </c>
      <c r="M29" s="3">
        <v>106.866</v>
      </c>
    </row>
    <row r="30" spans="3:13" ht="12.75" x14ac:dyDescent="0.2">
      <c r="C30" s="3" t="s">
        <v>63</v>
      </c>
      <c r="D30" s="3">
        <v>77.549000000000007</v>
      </c>
      <c r="E30" s="3">
        <v>102.054</v>
      </c>
      <c r="F30" s="3">
        <v>47.752000000000002</v>
      </c>
      <c r="G30" s="3">
        <v>57.97</v>
      </c>
      <c r="H30" s="3">
        <v>49.066000000000003</v>
      </c>
      <c r="I30" s="3">
        <v>70.045000000000002</v>
      </c>
      <c r="J30" s="3">
        <v>79.896000000000001</v>
      </c>
      <c r="K30" s="3">
        <v>140.69399999999999</v>
      </c>
      <c r="L30" s="3">
        <v>134.77199999999999</v>
      </c>
      <c r="M30" s="3">
        <v>128.29900000000001</v>
      </c>
    </row>
    <row r="31" spans="3:13" ht="12.75" x14ac:dyDescent="0.2">
      <c r="C31" s="3" t="s">
        <v>64</v>
      </c>
      <c r="D31" s="3" t="s">
        <v>45</v>
      </c>
      <c r="E31" s="3">
        <v>6.8579999999999997</v>
      </c>
      <c r="F31" s="3">
        <v>5.9290000000000003</v>
      </c>
      <c r="G31" s="3" t="s">
        <v>45</v>
      </c>
      <c r="H31" s="3" t="s">
        <v>45</v>
      </c>
      <c r="I31" s="3" t="s">
        <v>45</v>
      </c>
      <c r="J31" s="3" t="s">
        <v>45</v>
      </c>
      <c r="K31" s="3" t="s">
        <v>45</v>
      </c>
      <c r="L31" s="3" t="s">
        <v>45</v>
      </c>
      <c r="M31" s="3" t="s">
        <v>45</v>
      </c>
    </row>
    <row r="32" spans="3:13" ht="12.75" x14ac:dyDescent="0.2">
      <c r="C32" s="3" t="s">
        <v>65</v>
      </c>
      <c r="D32" s="3" t="s">
        <v>45</v>
      </c>
      <c r="E32" s="3" t="s">
        <v>45</v>
      </c>
      <c r="F32" s="3" t="s">
        <v>45</v>
      </c>
      <c r="G32" s="3" t="s">
        <v>45</v>
      </c>
      <c r="H32" s="3" t="s">
        <v>45</v>
      </c>
      <c r="I32" s="3" t="s">
        <v>45</v>
      </c>
      <c r="J32" s="3">
        <v>148.39099999999999</v>
      </c>
      <c r="K32" s="3">
        <v>90.373999999999995</v>
      </c>
      <c r="L32" s="3">
        <v>90.403000000000006</v>
      </c>
      <c r="M32" s="3">
        <v>97.21</v>
      </c>
    </row>
    <row r="33" spans="3:13" ht="12.75" x14ac:dyDescent="0.2">
      <c r="C33" s="3" t="s">
        <v>66</v>
      </c>
      <c r="D33" s="3" t="s">
        <v>45</v>
      </c>
      <c r="E33" s="3" t="s">
        <v>45</v>
      </c>
      <c r="F33" s="3" t="s">
        <v>45</v>
      </c>
      <c r="G33" s="3" t="s">
        <v>45</v>
      </c>
      <c r="H33" s="3" t="s">
        <v>45</v>
      </c>
      <c r="I33" s="3" t="s">
        <v>45</v>
      </c>
      <c r="J33" s="3">
        <v>0.57899999999999996</v>
      </c>
      <c r="K33" s="3">
        <v>7.0259999999999998</v>
      </c>
      <c r="L33" s="3">
        <v>18.559999999999999</v>
      </c>
      <c r="M33" s="3">
        <v>7.9180000000000001</v>
      </c>
    </row>
    <row r="34" spans="3:13" ht="12.75" x14ac:dyDescent="0.2">
      <c r="C34" s="3" t="s">
        <v>67</v>
      </c>
      <c r="D34" s="3">
        <v>21.367000000000001</v>
      </c>
      <c r="E34" s="3">
        <v>6.1070000000000002</v>
      </c>
      <c r="F34" s="3">
        <v>110.256</v>
      </c>
      <c r="G34" s="3">
        <v>112.86799999999999</v>
      </c>
      <c r="H34" s="3">
        <v>19.734999999999999</v>
      </c>
      <c r="I34" s="3">
        <v>21.896999999999998</v>
      </c>
      <c r="J34" s="3">
        <v>31.6</v>
      </c>
      <c r="K34" s="3">
        <v>24.5</v>
      </c>
      <c r="L34" s="3">
        <v>71.182000000000002</v>
      </c>
      <c r="M34" s="3">
        <v>37.801000000000002</v>
      </c>
    </row>
    <row r="35" spans="3:13" ht="12.75" x14ac:dyDescent="0.2">
      <c r="C35" s="3" t="s">
        <v>68</v>
      </c>
      <c r="D35" s="3">
        <v>110.617</v>
      </c>
      <c r="E35" s="3">
        <v>142.292</v>
      </c>
      <c r="F35" s="3">
        <v>188.49100000000001</v>
      </c>
      <c r="G35" s="3">
        <v>193.77699999999999</v>
      </c>
      <c r="H35" s="3">
        <v>89.846000000000004</v>
      </c>
      <c r="I35" s="3">
        <v>113.64</v>
      </c>
      <c r="J35" s="3">
        <v>304.06900000000002</v>
      </c>
      <c r="K35" s="3">
        <v>317.20999999999998</v>
      </c>
      <c r="L35" s="3">
        <v>358.97699999999998</v>
      </c>
      <c r="M35" s="3">
        <v>378.09300000000002</v>
      </c>
    </row>
    <row r="36" spans="3:13" ht="12.75" x14ac:dyDescent="0.2"/>
    <row r="37" spans="3:13" ht="12.75" x14ac:dyDescent="0.2">
      <c r="C37" s="3" t="s">
        <v>69</v>
      </c>
      <c r="D37" s="3">
        <v>198.79900000000001</v>
      </c>
      <c r="E37" s="3">
        <v>228.29499999999999</v>
      </c>
      <c r="F37" s="3">
        <v>288.714</v>
      </c>
      <c r="G37" s="3">
        <v>295.49299999999999</v>
      </c>
      <c r="H37" s="3">
        <v>293.15199999999999</v>
      </c>
      <c r="I37" s="3">
        <v>337.90199999999999</v>
      </c>
      <c r="J37" s="3">
        <v>220.44300000000001</v>
      </c>
      <c r="K37" s="3">
        <v>466.48399999999998</v>
      </c>
      <c r="L37" s="3">
        <v>373.66</v>
      </c>
      <c r="M37" s="3">
        <v>306.68299999999999</v>
      </c>
    </row>
    <row r="38" spans="3:13" ht="12.75" x14ac:dyDescent="0.2">
      <c r="C38" s="3" t="s">
        <v>70</v>
      </c>
      <c r="D38" s="3" t="s">
        <v>45</v>
      </c>
      <c r="E38" s="3" t="s">
        <v>45</v>
      </c>
      <c r="F38" s="3" t="s">
        <v>45</v>
      </c>
      <c r="G38" s="3" t="s">
        <v>45</v>
      </c>
      <c r="H38" s="3" t="s">
        <v>45</v>
      </c>
      <c r="I38" s="3" t="s">
        <v>45</v>
      </c>
      <c r="J38" s="3">
        <v>4.3449999999999998</v>
      </c>
      <c r="K38" s="3">
        <v>148.96700000000001</v>
      </c>
      <c r="L38" s="3">
        <v>140.982</v>
      </c>
      <c r="M38" s="3">
        <v>161.666</v>
      </c>
    </row>
    <row r="39" spans="3:13" ht="12.75" x14ac:dyDescent="0.2">
      <c r="C39" s="3" t="s">
        <v>71</v>
      </c>
      <c r="D39" s="3">
        <v>55.244999999999997</v>
      </c>
      <c r="E39" s="3">
        <v>100.746</v>
      </c>
      <c r="F39" s="3">
        <v>111.773</v>
      </c>
      <c r="G39" s="3">
        <v>231.56800000000001</v>
      </c>
      <c r="H39" s="3">
        <v>262.60199999999998</v>
      </c>
      <c r="I39" s="3">
        <v>251.64400000000001</v>
      </c>
      <c r="J39" s="3">
        <v>271.21199999999999</v>
      </c>
      <c r="K39" s="3">
        <v>759.86900000000003</v>
      </c>
      <c r="L39" s="3">
        <v>591.87099999999998</v>
      </c>
      <c r="M39" s="3">
        <v>681.43399999999997</v>
      </c>
    </row>
    <row r="40" spans="3:13" ht="12.75" x14ac:dyDescent="0.2">
      <c r="C40" s="3" t="s">
        <v>72</v>
      </c>
      <c r="D40" s="3">
        <v>364.661</v>
      </c>
      <c r="E40" s="3">
        <v>471.33300000000003</v>
      </c>
      <c r="F40" s="3">
        <v>588.97699999999998</v>
      </c>
      <c r="G40" s="3">
        <v>720.83799999999997</v>
      </c>
      <c r="H40" s="3">
        <v>645.6</v>
      </c>
      <c r="I40" s="3">
        <v>703.18600000000004</v>
      </c>
      <c r="J40" s="3">
        <v>800.06899999999996</v>
      </c>
      <c r="K40" s="3" t="s">
        <v>73</v>
      </c>
      <c r="L40" s="3" t="s">
        <v>74</v>
      </c>
      <c r="M40" s="3" t="s">
        <v>75</v>
      </c>
    </row>
    <row r="41" spans="3:13" ht="12.75" x14ac:dyDescent="0.2"/>
    <row r="42" spans="3:13" ht="12.75" x14ac:dyDescent="0.2">
      <c r="C42" s="3" t="s">
        <v>76</v>
      </c>
      <c r="D42" s="3">
        <v>751.125</v>
      </c>
      <c r="E42" s="3">
        <v>818.79499999999996</v>
      </c>
      <c r="F42" s="3">
        <v>981.79100000000005</v>
      </c>
      <c r="G42" s="3" t="s">
        <v>77</v>
      </c>
      <c r="H42" s="3" t="s">
        <v>78</v>
      </c>
      <c r="I42" s="3" t="s">
        <v>79</v>
      </c>
      <c r="J42" s="3" t="s">
        <v>80</v>
      </c>
      <c r="K42" s="3" t="s">
        <v>81</v>
      </c>
      <c r="L42" s="3" t="s">
        <v>82</v>
      </c>
      <c r="M42" s="3" t="s">
        <v>83</v>
      </c>
    </row>
    <row r="43" spans="3:13" ht="12.75" x14ac:dyDescent="0.2">
      <c r="C43" s="3" t="s">
        <v>84</v>
      </c>
      <c r="D43" s="3" t="s">
        <v>45</v>
      </c>
      <c r="E43" s="3" t="s">
        <v>45</v>
      </c>
      <c r="F43" s="3" t="s">
        <v>45</v>
      </c>
      <c r="G43" s="3" t="s">
        <v>45</v>
      </c>
      <c r="H43" s="3" t="s">
        <v>45</v>
      </c>
      <c r="I43" s="3" t="s">
        <v>45</v>
      </c>
      <c r="J43" s="3" t="s">
        <v>45</v>
      </c>
      <c r="K43" s="3" t="s">
        <v>45</v>
      </c>
      <c r="L43" s="3" t="s">
        <v>45</v>
      </c>
      <c r="M43" s="3" t="s">
        <v>45</v>
      </c>
    </row>
    <row r="44" spans="3:13" ht="12.75" x14ac:dyDescent="0.2">
      <c r="C44" s="3" t="s">
        <v>85</v>
      </c>
      <c r="D44" s="3">
        <v>-60.57</v>
      </c>
      <c r="E44" s="3">
        <v>-212.399</v>
      </c>
      <c r="F44" s="3">
        <v>-380.12200000000001</v>
      </c>
      <c r="G44" s="3">
        <v>-280.661</v>
      </c>
      <c r="H44" s="3">
        <v>-175.62100000000001</v>
      </c>
      <c r="I44" s="3">
        <v>-181.971</v>
      </c>
      <c r="J44" s="3">
        <v>-98.683999999999997</v>
      </c>
      <c r="K44" s="3">
        <v>117.161</v>
      </c>
      <c r="L44" s="3">
        <v>502.86200000000002</v>
      </c>
      <c r="M44" s="3">
        <v>706.51400000000001</v>
      </c>
    </row>
    <row r="45" spans="3:13" ht="12.75" x14ac:dyDescent="0.2">
      <c r="C45" s="3" t="s">
        <v>86</v>
      </c>
      <c r="D45" s="3" t="s">
        <v>45</v>
      </c>
      <c r="E45" s="3" t="s">
        <v>45</v>
      </c>
      <c r="F45" s="3" t="s">
        <v>45</v>
      </c>
      <c r="G45" s="3" t="s">
        <v>45</v>
      </c>
      <c r="H45" s="3" t="s">
        <v>45</v>
      </c>
      <c r="I45" s="3" t="s">
        <v>45</v>
      </c>
      <c r="J45" s="3" t="s">
        <v>45</v>
      </c>
      <c r="K45" s="3" t="s">
        <v>45</v>
      </c>
      <c r="L45" s="3" t="s">
        <v>45</v>
      </c>
      <c r="M45" s="3" t="s">
        <v>45</v>
      </c>
    </row>
    <row r="46" spans="3:13" ht="12.75" x14ac:dyDescent="0.2">
      <c r="C46" s="3" t="s">
        <v>87</v>
      </c>
      <c r="D46" s="3">
        <v>41.920999999999999</v>
      </c>
      <c r="E46" s="3">
        <v>64.415999999999997</v>
      </c>
      <c r="F46" s="3">
        <v>18.789000000000001</v>
      </c>
      <c r="G46" s="3">
        <v>90.415999999999997</v>
      </c>
      <c r="H46" s="3">
        <v>117.352</v>
      </c>
      <c r="I46" s="3">
        <v>71.039000000000001</v>
      </c>
      <c r="J46" s="3">
        <v>163.85300000000001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88</v>
      </c>
      <c r="D47" s="3">
        <v>732.47500000000002</v>
      </c>
      <c r="E47" s="3">
        <v>670.81200000000001</v>
      </c>
      <c r="F47" s="3">
        <v>620.45699999999999</v>
      </c>
      <c r="G47" s="3" t="s">
        <v>89</v>
      </c>
      <c r="H47" s="3" t="s">
        <v>90</v>
      </c>
      <c r="I47" s="3" t="s">
        <v>91</v>
      </c>
      <c r="J47" s="3" t="s">
        <v>92</v>
      </c>
      <c r="K47" s="3" t="s">
        <v>93</v>
      </c>
      <c r="L47" s="3" t="s">
        <v>94</v>
      </c>
      <c r="M47" s="3" t="s">
        <v>95</v>
      </c>
    </row>
    <row r="48" spans="3:13" ht="12.75" x14ac:dyDescent="0.2">
      <c r="C48" s="3" t="s">
        <v>96</v>
      </c>
      <c r="D48" s="3" t="s">
        <v>45</v>
      </c>
      <c r="E48" s="3" t="s">
        <v>45</v>
      </c>
      <c r="F48" s="3" t="s">
        <v>45</v>
      </c>
      <c r="G48" s="3" t="s">
        <v>45</v>
      </c>
      <c r="H48" s="3" t="s">
        <v>45</v>
      </c>
      <c r="I48" s="3" t="s">
        <v>45</v>
      </c>
      <c r="J48" s="3" t="s">
        <v>45</v>
      </c>
      <c r="K48" s="3" t="s">
        <v>45</v>
      </c>
      <c r="L48" s="3" t="s">
        <v>45</v>
      </c>
      <c r="M48" s="3" t="s">
        <v>45</v>
      </c>
    </row>
    <row r="49" spans="3:13" ht="12.75" x14ac:dyDescent="0.2">
      <c r="C49" s="3" t="s">
        <v>97</v>
      </c>
      <c r="D49" s="3" t="s">
        <v>45</v>
      </c>
      <c r="E49" s="3" t="s">
        <v>45</v>
      </c>
      <c r="F49" s="3" t="s">
        <v>45</v>
      </c>
      <c r="G49" s="3" t="s">
        <v>45</v>
      </c>
      <c r="H49" s="3">
        <v>28.969000000000001</v>
      </c>
      <c r="I49" s="3">
        <v>43.445999999999998</v>
      </c>
      <c r="J49" s="3" t="s">
        <v>45</v>
      </c>
      <c r="K49" s="3">
        <v>651.83399999999995</v>
      </c>
      <c r="L49" s="3">
        <v>650.80399999999997</v>
      </c>
      <c r="M49" s="3">
        <v>739.88199999999995</v>
      </c>
    </row>
    <row r="50" spans="3:13" ht="12.75" x14ac:dyDescent="0.2">
      <c r="C50" s="3" t="s">
        <v>98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99</v>
      </c>
      <c r="D51" s="3">
        <v>732.47500000000002</v>
      </c>
      <c r="E51" s="3">
        <v>670.81200000000001</v>
      </c>
      <c r="F51" s="3">
        <v>620.45699999999999</v>
      </c>
      <c r="G51" s="3" t="s">
        <v>89</v>
      </c>
      <c r="H51" s="3" t="s">
        <v>100</v>
      </c>
      <c r="I51" s="3" t="s">
        <v>101</v>
      </c>
      <c r="J51" s="3" t="s">
        <v>92</v>
      </c>
      <c r="K51" s="3" t="s">
        <v>102</v>
      </c>
      <c r="L51" s="3" t="s">
        <v>103</v>
      </c>
      <c r="M51" s="3" t="s">
        <v>104</v>
      </c>
    </row>
    <row r="52" spans="3:13" ht="12.75" x14ac:dyDescent="0.2"/>
    <row r="53" spans="3:13" ht="12.75" x14ac:dyDescent="0.2">
      <c r="C53" s="3" t="s">
        <v>105</v>
      </c>
      <c r="D53" s="3" t="s">
        <v>52</v>
      </c>
      <c r="E53" s="3" t="s">
        <v>53</v>
      </c>
      <c r="F53" s="3" t="s">
        <v>54</v>
      </c>
      <c r="G53" s="3" t="s">
        <v>55</v>
      </c>
      <c r="H53" s="3" t="s">
        <v>56</v>
      </c>
      <c r="I53" s="3" t="s">
        <v>57</v>
      </c>
      <c r="J53" s="3" t="s">
        <v>58</v>
      </c>
      <c r="K53" s="3" t="s">
        <v>59</v>
      </c>
      <c r="L53" s="3" t="s">
        <v>60</v>
      </c>
      <c r="M53" s="3" t="s">
        <v>61</v>
      </c>
    </row>
    <row r="54" spans="3:13" ht="12.75" x14ac:dyDescent="0.2"/>
    <row r="55" spans="3:13" ht="12.75" x14ac:dyDescent="0.2">
      <c r="C55" s="3" t="s">
        <v>106</v>
      </c>
      <c r="D55" s="3">
        <v>578.90499999999997</v>
      </c>
      <c r="E55" s="3">
        <v>335.178</v>
      </c>
      <c r="F55" s="3">
        <v>416.30799999999999</v>
      </c>
      <c r="G55" s="3">
        <v>639.27800000000002</v>
      </c>
      <c r="H55" s="3">
        <v>721.45699999999999</v>
      </c>
      <c r="I55" s="3">
        <v>612.54</v>
      </c>
      <c r="J55" s="3">
        <v>740.26900000000001</v>
      </c>
      <c r="K55" s="3" t="s">
        <v>107</v>
      </c>
      <c r="L55" s="3" t="s">
        <v>108</v>
      </c>
      <c r="M55" s="3">
        <v>941.98800000000006</v>
      </c>
    </row>
    <row r="56" spans="3:13" ht="12.75" x14ac:dyDescent="0.2">
      <c r="C56" s="3" t="s">
        <v>109</v>
      </c>
      <c r="D56" s="3">
        <v>198.79900000000001</v>
      </c>
      <c r="E56" s="3">
        <v>235.15299999999999</v>
      </c>
      <c r="F56" s="3">
        <v>294.642</v>
      </c>
      <c r="G56" s="3">
        <v>295.49299999999999</v>
      </c>
      <c r="H56" s="3">
        <v>293.15199999999999</v>
      </c>
      <c r="I56" s="3">
        <v>337.90199999999999</v>
      </c>
      <c r="J56" s="3">
        <v>373.75900000000001</v>
      </c>
      <c r="K56" s="3">
        <v>712.85199999999998</v>
      </c>
      <c r="L56" s="3">
        <v>623.60400000000004</v>
      </c>
      <c r="M56" s="3">
        <v>573.476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B1C1-773B-45D9-BF99-C911EEB7EF6B}">
  <dimension ref="C2:P56"/>
  <sheetViews>
    <sheetView workbookViewId="0">
      <selection sqref="A1:P1048576"/>
    </sheetView>
  </sheetViews>
  <sheetFormatPr defaultRowHeight="12.75" x14ac:dyDescent="0.2"/>
  <cols>
    <col min="1" max="2" width="2" customWidth="1"/>
    <col min="3" max="3" width="25" customWidth="1"/>
    <col min="4" max="13" width="15"/>
    <col min="14" max="15" width="2" customWidth="1"/>
    <col min="16" max="16" width="25" customWidth="1"/>
  </cols>
  <sheetData>
    <row r="2" spans="3:16" ht="26.25" x14ac:dyDescent="0.4">
      <c r="C2" s="6" t="s">
        <v>0</v>
      </c>
      <c r="D2" s="7"/>
      <c r="E2" s="7"/>
      <c r="P2" s="4"/>
    </row>
    <row r="3" spans="3:16" x14ac:dyDescent="0.2">
      <c r="C3" s="1" t="s">
        <v>1</v>
      </c>
      <c r="P3" s="1"/>
    </row>
    <row r="6" spans="3:16" ht="15" x14ac:dyDescent="0.25">
      <c r="C6" s="8" t="s">
        <v>110</v>
      </c>
      <c r="D6" s="9"/>
      <c r="E6" s="2"/>
      <c r="F6" s="2"/>
      <c r="G6" s="2"/>
      <c r="H6" s="2"/>
      <c r="I6" s="2"/>
      <c r="J6" s="2"/>
      <c r="K6" s="2"/>
      <c r="L6" s="2"/>
      <c r="P6" s="5"/>
    </row>
    <row r="8" spans="3:16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P8" s="3"/>
    </row>
    <row r="10" spans="3:16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P10" s="3"/>
    </row>
    <row r="12" spans="3:16" x14ac:dyDescent="0.2">
      <c r="C12" s="3" t="s">
        <v>111</v>
      </c>
      <c r="D12" s="3">
        <v>185.57900000000001</v>
      </c>
      <c r="E12" s="3">
        <v>347.56200000000001</v>
      </c>
      <c r="F12" s="3">
        <v>520.75199999999995</v>
      </c>
      <c r="G12" s="3">
        <v>659.30600000000004</v>
      </c>
      <c r="H12" s="3">
        <v>564.19299999999998</v>
      </c>
      <c r="I12" s="3">
        <v>574.21299999999997</v>
      </c>
      <c r="J12" s="3">
        <v>787.98900000000003</v>
      </c>
      <c r="K12" s="3" t="s">
        <v>112</v>
      </c>
      <c r="L12" s="3" t="s">
        <v>113</v>
      </c>
      <c r="M12" s="3" t="s">
        <v>114</v>
      </c>
      <c r="P12" s="3"/>
    </row>
    <row r="13" spans="3:16" x14ac:dyDescent="0.2">
      <c r="C13" s="3" t="s">
        <v>115</v>
      </c>
      <c r="D13" s="3" t="s">
        <v>116</v>
      </c>
      <c r="E13" s="3" t="s">
        <v>117</v>
      </c>
      <c r="F13" s="3" t="s">
        <v>118</v>
      </c>
      <c r="G13" s="3" t="s">
        <v>119</v>
      </c>
      <c r="H13" s="3" t="s">
        <v>120</v>
      </c>
      <c r="I13" s="3" t="s">
        <v>121</v>
      </c>
      <c r="J13" s="3" t="s">
        <v>122</v>
      </c>
      <c r="K13" s="3" t="s">
        <v>123</v>
      </c>
      <c r="L13" s="3" t="s">
        <v>124</v>
      </c>
      <c r="M13" s="3" t="s">
        <v>125</v>
      </c>
      <c r="P13" s="3"/>
    </row>
    <row r="14" spans="3:16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P14" s="3"/>
    </row>
    <row r="15" spans="3:16" x14ac:dyDescent="0.2">
      <c r="C15" s="3" t="s">
        <v>126</v>
      </c>
      <c r="D15" s="3">
        <v>-162.63499999999999</v>
      </c>
      <c r="E15" s="3">
        <v>-293.226</v>
      </c>
      <c r="F15" s="3">
        <v>-473.60199999999998</v>
      </c>
      <c r="G15" s="3">
        <v>-442.83</v>
      </c>
      <c r="H15" s="3">
        <v>-427.072</v>
      </c>
      <c r="I15" s="3">
        <v>-334.572</v>
      </c>
      <c r="J15" s="3">
        <v>-453.97699999999998</v>
      </c>
      <c r="K15" s="3">
        <v>-532.83000000000004</v>
      </c>
      <c r="L15" s="3">
        <v>-753.46900000000005</v>
      </c>
      <c r="M15" s="3">
        <v>-879.71799999999996</v>
      </c>
      <c r="P15" s="3"/>
    </row>
    <row r="16" spans="3:16" x14ac:dyDescent="0.2">
      <c r="C16" s="3" t="s">
        <v>127</v>
      </c>
      <c r="D16" s="3">
        <v>22.945</v>
      </c>
      <c r="E16" s="3">
        <v>54.337000000000003</v>
      </c>
      <c r="F16" s="3">
        <v>47.149000000000001</v>
      </c>
      <c r="G16" s="3">
        <v>216.476</v>
      </c>
      <c r="H16" s="3">
        <v>137.12</v>
      </c>
      <c r="I16" s="3">
        <v>239.64099999999999</v>
      </c>
      <c r="J16" s="3">
        <v>334.012</v>
      </c>
      <c r="K16" s="3">
        <v>552.65800000000002</v>
      </c>
      <c r="L16" s="3" t="s">
        <v>128</v>
      </c>
      <c r="M16" s="3">
        <v>674.66099999999994</v>
      </c>
      <c r="P16" s="3"/>
    </row>
    <row r="17" spans="3:16" x14ac:dyDescent="0.2">
      <c r="C17" s="3" t="s">
        <v>129</v>
      </c>
      <c r="D17" s="3" t="s">
        <v>130</v>
      </c>
      <c r="E17" s="3" t="s">
        <v>131</v>
      </c>
      <c r="F17" s="3" t="s">
        <v>132</v>
      </c>
      <c r="G17" s="3" t="s">
        <v>133</v>
      </c>
      <c r="H17" s="3" t="s">
        <v>134</v>
      </c>
      <c r="I17" s="3" t="s">
        <v>135</v>
      </c>
      <c r="J17" s="3" t="s">
        <v>136</v>
      </c>
      <c r="K17" s="3" t="s">
        <v>137</v>
      </c>
      <c r="L17" s="3" t="s">
        <v>138</v>
      </c>
      <c r="M17" s="3" t="s">
        <v>139</v>
      </c>
      <c r="P17" s="3"/>
    </row>
    <row r="18" spans="3:16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P18" s="3"/>
    </row>
    <row r="19" spans="3:16" x14ac:dyDescent="0.2">
      <c r="C19" t="s">
        <v>140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6" x14ac:dyDescent="0.2">
      <c r="C20" s="3" t="s">
        <v>141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P20" s="3"/>
    </row>
    <row r="21" spans="3:16" x14ac:dyDescent="0.2">
      <c r="C21" s="3" t="s">
        <v>142</v>
      </c>
      <c r="D21" s="3">
        <v>-20.806000000000001</v>
      </c>
      <c r="E21" s="3">
        <v>-24.456</v>
      </c>
      <c r="F21" s="3">
        <v>-30.013999999999999</v>
      </c>
      <c r="G21" s="3">
        <v>-28.748000000000001</v>
      </c>
      <c r="H21" s="3">
        <v>-24.646000000000001</v>
      </c>
      <c r="I21" s="3">
        <v>-44.963999999999999</v>
      </c>
      <c r="J21" s="3">
        <v>-40.393000000000001</v>
      </c>
      <c r="K21" s="3">
        <v>-42.713999999999999</v>
      </c>
      <c r="L21" s="3">
        <v>-71.564999999999998</v>
      </c>
      <c r="M21" s="3">
        <v>-97.024000000000001</v>
      </c>
      <c r="P21" s="3"/>
    </row>
    <row r="22" spans="3:16" x14ac:dyDescent="0.2">
      <c r="C22" s="3" t="s">
        <v>143</v>
      </c>
      <c r="D22" s="3">
        <v>-220.785</v>
      </c>
      <c r="E22" s="3">
        <v>-122.035</v>
      </c>
      <c r="F22" s="3">
        <v>-148.04599999999999</v>
      </c>
      <c r="G22" s="3">
        <v>-54.23</v>
      </c>
      <c r="H22" s="3">
        <v>11.782</v>
      </c>
      <c r="I22" s="3">
        <v>-157.72300000000001</v>
      </c>
      <c r="J22" s="3">
        <v>-115.01600000000001</v>
      </c>
      <c r="K22" s="3">
        <v>-245.667</v>
      </c>
      <c r="L22" s="3">
        <v>-496.697</v>
      </c>
      <c r="M22" s="3">
        <v>-248.22</v>
      </c>
      <c r="P22" s="3"/>
    </row>
    <row r="23" spans="3:16" x14ac:dyDescent="0.2">
      <c r="C23" s="3" t="s">
        <v>144</v>
      </c>
      <c r="D23" s="3">
        <v>-241.59100000000001</v>
      </c>
      <c r="E23" s="3">
        <v>-146.49100000000001</v>
      </c>
      <c r="F23" s="3">
        <v>-178.059</v>
      </c>
      <c r="G23" s="3">
        <v>-82.977999999999994</v>
      </c>
      <c r="H23" s="3">
        <v>-12.864000000000001</v>
      </c>
      <c r="I23" s="3">
        <v>-202.68700000000001</v>
      </c>
      <c r="J23" s="3">
        <v>-155.41</v>
      </c>
      <c r="K23" s="3">
        <v>-288.38099999999997</v>
      </c>
      <c r="L23" s="3">
        <v>-568.26199999999994</v>
      </c>
      <c r="M23" s="3">
        <v>-345.24400000000003</v>
      </c>
      <c r="P23" s="3"/>
    </row>
    <row r="24" spans="3:16" x14ac:dyDescent="0.2">
      <c r="C24" s="3" t="s">
        <v>145</v>
      </c>
      <c r="D24" s="3">
        <v>-218.64599999999999</v>
      </c>
      <c r="E24" s="3">
        <v>-92.155000000000001</v>
      </c>
      <c r="F24" s="3">
        <v>-130.91</v>
      </c>
      <c r="G24" s="3">
        <v>133.49799999999999</v>
      </c>
      <c r="H24" s="3">
        <v>124.25700000000001</v>
      </c>
      <c r="I24" s="3">
        <v>36.954000000000001</v>
      </c>
      <c r="J24" s="3">
        <v>178.602</v>
      </c>
      <c r="K24" s="3">
        <v>264.27699999999999</v>
      </c>
      <c r="L24" s="3">
        <v>542.43799999999999</v>
      </c>
      <c r="M24" s="3">
        <v>329.41699999999997</v>
      </c>
      <c r="P24" s="3"/>
    </row>
    <row r="25" spans="3:16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P25" s="3"/>
    </row>
    <row r="26" spans="3:16" x14ac:dyDescent="0.2">
      <c r="C26" s="3" t="s">
        <v>146</v>
      </c>
      <c r="D26" s="3">
        <v>-13.686</v>
      </c>
      <c r="E26" s="3">
        <v>-18.806000000000001</v>
      </c>
      <c r="F26" s="3">
        <v>-26.786999999999999</v>
      </c>
      <c r="G26" s="3">
        <v>-24.75</v>
      </c>
      <c r="H26" s="3">
        <v>-30.486999999999998</v>
      </c>
      <c r="I26" s="3">
        <v>-25.911000000000001</v>
      </c>
      <c r="J26" s="3">
        <v>-1.1539999999999999</v>
      </c>
      <c r="K26" s="3">
        <v>-9.3279999999999994</v>
      </c>
      <c r="L26" s="3">
        <v>-21.696999999999999</v>
      </c>
      <c r="M26" s="3">
        <v>-3.798</v>
      </c>
      <c r="P26" s="3"/>
    </row>
    <row r="27" spans="3:16" x14ac:dyDescent="0.2">
      <c r="C27" s="3" t="s">
        <v>147</v>
      </c>
      <c r="D27" s="3">
        <v>-232.333</v>
      </c>
      <c r="E27" s="3">
        <v>-110.96</v>
      </c>
      <c r="F27" s="3">
        <v>-157.697</v>
      </c>
      <c r="G27" s="3">
        <v>108.748</v>
      </c>
      <c r="H27" s="3">
        <v>93.77</v>
      </c>
      <c r="I27" s="3">
        <v>11.042999999999999</v>
      </c>
      <c r="J27" s="3">
        <v>177.44800000000001</v>
      </c>
      <c r="K27" s="3">
        <v>254.94800000000001</v>
      </c>
      <c r="L27" s="3">
        <v>520.74099999999999</v>
      </c>
      <c r="M27" s="3">
        <v>325.62</v>
      </c>
      <c r="P27" s="3"/>
    </row>
    <row r="28" spans="3:16" x14ac:dyDescent="0.2">
      <c r="C28" t="s">
        <v>148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6" x14ac:dyDescent="0.2">
      <c r="C29" s="3" t="s">
        <v>149</v>
      </c>
      <c r="D29" s="3">
        <v>-12.026999999999999</v>
      </c>
      <c r="E29" s="3">
        <v>-35.411000000000001</v>
      </c>
      <c r="F29" s="3">
        <v>-14.77</v>
      </c>
      <c r="G29" s="3">
        <v>-21.523</v>
      </c>
      <c r="H29" s="3">
        <v>-3.9239999999999999</v>
      </c>
      <c r="I29" s="3">
        <v>-11.085000000000001</v>
      </c>
      <c r="J29" s="3">
        <v>-46.017000000000003</v>
      </c>
      <c r="K29" s="3">
        <v>-54.972000000000001</v>
      </c>
      <c r="L29" s="3">
        <v>17.850000000000001</v>
      </c>
      <c r="M29" s="3">
        <v>-40.710999999999999</v>
      </c>
      <c r="P29" s="3"/>
    </row>
    <row r="30" spans="3:16" x14ac:dyDescent="0.2">
      <c r="C30" s="3" t="s">
        <v>150</v>
      </c>
      <c r="D30" s="3">
        <v>-244.36</v>
      </c>
      <c r="E30" s="3">
        <v>-146.37200000000001</v>
      </c>
      <c r="F30" s="3">
        <v>-172.46700000000001</v>
      </c>
      <c r="G30" s="3">
        <v>87.225999999999999</v>
      </c>
      <c r="H30" s="3">
        <v>89.846000000000004</v>
      </c>
      <c r="I30" s="3">
        <v>-4.2000000000000003E-2</v>
      </c>
      <c r="J30" s="3">
        <v>131.43100000000001</v>
      </c>
      <c r="K30" s="3">
        <v>199.976</v>
      </c>
      <c r="L30" s="3">
        <v>538.59100000000001</v>
      </c>
      <c r="M30" s="3">
        <v>284.90899999999999</v>
      </c>
      <c r="P30" s="3"/>
    </row>
    <row r="31" spans="3:16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P31" s="3"/>
    </row>
    <row r="32" spans="3:16" x14ac:dyDescent="0.2">
      <c r="C32" s="3" t="s">
        <v>151</v>
      </c>
      <c r="D32" s="3" t="s">
        <v>3</v>
      </c>
      <c r="E32" s="3" t="s">
        <v>3</v>
      </c>
      <c r="F32" s="3" t="s">
        <v>3</v>
      </c>
      <c r="G32" s="3" t="s">
        <v>3</v>
      </c>
      <c r="H32" s="3">
        <v>-2.7029999999999998</v>
      </c>
      <c r="I32" s="3">
        <v>8.75</v>
      </c>
      <c r="J32" s="3">
        <v>2.0230000000000001</v>
      </c>
      <c r="K32" s="3">
        <v>-7.16</v>
      </c>
      <c r="L32" s="3">
        <v>-73.147999999999996</v>
      </c>
      <c r="M32" s="3">
        <v>-22.053000000000001</v>
      </c>
      <c r="P32" s="3"/>
    </row>
    <row r="33" spans="3:16" x14ac:dyDescent="0.2">
      <c r="C33" s="3" t="s">
        <v>152</v>
      </c>
      <c r="D33" s="3">
        <v>-244.36</v>
      </c>
      <c r="E33" s="3">
        <v>-146.37200000000001</v>
      </c>
      <c r="F33" s="3">
        <v>-172.46700000000001</v>
      </c>
      <c r="G33" s="3">
        <v>87.225999999999999</v>
      </c>
      <c r="H33" s="3">
        <v>87.143000000000001</v>
      </c>
      <c r="I33" s="3">
        <v>8.7070000000000007</v>
      </c>
      <c r="J33" s="3">
        <v>133.45400000000001</v>
      </c>
      <c r="K33" s="3">
        <v>192.816</v>
      </c>
      <c r="L33" s="3">
        <v>465.44299999999998</v>
      </c>
      <c r="M33" s="3">
        <v>262.85599999999999</v>
      </c>
      <c r="P33" s="3"/>
    </row>
    <row r="34" spans="3:1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P34" s="3"/>
    </row>
    <row r="35" spans="3:16" x14ac:dyDescent="0.2">
      <c r="C35" s="3" t="s">
        <v>153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P35" s="3"/>
    </row>
    <row r="36" spans="3:16" x14ac:dyDescent="0.2">
      <c r="C36" t="s">
        <v>154</v>
      </c>
      <c r="D36">
        <v>-244.36</v>
      </c>
      <c r="E36">
        <v>-146.37200000000001</v>
      </c>
      <c r="F36">
        <v>-172.46700000000001</v>
      </c>
      <c r="G36">
        <v>87.225999999999999</v>
      </c>
      <c r="H36">
        <v>87.143000000000001</v>
      </c>
      <c r="I36">
        <v>8.7070000000000007</v>
      </c>
      <c r="J36">
        <v>133.45400000000001</v>
      </c>
      <c r="K36">
        <v>192.816</v>
      </c>
      <c r="L36">
        <v>465.44299999999998</v>
      </c>
      <c r="M36">
        <v>262.85599999999999</v>
      </c>
    </row>
    <row r="37" spans="3:16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P37" s="3"/>
    </row>
    <row r="38" spans="3:16" x14ac:dyDescent="0.2">
      <c r="C38" s="3" t="s">
        <v>155</v>
      </c>
      <c r="D38" s="3">
        <v>-3.03</v>
      </c>
      <c r="E38" s="3">
        <v>-1.81</v>
      </c>
      <c r="F38" s="3">
        <v>-2.14</v>
      </c>
      <c r="G38" s="3">
        <v>0.84</v>
      </c>
      <c r="H38" s="3">
        <v>0.73</v>
      </c>
      <c r="I38" s="3">
        <v>7.1999999999999995E-2</v>
      </c>
      <c r="J38" s="3">
        <v>1.1000000000000001</v>
      </c>
      <c r="K38" s="3">
        <v>1.28</v>
      </c>
      <c r="L38" s="3">
        <v>2.15</v>
      </c>
      <c r="M38" s="3">
        <v>1.25</v>
      </c>
      <c r="P38" s="3"/>
    </row>
    <row r="39" spans="3:16" x14ac:dyDescent="0.2">
      <c r="C39" s="3" t="s">
        <v>156</v>
      </c>
      <c r="D39" s="3">
        <v>-3.03</v>
      </c>
      <c r="E39" s="3">
        <v>-1.82</v>
      </c>
      <c r="F39" s="3">
        <v>-2.14</v>
      </c>
      <c r="G39" s="3">
        <v>0.83</v>
      </c>
      <c r="H39" s="3">
        <v>0.72</v>
      </c>
      <c r="I39" s="3">
        <v>6.8000000000000005E-2</v>
      </c>
      <c r="J39" s="3">
        <v>1.02</v>
      </c>
      <c r="K39" s="3">
        <v>1.22</v>
      </c>
      <c r="L39" s="3">
        <v>2.0699999999999998</v>
      </c>
      <c r="M39" s="3">
        <v>1.21</v>
      </c>
      <c r="P39" s="3"/>
    </row>
    <row r="40" spans="3:16" x14ac:dyDescent="0.2">
      <c r="C40" s="3" t="s">
        <v>157</v>
      </c>
      <c r="D40" s="3">
        <v>80.754000000000005</v>
      </c>
      <c r="E40" s="3">
        <v>80.754000000000005</v>
      </c>
      <c r="F40" s="3">
        <v>80.77</v>
      </c>
      <c r="G40" s="3">
        <v>103.267</v>
      </c>
      <c r="H40" s="3">
        <v>119.593</v>
      </c>
      <c r="I40" s="3">
        <v>120.137</v>
      </c>
      <c r="J40" s="3">
        <v>121.76900000000001</v>
      </c>
      <c r="K40" s="3">
        <v>151.14400000000001</v>
      </c>
      <c r="L40" s="3">
        <v>215.99299999999999</v>
      </c>
      <c r="M40" s="3">
        <v>209.88300000000001</v>
      </c>
      <c r="P40" s="3"/>
    </row>
    <row r="41" spans="3:16" x14ac:dyDescent="0.2">
      <c r="C41" t="s">
        <v>158</v>
      </c>
      <c r="D41">
        <v>80.754000000000005</v>
      </c>
      <c r="E41">
        <v>80.754000000000005</v>
      </c>
      <c r="F41">
        <v>80.77</v>
      </c>
      <c r="G41">
        <v>104.584</v>
      </c>
      <c r="H41">
        <v>120.681</v>
      </c>
      <c r="I41">
        <v>121.354</v>
      </c>
      <c r="J41">
        <v>135.44300000000001</v>
      </c>
      <c r="K41">
        <v>163.69900000000001</v>
      </c>
      <c r="L41">
        <v>228.24100000000001</v>
      </c>
      <c r="M41">
        <v>222.48099999999999</v>
      </c>
    </row>
    <row r="42" spans="3:1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P42" s="3"/>
    </row>
    <row r="43" spans="3:16" x14ac:dyDescent="0.2">
      <c r="C43" s="3" t="s">
        <v>159</v>
      </c>
      <c r="D43" s="3">
        <v>2.1669999999999998</v>
      </c>
      <c r="E43" s="3">
        <v>37.017000000000003</v>
      </c>
      <c r="F43" s="3">
        <v>80.837000000000003</v>
      </c>
      <c r="G43" s="3">
        <v>262.654</v>
      </c>
      <c r="H43" s="3">
        <v>220.36</v>
      </c>
      <c r="I43" s="3">
        <v>173.23599999999999</v>
      </c>
      <c r="J43" s="3">
        <v>264.94299999999998</v>
      </c>
      <c r="K43" s="3">
        <v>475.53399999999999</v>
      </c>
      <c r="L43" s="3">
        <v>982.197</v>
      </c>
      <c r="M43" s="3">
        <v>502.471</v>
      </c>
      <c r="P43" s="3"/>
    </row>
    <row r="44" spans="3:16" x14ac:dyDescent="0.2">
      <c r="C44" s="3" t="s">
        <v>160</v>
      </c>
      <c r="D44" s="3">
        <v>-187.13499999999999</v>
      </c>
      <c r="E44" s="3">
        <v>-32.317999999999998</v>
      </c>
      <c r="F44" s="3">
        <v>-30.137</v>
      </c>
      <c r="G44" s="3">
        <v>160.37299999999999</v>
      </c>
      <c r="H44" s="3">
        <v>91.521000000000001</v>
      </c>
      <c r="I44" s="3">
        <v>32.302</v>
      </c>
      <c r="J44" s="3">
        <v>153.73500000000001</v>
      </c>
      <c r="K44" s="3">
        <v>336.512</v>
      </c>
      <c r="L44" s="3">
        <v>693.93600000000004</v>
      </c>
      <c r="M44" s="3">
        <v>256.80099999999999</v>
      </c>
      <c r="P44" s="3"/>
    </row>
    <row r="45" spans="3:1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P45" s="3"/>
    </row>
    <row r="46" spans="3:16" x14ac:dyDescent="0.2">
      <c r="C46" s="3" t="s">
        <v>161</v>
      </c>
      <c r="D46" s="3">
        <v>185.57900000000001</v>
      </c>
      <c r="E46" s="3">
        <v>347.56200000000001</v>
      </c>
      <c r="F46" s="3">
        <v>520.75199999999995</v>
      </c>
      <c r="G46" s="3">
        <v>659.30600000000004</v>
      </c>
      <c r="H46" s="3">
        <v>564.19299999999998</v>
      </c>
      <c r="I46" s="3">
        <v>574.21299999999997</v>
      </c>
      <c r="J46" s="3">
        <v>787.98900000000003</v>
      </c>
      <c r="K46" s="3" t="s">
        <v>112</v>
      </c>
      <c r="L46" s="3" t="s">
        <v>113</v>
      </c>
      <c r="M46" s="3" t="s">
        <v>114</v>
      </c>
      <c r="P46" s="3"/>
    </row>
    <row r="47" spans="3:16" x14ac:dyDescent="0.2">
      <c r="C47" s="3" t="s">
        <v>162</v>
      </c>
      <c r="D47" s="3">
        <v>-259.37900000000002</v>
      </c>
      <c r="E47" s="3">
        <v>-60.795000000000002</v>
      </c>
      <c r="F47" s="3">
        <v>-98.597999999999999</v>
      </c>
      <c r="G47" s="3">
        <v>151.208</v>
      </c>
      <c r="H47" s="3">
        <v>127.39400000000001</v>
      </c>
      <c r="I47" s="3">
        <v>40.805999999999997</v>
      </c>
      <c r="J47" s="3">
        <v>153.73500000000001</v>
      </c>
      <c r="K47" s="3">
        <v>239.565</v>
      </c>
      <c r="L47" s="3">
        <v>561.92600000000004</v>
      </c>
      <c r="M47" s="3">
        <v>257.613</v>
      </c>
      <c r="P47" s="3"/>
    </row>
    <row r="48" spans="3:16" x14ac:dyDescent="0.2">
      <c r="C48" s="3" t="s">
        <v>163</v>
      </c>
      <c r="D48" s="3">
        <v>-187.13499999999999</v>
      </c>
      <c r="E48" s="3">
        <v>-32.317999999999998</v>
      </c>
      <c r="F48" s="3">
        <v>-30.137</v>
      </c>
      <c r="G48" s="3">
        <v>160.37299999999999</v>
      </c>
      <c r="H48" s="3">
        <v>91.521000000000001</v>
      </c>
      <c r="I48" s="3">
        <v>32.302</v>
      </c>
      <c r="J48" s="3">
        <v>153.73500000000001</v>
      </c>
      <c r="K48" s="3">
        <v>336.512</v>
      </c>
      <c r="L48" s="3">
        <v>693.93600000000004</v>
      </c>
      <c r="M48" s="3">
        <v>256.80099999999999</v>
      </c>
      <c r="P48" s="3"/>
    </row>
    <row r="49" spans="3:1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P49" s="3"/>
    </row>
    <row r="50" spans="3:1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P50" s="3"/>
    </row>
    <row r="51" spans="3:1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P51" s="3"/>
    </row>
    <row r="53" spans="3:1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P53" s="3"/>
    </row>
    <row r="55" spans="3:1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P55" s="3"/>
    </row>
    <row r="56" spans="3:1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P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2326-D7B5-4DEC-B2FD-F502CD526082}">
  <dimension ref="C2:P56"/>
  <sheetViews>
    <sheetView topLeftCell="A11" workbookViewId="0">
      <selection activeCell="F30" sqref="F30"/>
    </sheetView>
  </sheetViews>
  <sheetFormatPr defaultRowHeight="12.75" x14ac:dyDescent="0.2"/>
  <cols>
    <col min="1" max="2" width="2" customWidth="1"/>
    <col min="3" max="3" width="25" customWidth="1"/>
    <col min="14" max="15" width="2" customWidth="1"/>
    <col min="16" max="16" width="25" customWidth="1"/>
  </cols>
  <sheetData>
    <row r="2" spans="3:16" ht="26.25" x14ac:dyDescent="0.4">
      <c r="C2" s="6" t="s">
        <v>0</v>
      </c>
      <c r="D2" s="7"/>
      <c r="E2" s="7"/>
      <c r="P2" s="4"/>
    </row>
    <row r="3" spans="3:16" x14ac:dyDescent="0.2">
      <c r="C3" s="1" t="s">
        <v>1</v>
      </c>
      <c r="P3" s="1"/>
    </row>
    <row r="6" spans="3:16" ht="15" x14ac:dyDescent="0.25">
      <c r="C6" s="8" t="s">
        <v>164</v>
      </c>
      <c r="D6" s="9"/>
      <c r="E6" s="2"/>
      <c r="F6" s="2"/>
      <c r="G6" s="2"/>
      <c r="H6" s="2"/>
      <c r="I6" s="2"/>
      <c r="J6" s="2"/>
      <c r="K6" s="2"/>
      <c r="L6" s="2"/>
      <c r="P6" s="5"/>
    </row>
    <row r="8" spans="3:16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P8" s="3"/>
    </row>
    <row r="10" spans="3:16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P10" s="3"/>
    </row>
    <row r="12" spans="3:16" x14ac:dyDescent="0.2">
      <c r="C12" s="3" t="s">
        <v>152</v>
      </c>
      <c r="D12" s="3">
        <v>-244.36</v>
      </c>
      <c r="E12" s="3">
        <v>-146.37200000000001</v>
      </c>
      <c r="F12" s="3">
        <v>-172.46700000000001</v>
      </c>
      <c r="G12" s="3">
        <v>87.225999999999999</v>
      </c>
      <c r="H12" s="3">
        <v>87.143000000000001</v>
      </c>
      <c r="I12" s="3">
        <v>8.7070000000000007</v>
      </c>
      <c r="J12" s="3">
        <v>133.45400000000001</v>
      </c>
      <c r="K12" s="3">
        <v>192.816</v>
      </c>
      <c r="L12" s="3">
        <v>465.44299999999998</v>
      </c>
      <c r="M12" s="3">
        <v>262.85599999999999</v>
      </c>
      <c r="P12" s="3"/>
    </row>
    <row r="13" spans="3:16" x14ac:dyDescent="0.2">
      <c r="C13" s="3" t="s">
        <v>165</v>
      </c>
      <c r="D13" s="3">
        <v>189.30199999999999</v>
      </c>
      <c r="E13" s="3">
        <v>69.334999999999994</v>
      </c>
      <c r="F13" s="3">
        <v>110.97499999999999</v>
      </c>
      <c r="G13" s="3">
        <v>102.28100000000001</v>
      </c>
      <c r="H13" s="3">
        <v>128.839</v>
      </c>
      <c r="I13" s="3">
        <v>140.934</v>
      </c>
      <c r="J13" s="3">
        <v>111.208</v>
      </c>
      <c r="K13" s="3">
        <v>139.02199999999999</v>
      </c>
      <c r="L13" s="3">
        <v>288.26100000000002</v>
      </c>
      <c r="M13" s="3">
        <v>245.67</v>
      </c>
      <c r="P13" s="3"/>
    </row>
    <row r="14" spans="3:16" x14ac:dyDescent="0.2">
      <c r="C14" s="3" t="s">
        <v>166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>
        <v>2.0920000000000001</v>
      </c>
      <c r="K14" s="3">
        <v>1.194</v>
      </c>
      <c r="L14" s="3">
        <v>1.1990000000000001</v>
      </c>
      <c r="M14" s="3">
        <v>1.321</v>
      </c>
      <c r="P14" s="3"/>
    </row>
    <row r="15" spans="3:16" x14ac:dyDescent="0.2">
      <c r="C15" s="3" t="s">
        <v>167</v>
      </c>
      <c r="D15" s="3">
        <v>0.17599999999999999</v>
      </c>
      <c r="E15" s="3">
        <v>3.972</v>
      </c>
      <c r="F15" s="3">
        <v>11.157</v>
      </c>
      <c r="G15" s="3">
        <v>13.818</v>
      </c>
      <c r="H15" s="3">
        <v>7.6630000000000003</v>
      </c>
      <c r="I15" s="3">
        <v>20.091000000000001</v>
      </c>
      <c r="J15" s="3">
        <v>18.728999999999999</v>
      </c>
      <c r="K15" s="3">
        <v>20.169</v>
      </c>
      <c r="L15" s="3">
        <v>18.713999999999999</v>
      </c>
      <c r="M15" s="3">
        <v>8.7639999999999993</v>
      </c>
      <c r="P15" s="3"/>
    </row>
    <row r="16" spans="3:16" x14ac:dyDescent="0.2">
      <c r="C16" s="3" t="s">
        <v>168</v>
      </c>
      <c r="D16" s="3">
        <v>-3.1040000000000001</v>
      </c>
      <c r="E16" s="3">
        <v>16.863</v>
      </c>
      <c r="F16" s="3">
        <v>12.45</v>
      </c>
      <c r="G16" s="3">
        <v>-19.141999999999999</v>
      </c>
      <c r="H16" s="3">
        <v>29.207000000000001</v>
      </c>
      <c r="I16" s="3">
        <v>-5.7789999999999999</v>
      </c>
      <c r="J16" s="3">
        <v>-57.737000000000002</v>
      </c>
      <c r="K16" s="3">
        <v>6.53</v>
      </c>
      <c r="L16" s="3">
        <v>-48.226999999999997</v>
      </c>
      <c r="M16" s="3">
        <v>-15.847</v>
      </c>
      <c r="P16" s="3"/>
    </row>
    <row r="17" spans="3:16" x14ac:dyDescent="0.2">
      <c r="C17" s="3" t="s">
        <v>169</v>
      </c>
      <c r="D17" s="3">
        <v>1.6519999999999999</v>
      </c>
      <c r="E17" s="3">
        <v>3.91</v>
      </c>
      <c r="F17" s="3">
        <v>-27.341999999999999</v>
      </c>
      <c r="G17" s="3">
        <v>21.876000000000001</v>
      </c>
      <c r="H17" s="3">
        <v>-13.795</v>
      </c>
      <c r="I17" s="3">
        <v>-54.795999999999999</v>
      </c>
      <c r="J17" s="3">
        <v>-14.760999999999999</v>
      </c>
      <c r="K17" s="3">
        <v>-27.561</v>
      </c>
      <c r="L17" s="3">
        <v>-26.363</v>
      </c>
      <c r="M17" s="3">
        <v>-146.47399999999999</v>
      </c>
      <c r="P17" s="3"/>
    </row>
    <row r="18" spans="3:16" x14ac:dyDescent="0.2">
      <c r="C18" s="3" t="s">
        <v>170</v>
      </c>
      <c r="D18" s="3">
        <v>12.313000000000001</v>
      </c>
      <c r="E18" s="3">
        <v>8.34</v>
      </c>
      <c r="F18" s="3">
        <v>17.076000000000001</v>
      </c>
      <c r="G18" s="3">
        <v>1.974</v>
      </c>
      <c r="H18" s="3">
        <v>-8.8360000000000003</v>
      </c>
      <c r="I18" s="3">
        <v>-7.2469999999999999</v>
      </c>
      <c r="J18" s="3">
        <v>-35.148000000000003</v>
      </c>
      <c r="K18" s="3">
        <v>-40.494999999999997</v>
      </c>
      <c r="L18" s="3">
        <v>46.247999999999998</v>
      </c>
      <c r="M18" s="3">
        <v>-92.337000000000003</v>
      </c>
      <c r="P18" s="3"/>
    </row>
    <row r="19" spans="3:16" x14ac:dyDescent="0.2">
      <c r="C19" t="s">
        <v>171</v>
      </c>
      <c r="D19">
        <v>29.111999999999998</v>
      </c>
      <c r="E19">
        <v>123.666</v>
      </c>
      <c r="F19">
        <v>150.976</v>
      </c>
      <c r="G19">
        <v>21.166</v>
      </c>
      <c r="H19">
        <v>-48.274999999999999</v>
      </c>
      <c r="I19">
        <v>-20.327000000000002</v>
      </c>
      <c r="J19">
        <v>-4.4340000000000002</v>
      </c>
      <c r="K19">
        <v>99.081999999999994</v>
      </c>
      <c r="L19">
        <v>24.806000000000001</v>
      </c>
      <c r="M19">
        <v>-46.109000000000002</v>
      </c>
    </row>
    <row r="20" spans="3:16" x14ac:dyDescent="0.2">
      <c r="C20" s="3" t="s">
        <v>172</v>
      </c>
      <c r="D20" s="3">
        <v>-14.909000000000001</v>
      </c>
      <c r="E20" s="3">
        <v>79.712999999999994</v>
      </c>
      <c r="F20" s="3">
        <v>102.825</v>
      </c>
      <c r="G20" s="3">
        <v>229.19800000000001</v>
      </c>
      <c r="H20" s="3">
        <v>181.947</v>
      </c>
      <c r="I20" s="3">
        <v>81.582999999999998</v>
      </c>
      <c r="J20" s="3">
        <v>153.40199999999999</v>
      </c>
      <c r="K20" s="3">
        <v>390.75799999999998</v>
      </c>
      <c r="L20" s="3">
        <v>770.08100000000002</v>
      </c>
      <c r="M20" s="3">
        <v>217.845</v>
      </c>
      <c r="P20" s="3"/>
    </row>
    <row r="21" spans="3:16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P21" s="3"/>
    </row>
    <row r="22" spans="3:16" x14ac:dyDescent="0.2">
      <c r="C22" s="3" t="s">
        <v>173</v>
      </c>
      <c r="D22" s="3">
        <v>-38.286999999999999</v>
      </c>
      <c r="E22" s="3">
        <v>-27.622</v>
      </c>
      <c r="F22" s="3">
        <v>-86.715999999999994</v>
      </c>
      <c r="G22" s="3">
        <v>-115.577</v>
      </c>
      <c r="H22" s="3">
        <v>-96.62</v>
      </c>
      <c r="I22" s="3">
        <v>-215.709</v>
      </c>
      <c r="J22" s="3">
        <v>-143.64400000000001</v>
      </c>
      <c r="K22" s="3">
        <v>-176.85400000000001</v>
      </c>
      <c r="L22" s="3">
        <v>-208.40700000000001</v>
      </c>
      <c r="M22" s="3">
        <v>-186.18799999999999</v>
      </c>
      <c r="P22" s="3"/>
    </row>
    <row r="23" spans="3:16" x14ac:dyDescent="0.2">
      <c r="C23" s="3" t="s">
        <v>174</v>
      </c>
      <c r="D23" s="3" t="s">
        <v>3</v>
      </c>
      <c r="E23" s="3">
        <v>-310.05200000000002</v>
      </c>
      <c r="F23" s="3" t="s">
        <v>3</v>
      </c>
      <c r="G23" s="3">
        <v>22.495999999999999</v>
      </c>
      <c r="H23" s="3">
        <v>-16.308</v>
      </c>
      <c r="I23" s="3" t="s">
        <v>3</v>
      </c>
      <c r="J23" s="3">
        <v>-3.1360000000000001</v>
      </c>
      <c r="K23" s="3">
        <v>386.03699999999998</v>
      </c>
      <c r="L23" s="3" t="s">
        <v>3</v>
      </c>
      <c r="M23" s="3">
        <v>-230.25800000000001</v>
      </c>
      <c r="P23" s="3"/>
    </row>
    <row r="24" spans="3:16" x14ac:dyDescent="0.2">
      <c r="C24" s="3" t="s">
        <v>175</v>
      </c>
      <c r="D24" s="3">
        <v>-7.4779999999999998</v>
      </c>
      <c r="E24" s="3">
        <v>-8.2409999999999997</v>
      </c>
      <c r="F24" s="3">
        <v>25.192</v>
      </c>
      <c r="G24" s="3">
        <v>34.984000000000002</v>
      </c>
      <c r="H24" s="3">
        <v>93.448999999999998</v>
      </c>
      <c r="I24" s="3">
        <v>57.466999999999999</v>
      </c>
      <c r="J24" s="3">
        <v>-2.3919999999999999</v>
      </c>
      <c r="K24" s="3">
        <v>96.736000000000004</v>
      </c>
      <c r="L24" s="3">
        <v>45.11</v>
      </c>
      <c r="M24" s="3">
        <v>96.533000000000001</v>
      </c>
      <c r="P24" s="3"/>
    </row>
    <row r="25" spans="3:16" x14ac:dyDescent="0.2">
      <c r="C25" s="3" t="s">
        <v>176</v>
      </c>
      <c r="D25" s="3">
        <v>-45.765000000000001</v>
      </c>
      <c r="E25" s="3">
        <v>-345.916</v>
      </c>
      <c r="F25" s="3">
        <v>-61.524000000000001</v>
      </c>
      <c r="G25" s="3">
        <v>-58.095999999999997</v>
      </c>
      <c r="H25" s="3">
        <v>-19.478999999999999</v>
      </c>
      <c r="I25" s="3">
        <v>-158.24199999999999</v>
      </c>
      <c r="J25" s="3">
        <v>-149.172</v>
      </c>
      <c r="K25" s="3">
        <v>305.91899999999998</v>
      </c>
      <c r="L25" s="3">
        <v>-163.298</v>
      </c>
      <c r="M25" s="3">
        <v>-319.91399999999999</v>
      </c>
      <c r="P25" s="3"/>
    </row>
    <row r="26" spans="3:16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P26" s="3"/>
    </row>
    <row r="27" spans="3:16" x14ac:dyDescent="0.2">
      <c r="C27" s="3" t="s">
        <v>177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>
        <v>-54.668999999999997</v>
      </c>
      <c r="M27" s="3">
        <v>-79.611000000000004</v>
      </c>
      <c r="P27" s="3"/>
    </row>
    <row r="28" spans="3:16" x14ac:dyDescent="0.2">
      <c r="C28" t="s">
        <v>178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6" x14ac:dyDescent="0.2">
      <c r="C29" s="3" t="s">
        <v>179</v>
      </c>
      <c r="D29" s="3">
        <v>272.05200000000002</v>
      </c>
      <c r="E29" s="3">
        <v>6.8579999999999997</v>
      </c>
      <c r="F29" s="3">
        <v>2.1280000000000001</v>
      </c>
      <c r="G29" s="3" t="s">
        <v>3</v>
      </c>
      <c r="H29" s="3" t="s">
        <v>3</v>
      </c>
      <c r="I29" s="3" t="s">
        <v>3</v>
      </c>
      <c r="J29" s="3">
        <v>289.47500000000002</v>
      </c>
      <c r="K29" s="3">
        <v>3.9279999999999999</v>
      </c>
      <c r="L29" s="3" t="s">
        <v>3</v>
      </c>
      <c r="M29" s="3" t="s">
        <v>3</v>
      </c>
      <c r="P29" s="3"/>
    </row>
    <row r="30" spans="3:16" x14ac:dyDescent="0.2">
      <c r="C30" s="3" t="s">
        <v>180</v>
      </c>
      <c r="D30" s="3">
        <v>-146.60599999999999</v>
      </c>
      <c r="E30" s="41">
        <f>(G30+F30)/2</f>
        <v>-12.964499999999999</v>
      </c>
      <c r="F30" s="3">
        <v>-2.36</v>
      </c>
      <c r="G30" s="3">
        <v>-23.568999999999999</v>
      </c>
      <c r="H30" s="41">
        <f>(G30+I30)/2</f>
        <v>-110.25425</v>
      </c>
      <c r="I30" s="41">
        <f>(K30+J30)/2</f>
        <v>-196.93950000000001</v>
      </c>
      <c r="J30" s="3">
        <v>-198.41399999999999</v>
      </c>
      <c r="K30" s="3">
        <v>-195.465</v>
      </c>
      <c r="L30" s="3">
        <v>-101.72</v>
      </c>
      <c r="M30" s="3">
        <v>-110.003</v>
      </c>
      <c r="P30" s="3"/>
    </row>
    <row r="31" spans="3:16" x14ac:dyDescent="0.2">
      <c r="C31" s="3" t="s">
        <v>181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>
        <v>-187.245</v>
      </c>
      <c r="M31" s="3">
        <v>-135.44900000000001</v>
      </c>
      <c r="P31" s="3"/>
    </row>
    <row r="32" spans="3:16" x14ac:dyDescent="0.2">
      <c r="C32" s="3" t="s">
        <v>182</v>
      </c>
      <c r="D32" s="3">
        <v>8.2000000000000003E-2</v>
      </c>
      <c r="E32" s="3">
        <v>0</v>
      </c>
      <c r="F32" s="3">
        <v>0.56999999999999995</v>
      </c>
      <c r="G32" s="3">
        <v>8.7119999999999997</v>
      </c>
      <c r="H32" s="3">
        <v>5.7839999999999998</v>
      </c>
      <c r="I32" s="3">
        <v>28.004000000000001</v>
      </c>
      <c r="J32" s="3">
        <v>14.726000000000001</v>
      </c>
      <c r="K32" s="3">
        <v>-9.9809999999999999</v>
      </c>
      <c r="L32" s="3">
        <v>-60.722999999999999</v>
      </c>
      <c r="M32" s="3">
        <v>-42.915999999999997</v>
      </c>
      <c r="P32" s="3"/>
    </row>
    <row r="33" spans="3:16" x14ac:dyDescent="0.2">
      <c r="C33" s="3" t="s">
        <v>183</v>
      </c>
      <c r="D33" s="3">
        <v>125.52800000000001</v>
      </c>
      <c r="E33" s="3">
        <v>6.8579999999999997</v>
      </c>
      <c r="F33" s="3">
        <v>0.33900000000000002</v>
      </c>
      <c r="G33" s="3">
        <v>-14.856999999999999</v>
      </c>
      <c r="H33" s="3">
        <v>5.7839999999999998</v>
      </c>
      <c r="I33" s="3">
        <v>28.004000000000001</v>
      </c>
      <c r="J33" s="3">
        <v>105.78700000000001</v>
      </c>
      <c r="K33" s="3">
        <v>-201.518</v>
      </c>
      <c r="L33" s="3">
        <v>-404.35700000000003</v>
      </c>
      <c r="M33" s="3">
        <v>-367.97899999999998</v>
      </c>
      <c r="P33" s="3"/>
    </row>
    <row r="34" spans="3:1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P34" s="3"/>
    </row>
    <row r="35" spans="3:16" x14ac:dyDescent="0.2">
      <c r="C35" s="3" t="s">
        <v>184</v>
      </c>
      <c r="D35" s="3">
        <v>365.75400000000002</v>
      </c>
      <c r="E35" s="3">
        <v>441.577</v>
      </c>
      <c r="F35" s="3">
        <v>213.83</v>
      </c>
      <c r="G35" s="3">
        <v>293.95400000000001</v>
      </c>
      <c r="H35" s="3">
        <v>439.27300000000002</v>
      </c>
      <c r="I35" s="3">
        <v>578.13599999999997</v>
      </c>
      <c r="J35" s="3">
        <v>572.21600000000001</v>
      </c>
      <c r="K35" s="3">
        <v>657.01599999999996</v>
      </c>
      <c r="L35" s="3" t="s">
        <v>185</v>
      </c>
      <c r="M35" s="3" t="s">
        <v>186</v>
      </c>
      <c r="P35" s="3"/>
    </row>
    <row r="36" spans="3:16" x14ac:dyDescent="0.2">
      <c r="C36" t="s">
        <v>187</v>
      </c>
      <c r="D36">
        <v>-13.106</v>
      </c>
      <c r="E36">
        <v>-8.1859999999999999</v>
      </c>
      <c r="F36">
        <v>-3.8740000000000001</v>
      </c>
      <c r="G36">
        <v>-1.4650000000000001</v>
      </c>
      <c r="H36">
        <v>-1.377</v>
      </c>
      <c r="I36">
        <v>-6.8339999999999996</v>
      </c>
      <c r="J36">
        <v>1.6E-2</v>
      </c>
      <c r="K36">
        <v>1.004</v>
      </c>
      <c r="L36">
        <v>-3.9660000000000002</v>
      </c>
      <c r="M36">
        <v>-22.463000000000001</v>
      </c>
    </row>
    <row r="37" spans="3:16" x14ac:dyDescent="0.2">
      <c r="C37" s="3" t="s">
        <v>188</v>
      </c>
      <c r="D37" s="3">
        <v>88.929000000000002</v>
      </c>
      <c r="E37" s="3">
        <v>-219.56100000000001</v>
      </c>
      <c r="F37" s="3">
        <v>83.998999999999995</v>
      </c>
      <c r="G37" s="3">
        <v>146.78299999999999</v>
      </c>
      <c r="H37" s="3">
        <v>140.24</v>
      </c>
      <c r="I37" s="3">
        <v>0.91400000000000003</v>
      </c>
      <c r="J37" s="3">
        <v>84.784999999999997</v>
      </c>
      <c r="K37" s="3">
        <v>481.96699999999998</v>
      </c>
      <c r="L37" s="3">
        <v>195.357</v>
      </c>
      <c r="M37" s="3">
        <v>-375.90100000000001</v>
      </c>
      <c r="P37" s="3"/>
    </row>
    <row r="38" spans="3:16" x14ac:dyDescent="0.2">
      <c r="C38" s="3" t="s">
        <v>189</v>
      </c>
      <c r="D38" s="3">
        <v>441.577</v>
      </c>
      <c r="E38" s="3">
        <v>213.83</v>
      </c>
      <c r="F38" s="3">
        <v>293.95400000000001</v>
      </c>
      <c r="G38" s="3">
        <v>439.27300000000002</v>
      </c>
      <c r="H38" s="3">
        <v>578.13599999999997</v>
      </c>
      <c r="I38" s="3">
        <v>572.21600000000001</v>
      </c>
      <c r="J38" s="3">
        <v>657.01599999999996</v>
      </c>
      <c r="K38" s="3" t="s">
        <v>185</v>
      </c>
      <c r="L38" s="3" t="s">
        <v>186</v>
      </c>
      <c r="M38" s="3">
        <v>933.01499999999999</v>
      </c>
      <c r="P38" s="3"/>
    </row>
    <row r="39" spans="3:1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P39" s="3"/>
    </row>
    <row r="40" spans="3:16" x14ac:dyDescent="0.2">
      <c r="C40" s="3" t="s">
        <v>190</v>
      </c>
      <c r="D40" s="3">
        <v>-53.197000000000003</v>
      </c>
      <c r="E40" s="3">
        <v>52.091000000000001</v>
      </c>
      <c r="F40" s="3">
        <v>16.109000000000002</v>
      </c>
      <c r="G40" s="3">
        <v>113.621</v>
      </c>
      <c r="H40" s="3">
        <v>85.326999999999998</v>
      </c>
      <c r="I40" s="3">
        <v>-134.126</v>
      </c>
      <c r="J40" s="3">
        <v>9.7579999999999991</v>
      </c>
      <c r="K40" s="3">
        <v>213.904</v>
      </c>
      <c r="L40" s="3">
        <v>561.67399999999998</v>
      </c>
      <c r="M40" s="3">
        <v>31.657</v>
      </c>
      <c r="P40" s="3"/>
    </row>
    <row r="41" spans="3:16" x14ac:dyDescent="0.2">
      <c r="C41" t="s">
        <v>191</v>
      </c>
      <c r="D41">
        <v>7.66</v>
      </c>
      <c r="E41">
        <v>8.8230000000000004</v>
      </c>
      <c r="F41">
        <v>12.548</v>
      </c>
      <c r="G41">
        <v>10.859</v>
      </c>
      <c r="H41">
        <v>19.152999999999999</v>
      </c>
      <c r="I41">
        <v>18.879000000000001</v>
      </c>
      <c r="J41" t="s">
        <v>3</v>
      </c>
      <c r="K41">
        <v>17.353000000000002</v>
      </c>
      <c r="L41">
        <v>15.821999999999999</v>
      </c>
      <c r="M41">
        <v>30.571000000000002</v>
      </c>
    </row>
    <row r="42" spans="3:1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P42" s="3"/>
    </row>
    <row r="43" spans="3:1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P43" s="3"/>
    </row>
    <row r="44" spans="3:1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P44" s="3"/>
    </row>
    <row r="45" spans="3:1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P45" s="3"/>
    </row>
    <row r="46" spans="3:1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P46" s="3"/>
    </row>
    <row r="47" spans="3:1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P47" s="3"/>
    </row>
    <row r="48" spans="3:1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P48" s="3"/>
    </row>
    <row r="49" spans="3:1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P49" s="3"/>
    </row>
    <row r="50" spans="3:1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P50" s="3"/>
    </row>
    <row r="51" spans="3:1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P51" s="3"/>
    </row>
    <row r="53" spans="3:1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P53" s="3"/>
    </row>
    <row r="55" spans="3:1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P55" s="3"/>
    </row>
    <row r="56" spans="3:1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P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DE5B-56D0-46D5-8B9F-2D3D3436646F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14" max="15" width="2" customWidth="1"/>
  </cols>
  <sheetData>
    <row r="2" spans="3:13" ht="26.25" x14ac:dyDescent="0.4">
      <c r="C2" s="6" t="s">
        <v>0</v>
      </c>
      <c r="D2" s="7"/>
      <c r="E2" s="7"/>
    </row>
    <row r="3" spans="3:13" x14ac:dyDescent="0.2">
      <c r="C3" s="1" t="s">
        <v>1</v>
      </c>
    </row>
    <row r="6" spans="3:13" ht="15" x14ac:dyDescent="0.25">
      <c r="C6" s="8" t="s">
        <v>192</v>
      </c>
      <c r="D6" s="9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193</v>
      </c>
      <c r="D12" s="3">
        <v>7.37</v>
      </c>
      <c r="E12" s="3">
        <v>5.83</v>
      </c>
      <c r="F12" s="3">
        <v>7.16</v>
      </c>
      <c r="G12" s="3">
        <v>12.01</v>
      </c>
      <c r="H12" s="3">
        <v>11.07</v>
      </c>
      <c r="I12" s="3">
        <v>16.5</v>
      </c>
      <c r="J12" s="3">
        <v>24.99</v>
      </c>
      <c r="K12" s="3">
        <v>25.56</v>
      </c>
      <c r="L12" s="3">
        <v>22.39</v>
      </c>
      <c r="M12" s="3">
        <v>21.19</v>
      </c>
    </row>
    <row r="13" spans="3:13" x14ac:dyDescent="0.2">
      <c r="C13" s="3" t="s">
        <v>194</v>
      </c>
      <c r="D13" s="3">
        <v>595.16</v>
      </c>
      <c r="E13" s="3">
        <v>470.798</v>
      </c>
      <c r="F13" s="3">
        <v>578.71799999999996</v>
      </c>
      <c r="G13" s="3" t="s">
        <v>195</v>
      </c>
      <c r="H13" s="3" t="s">
        <v>196</v>
      </c>
      <c r="I13" s="3" t="s">
        <v>197</v>
      </c>
      <c r="J13" s="3" t="s">
        <v>198</v>
      </c>
      <c r="K13" s="3" t="s">
        <v>199</v>
      </c>
      <c r="L13" s="3" t="s">
        <v>200</v>
      </c>
      <c r="M13" s="3" t="s">
        <v>201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202</v>
      </c>
      <c r="D15" s="3">
        <v>225.46100000000001</v>
      </c>
      <c r="E15" s="3">
        <v>427.13900000000001</v>
      </c>
      <c r="F15" s="3">
        <v>446.29599999999999</v>
      </c>
      <c r="G15" s="3" t="s">
        <v>203</v>
      </c>
      <c r="H15" s="3">
        <v>972.89400000000001</v>
      </c>
      <c r="I15" s="3" t="s">
        <v>204</v>
      </c>
      <c r="J15" s="3" t="s">
        <v>205</v>
      </c>
      <c r="K15" s="3" t="s">
        <v>206</v>
      </c>
      <c r="L15" s="3" t="s">
        <v>207</v>
      </c>
      <c r="M15" s="3" t="s">
        <v>208</v>
      </c>
    </row>
    <row r="16" spans="3:13" x14ac:dyDescent="0.2">
      <c r="C16" s="3" t="s">
        <v>209</v>
      </c>
      <c r="D16" s="3">
        <v>225.46100000000001</v>
      </c>
      <c r="E16" s="3">
        <v>427.13900000000001</v>
      </c>
      <c r="F16" s="3">
        <v>446.29599999999999</v>
      </c>
      <c r="G16" s="3" t="s">
        <v>203</v>
      </c>
      <c r="H16" s="3">
        <v>972.89400000000001</v>
      </c>
      <c r="I16" s="3" t="s">
        <v>204</v>
      </c>
      <c r="J16" s="3" t="s">
        <v>205</v>
      </c>
      <c r="K16" s="3" t="s">
        <v>206</v>
      </c>
      <c r="L16" s="3" t="s">
        <v>207</v>
      </c>
      <c r="M16" s="3" t="s">
        <v>210</v>
      </c>
    </row>
    <row r="17" spans="3:13" x14ac:dyDescent="0.2">
      <c r="C17" s="3" t="s">
        <v>211</v>
      </c>
      <c r="D17" s="3" t="s">
        <v>212</v>
      </c>
      <c r="E17" s="3" t="s">
        <v>213</v>
      </c>
      <c r="F17" s="3" t="s">
        <v>214</v>
      </c>
      <c r="G17" s="3" t="s">
        <v>213</v>
      </c>
      <c r="H17" s="3" t="s">
        <v>215</v>
      </c>
      <c r="I17" s="3" t="s">
        <v>216</v>
      </c>
      <c r="J17" s="3" t="s">
        <v>217</v>
      </c>
      <c r="K17" s="3" t="s">
        <v>218</v>
      </c>
      <c r="L17" s="3" t="s">
        <v>213</v>
      </c>
      <c r="M17" s="3" t="s">
        <v>219</v>
      </c>
    </row>
    <row r="18" spans="3:13" x14ac:dyDescent="0.2">
      <c r="C18" s="3" t="s">
        <v>220</v>
      </c>
      <c r="D18" s="3" t="s">
        <v>221</v>
      </c>
      <c r="E18" s="3" t="s">
        <v>222</v>
      </c>
      <c r="F18" s="3" t="s">
        <v>223</v>
      </c>
      <c r="G18" s="3" t="s">
        <v>224</v>
      </c>
      <c r="H18" s="3" t="s">
        <v>225</v>
      </c>
      <c r="I18" s="3" t="s">
        <v>226</v>
      </c>
      <c r="J18" s="3" t="s">
        <v>227</v>
      </c>
      <c r="K18" s="3" t="s">
        <v>228</v>
      </c>
      <c r="L18" s="3" t="s">
        <v>229</v>
      </c>
      <c r="M18" s="3" t="s">
        <v>230</v>
      </c>
    </row>
    <row r="19" spans="3:13" x14ac:dyDescent="0.2">
      <c r="C19" t="s">
        <v>231</v>
      </c>
      <c r="D19" t="s">
        <v>232</v>
      </c>
      <c r="E19" t="s">
        <v>233</v>
      </c>
      <c r="F19" t="s">
        <v>234</v>
      </c>
      <c r="G19" t="s">
        <v>222</v>
      </c>
      <c r="H19" t="s">
        <v>235</v>
      </c>
      <c r="I19" t="s">
        <v>236</v>
      </c>
      <c r="J19" t="s">
        <v>237</v>
      </c>
      <c r="K19" t="s">
        <v>238</v>
      </c>
      <c r="L19" t="s">
        <v>239</v>
      </c>
      <c r="M19" t="s">
        <v>240</v>
      </c>
    </row>
    <row r="20" spans="3:13" x14ac:dyDescent="0.2">
      <c r="C20" s="3" t="s">
        <v>241</v>
      </c>
      <c r="D20" s="3" t="s">
        <v>242</v>
      </c>
      <c r="E20" s="3" t="s">
        <v>243</v>
      </c>
      <c r="F20" s="3" t="s">
        <v>244</v>
      </c>
      <c r="G20" s="3" t="s">
        <v>245</v>
      </c>
      <c r="H20" s="3" t="s">
        <v>246</v>
      </c>
      <c r="I20" s="3" t="s">
        <v>247</v>
      </c>
      <c r="J20" s="3" t="s">
        <v>248</v>
      </c>
      <c r="K20" s="3" t="s">
        <v>249</v>
      </c>
      <c r="L20" s="3" t="s">
        <v>250</v>
      </c>
      <c r="M20" s="3" t="s">
        <v>251</v>
      </c>
    </row>
    <row r="21" spans="3:13" x14ac:dyDescent="0.2">
      <c r="C21" s="3" t="s">
        <v>252</v>
      </c>
      <c r="D21" s="3" t="s">
        <v>253</v>
      </c>
      <c r="E21" s="3" t="s">
        <v>254</v>
      </c>
      <c r="F21" s="3" t="s">
        <v>254</v>
      </c>
      <c r="G21" s="3" t="s">
        <v>255</v>
      </c>
      <c r="H21" s="3" t="s">
        <v>256</v>
      </c>
      <c r="I21" s="3" t="s">
        <v>257</v>
      </c>
      <c r="J21" s="3" t="s">
        <v>258</v>
      </c>
      <c r="K21" s="3" t="s">
        <v>259</v>
      </c>
      <c r="L21" s="3" t="s">
        <v>260</v>
      </c>
      <c r="M21" s="3" t="s">
        <v>261</v>
      </c>
    </row>
    <row r="22" spans="3:13" x14ac:dyDescent="0.2">
      <c r="C22" s="3" t="s">
        <v>262</v>
      </c>
      <c r="D22" s="3" t="s">
        <v>257</v>
      </c>
      <c r="E22" s="3" t="s">
        <v>263</v>
      </c>
      <c r="F22" s="3" t="s">
        <v>261</v>
      </c>
      <c r="G22" s="3" t="s">
        <v>264</v>
      </c>
      <c r="H22" s="3" t="s">
        <v>265</v>
      </c>
      <c r="I22" s="3" t="s">
        <v>266</v>
      </c>
      <c r="J22" s="3" t="s">
        <v>244</v>
      </c>
      <c r="K22" s="3" t="s">
        <v>267</v>
      </c>
      <c r="L22" s="3" t="s">
        <v>268</v>
      </c>
      <c r="M22" s="3" t="s">
        <v>269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270</v>
      </c>
      <c r="D24" s="3" t="s">
        <v>271</v>
      </c>
      <c r="E24" s="3" t="s">
        <v>272</v>
      </c>
      <c r="F24" s="3" t="s">
        <v>273</v>
      </c>
      <c r="G24" s="3" t="s">
        <v>274</v>
      </c>
      <c r="H24" s="3" t="s">
        <v>275</v>
      </c>
      <c r="I24" s="3" t="s">
        <v>276</v>
      </c>
      <c r="J24" s="3" t="s">
        <v>277</v>
      </c>
      <c r="K24" s="3" t="s">
        <v>278</v>
      </c>
      <c r="L24" s="3" t="s">
        <v>279</v>
      </c>
      <c r="M24" s="3" t="s">
        <v>280</v>
      </c>
    </row>
    <row r="25" spans="3:13" x14ac:dyDescent="0.2">
      <c r="C25" s="3" t="s">
        <v>281</v>
      </c>
      <c r="D25" s="3" t="s">
        <v>255</v>
      </c>
      <c r="E25" s="3" t="s">
        <v>282</v>
      </c>
      <c r="F25" s="3" t="s">
        <v>261</v>
      </c>
      <c r="G25" s="3" t="s">
        <v>283</v>
      </c>
      <c r="H25" s="3" t="s">
        <v>259</v>
      </c>
      <c r="I25" s="3" t="s">
        <v>258</v>
      </c>
      <c r="J25" s="3" t="s">
        <v>284</v>
      </c>
      <c r="K25" s="3" t="s">
        <v>285</v>
      </c>
      <c r="L25" s="3" t="s">
        <v>259</v>
      </c>
      <c r="M25" s="3" t="s">
        <v>260</v>
      </c>
    </row>
    <row r="26" spans="3:13" x14ac:dyDescent="0.2">
      <c r="C26" s="3" t="s">
        <v>286</v>
      </c>
      <c r="D26" s="3" t="s">
        <v>287</v>
      </c>
      <c r="E26" s="3" t="s">
        <v>288</v>
      </c>
      <c r="F26" s="3" t="s">
        <v>289</v>
      </c>
      <c r="G26" s="3" t="s">
        <v>290</v>
      </c>
      <c r="H26" s="3" t="s">
        <v>235</v>
      </c>
      <c r="I26" s="3" t="s">
        <v>291</v>
      </c>
      <c r="J26" s="3" t="s">
        <v>292</v>
      </c>
      <c r="K26" s="3" t="s">
        <v>293</v>
      </c>
      <c r="L26" s="3" t="s">
        <v>294</v>
      </c>
      <c r="M26" s="3" t="s">
        <v>295</v>
      </c>
    </row>
    <row r="27" spans="3:13" x14ac:dyDescent="0.2">
      <c r="C27" s="3" t="s">
        <v>296</v>
      </c>
      <c r="D27" s="3" t="s">
        <v>268</v>
      </c>
      <c r="E27" s="3" t="s">
        <v>264</v>
      </c>
      <c r="F27" s="3" t="s">
        <v>257</v>
      </c>
      <c r="G27" s="3" t="s">
        <v>297</v>
      </c>
      <c r="H27" s="3" t="s">
        <v>298</v>
      </c>
      <c r="I27" s="3" t="s">
        <v>299</v>
      </c>
      <c r="J27" s="3" t="s">
        <v>300</v>
      </c>
      <c r="K27" s="3" t="s">
        <v>229</v>
      </c>
      <c r="L27" s="3" t="s">
        <v>268</v>
      </c>
      <c r="M27" s="3" t="s">
        <v>301</v>
      </c>
    </row>
    <row r="29" spans="3:13" x14ac:dyDescent="0.2">
      <c r="C29" s="3" t="s">
        <v>302</v>
      </c>
      <c r="D29" s="3">
        <v>1.2</v>
      </c>
      <c r="E29" s="3">
        <v>1</v>
      </c>
      <c r="F29" s="3">
        <v>1</v>
      </c>
      <c r="G29" s="3">
        <v>2.1</v>
      </c>
      <c r="H29" s="3">
        <v>2.2000000000000002</v>
      </c>
      <c r="I29" s="3">
        <v>2.4</v>
      </c>
      <c r="J29" s="3">
        <v>3.3</v>
      </c>
      <c r="K29" s="3">
        <v>2.6</v>
      </c>
      <c r="L29" s="3">
        <v>3</v>
      </c>
      <c r="M29" s="3">
        <v>2.4</v>
      </c>
    </row>
    <row r="30" spans="3:13" x14ac:dyDescent="0.2">
      <c r="C30" s="3" t="s">
        <v>303</v>
      </c>
      <c r="D30" s="3">
        <v>2</v>
      </c>
      <c r="E30" s="3">
        <v>5</v>
      </c>
      <c r="F30" s="3">
        <v>3</v>
      </c>
      <c r="G30" s="3">
        <v>7</v>
      </c>
      <c r="H30" s="3">
        <v>7</v>
      </c>
      <c r="I30" s="3">
        <v>3</v>
      </c>
      <c r="J30" s="3">
        <v>6</v>
      </c>
      <c r="K30" s="3">
        <v>6</v>
      </c>
      <c r="L30" s="3">
        <v>8</v>
      </c>
      <c r="M30" s="3">
        <v>4</v>
      </c>
    </row>
    <row r="31" spans="3:13" x14ac:dyDescent="0.2">
      <c r="C31" s="3" t="s">
        <v>304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>
        <v>0.25290000000000001</v>
      </c>
      <c r="M31" s="3">
        <v>0.37909999999999999</v>
      </c>
    </row>
    <row r="32" spans="3:13" x14ac:dyDescent="0.2">
      <c r="C32" s="3" t="s">
        <v>305</v>
      </c>
      <c r="D32" s="3" t="s">
        <v>306</v>
      </c>
      <c r="E32" s="3" t="s">
        <v>306</v>
      </c>
      <c r="F32" s="3" t="s">
        <v>306</v>
      </c>
      <c r="G32" s="3" t="s">
        <v>306</v>
      </c>
      <c r="H32" s="3" t="s">
        <v>306</v>
      </c>
      <c r="I32" s="3" t="s">
        <v>306</v>
      </c>
      <c r="J32" s="3" t="s">
        <v>306</v>
      </c>
      <c r="K32" s="3" t="s">
        <v>306</v>
      </c>
      <c r="L32" s="3" t="s">
        <v>306</v>
      </c>
      <c r="M32" s="3" t="s">
        <v>306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6CB1-FDFE-4E60-9283-A42175B24A2E}">
  <dimension ref="A3:BJ22"/>
  <sheetViews>
    <sheetView showGridLines="0" tabSelected="1" topLeftCell="X1" workbookViewId="0">
      <selection activeCell="AN22" sqref="AN22"/>
    </sheetView>
  </sheetViews>
  <sheetFormatPr defaultRowHeight="15.75" x14ac:dyDescent="0.2"/>
  <cols>
    <col min="1" max="1" width="21.42578125" style="10" customWidth="1"/>
    <col min="2" max="2" width="32.7109375" style="10" customWidth="1"/>
    <col min="3" max="3" width="32.7109375" style="30" customWidth="1"/>
    <col min="4" max="6" width="32.7109375" style="12" customWidth="1"/>
    <col min="7" max="7" width="10" style="12" customWidth="1"/>
    <col min="8" max="12" width="31.28515625" style="12" customWidth="1"/>
    <col min="13" max="13" width="8.5703125" style="12" customWidth="1"/>
    <col min="14" max="17" width="19.28515625" style="14" customWidth="1"/>
    <col min="18" max="20" width="19.5703125" style="14" customWidth="1"/>
    <col min="21" max="21" width="9.140625" style="14"/>
    <col min="22" max="25" width="21.28515625" style="14" customWidth="1"/>
    <col min="26" max="26" width="9.140625" style="14"/>
    <col min="27" max="35" width="16.140625" style="14" customWidth="1"/>
    <col min="36" max="36" width="2.85546875" style="14" customWidth="1"/>
    <col min="37" max="38" width="16.140625" style="14" customWidth="1"/>
    <col min="39" max="41" width="9.140625" style="14"/>
    <col min="42" max="16384" width="9.140625" style="15"/>
  </cols>
  <sheetData>
    <row r="3" spans="1:62" ht="18" x14ac:dyDescent="0.2">
      <c r="B3" s="11" t="s">
        <v>307</v>
      </c>
      <c r="C3" s="11"/>
      <c r="D3" s="11"/>
      <c r="E3" s="11"/>
      <c r="F3" s="11"/>
      <c r="H3" s="11" t="s">
        <v>308</v>
      </c>
      <c r="I3" s="11"/>
      <c r="J3" s="11"/>
      <c r="K3" s="11"/>
      <c r="L3" s="11"/>
      <c r="N3" s="13" t="s">
        <v>309</v>
      </c>
      <c r="O3" s="13"/>
      <c r="P3" s="13"/>
      <c r="Q3" s="13"/>
      <c r="R3" s="13"/>
      <c r="S3" s="13"/>
      <c r="T3" s="13"/>
      <c r="V3" s="11" t="s">
        <v>310</v>
      </c>
      <c r="W3" s="11"/>
      <c r="X3" s="11"/>
      <c r="Y3" s="11"/>
      <c r="AA3" s="11" t="s">
        <v>311</v>
      </c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62" ht="47.25" x14ac:dyDescent="0.2">
      <c r="B4" s="16" t="s">
        <v>312</v>
      </c>
      <c r="C4" s="17" t="s">
        <v>313</v>
      </c>
      <c r="D4" s="16" t="s">
        <v>314</v>
      </c>
      <c r="E4" s="17" t="s">
        <v>315</v>
      </c>
      <c r="F4" s="16" t="s">
        <v>316</v>
      </c>
      <c r="H4" s="18" t="s">
        <v>317</v>
      </c>
      <c r="I4" s="19" t="s">
        <v>318</v>
      </c>
      <c r="J4" s="18" t="s">
        <v>319</v>
      </c>
      <c r="K4" s="19" t="s">
        <v>320</v>
      </c>
      <c r="L4" s="18" t="s">
        <v>321</v>
      </c>
      <c r="N4" s="20" t="s">
        <v>322</v>
      </c>
      <c r="O4" s="21" t="s">
        <v>323</v>
      </c>
      <c r="P4" s="20" t="s">
        <v>324</v>
      </c>
      <c r="Q4" s="21" t="s">
        <v>325</v>
      </c>
      <c r="R4" s="20" t="s">
        <v>326</v>
      </c>
      <c r="S4" s="21" t="s">
        <v>327</v>
      </c>
      <c r="T4" s="20" t="s">
        <v>328</v>
      </c>
      <c r="V4" s="21" t="s">
        <v>329</v>
      </c>
      <c r="W4" s="20" t="s">
        <v>330</v>
      </c>
      <c r="X4" s="21" t="s">
        <v>331</v>
      </c>
      <c r="Y4" s="20" t="s">
        <v>332</v>
      </c>
      <c r="AA4" s="22" t="s">
        <v>159</v>
      </c>
      <c r="AB4" s="23" t="s">
        <v>211</v>
      </c>
      <c r="AC4" s="22" t="s">
        <v>220</v>
      </c>
      <c r="AD4" s="23" t="s">
        <v>241</v>
      </c>
      <c r="AE4" s="22" t="s">
        <v>252</v>
      </c>
      <c r="AF4" s="23" t="s">
        <v>262</v>
      </c>
      <c r="AG4" s="22" t="s">
        <v>270</v>
      </c>
      <c r="AH4" s="23" t="s">
        <v>281</v>
      </c>
      <c r="AI4" s="22" t="s">
        <v>304</v>
      </c>
      <c r="AJ4" s="24"/>
      <c r="AK4" s="23" t="s">
        <v>302</v>
      </c>
      <c r="AL4" s="22" t="s">
        <v>303</v>
      </c>
    </row>
    <row r="5" spans="1:62" ht="63" x14ac:dyDescent="0.2">
      <c r="A5" s="25" t="s">
        <v>333</v>
      </c>
      <c r="B5" s="20" t="s">
        <v>334</v>
      </c>
      <c r="C5" s="26" t="s">
        <v>335</v>
      </c>
      <c r="D5" s="27" t="s">
        <v>336</v>
      </c>
      <c r="E5" s="21" t="s">
        <v>337</v>
      </c>
      <c r="F5" s="20" t="s">
        <v>334</v>
      </c>
      <c r="H5" s="21" t="s">
        <v>338</v>
      </c>
      <c r="I5" s="20" t="s">
        <v>339</v>
      </c>
      <c r="J5" s="21" t="s">
        <v>340</v>
      </c>
      <c r="K5" s="20" t="s">
        <v>341</v>
      </c>
      <c r="L5" s="21" t="s">
        <v>342</v>
      </c>
      <c r="N5" s="20" t="s">
        <v>343</v>
      </c>
      <c r="O5" s="21" t="s">
        <v>344</v>
      </c>
      <c r="P5" s="20" t="s">
        <v>345</v>
      </c>
      <c r="Q5" s="21" t="s">
        <v>346</v>
      </c>
      <c r="R5" s="20" t="s">
        <v>347</v>
      </c>
      <c r="S5" s="21" t="s">
        <v>348</v>
      </c>
      <c r="T5" s="20" t="s">
        <v>349</v>
      </c>
      <c r="V5" s="21" t="s">
        <v>350</v>
      </c>
      <c r="W5" s="20" t="s">
        <v>351</v>
      </c>
      <c r="X5" s="21" t="s">
        <v>352</v>
      </c>
      <c r="Y5" s="20" t="s">
        <v>353</v>
      </c>
      <c r="AA5" s="28"/>
      <c r="AB5" s="29"/>
      <c r="AC5" s="28"/>
      <c r="AD5" s="29"/>
      <c r="AE5" s="28"/>
      <c r="AF5" s="29"/>
      <c r="AG5" s="28"/>
      <c r="AH5" s="29"/>
      <c r="AI5" s="28"/>
      <c r="AK5" s="29"/>
      <c r="AL5" s="28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</row>
    <row r="6" spans="1:62" x14ac:dyDescent="0.2">
      <c r="G6" s="31"/>
      <c r="H6" s="31"/>
      <c r="I6" s="31"/>
      <c r="J6" s="31"/>
      <c r="K6" s="31"/>
      <c r="L6" s="31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</row>
    <row r="7" spans="1:62" ht="18" x14ac:dyDescent="0.2">
      <c r="A7" s="32">
        <v>2013</v>
      </c>
      <c r="B7" s="33">
        <f>sheet!D18/sheet!D35</f>
        <v>6.5447896797056506</v>
      </c>
      <c r="C7" s="33">
        <f>(sheet!D18-sheet!D15)/sheet!D35</f>
        <v>6.0560221304139503</v>
      </c>
      <c r="D7" s="33">
        <f>sheet!D12/sheet!D35</f>
        <v>3.9919451802164221</v>
      </c>
      <c r="E7" s="33">
        <f>Sheet2!D20/sheet!D35</f>
        <v>-0.13478036829782042</v>
      </c>
      <c r="F7" s="33">
        <f>sheet!D18/sheet!D35</f>
        <v>6.5447896797056506</v>
      </c>
      <c r="G7" s="31"/>
      <c r="H7" s="34">
        <f>Sheet1!D33/sheet!D51</f>
        <v>-0.33360865558551489</v>
      </c>
      <c r="I7" s="34">
        <f>Sheet1!D33/Sheet1!D12</f>
        <v>-1.3167438126081077</v>
      </c>
      <c r="J7" s="34">
        <f>Sheet1!D12/sheet!D27</f>
        <v>0.16914858322031182</v>
      </c>
      <c r="K7" s="34">
        <f>Sheet1!D30/sheet!D27</f>
        <v>-0.22272535036677316</v>
      </c>
      <c r="L7" s="34">
        <f>Sheet1!D38</f>
        <v>-3.03</v>
      </c>
      <c r="M7" s="31"/>
      <c r="N7" s="34">
        <f>sheet!D40/sheet!D27</f>
        <v>0.33237538463782068</v>
      </c>
      <c r="O7" s="34">
        <f>sheet!D51/sheet!D27</f>
        <v>0.66762461536217943</v>
      </c>
      <c r="P7" s="34">
        <f>sheet!D40/sheet!D51</f>
        <v>0.49784770811290485</v>
      </c>
      <c r="Q7" s="33">
        <f>Sheet1!D24/Sheet1!D26</f>
        <v>15.975887768522577</v>
      </c>
      <c r="R7" s="33">
        <f>ABS(Sheet2!D20/(Sheet1!D26+Sheet2!D30))</f>
        <v>9.3011504005190537E-2</v>
      </c>
      <c r="S7" s="33">
        <f>sheet!D40/Sheet1!D43</f>
        <v>168.2791878172589</v>
      </c>
      <c r="T7" s="33">
        <f>Sheet2!D20/sheet!D40</f>
        <v>-4.0884547566095636E-2</v>
      </c>
      <c r="V7" s="33">
        <f>ABS(Sheet1!D15/sheet!D15)</f>
        <v>3.0080827137202677</v>
      </c>
      <c r="W7" s="33">
        <f>Sheet1!D12/sheet!D14</f>
        <v>4.0142548128920614</v>
      </c>
      <c r="X7" s="33">
        <f>Sheet1!D12/sheet!D27</f>
        <v>0.16914858322031182</v>
      </c>
      <c r="Y7" s="33">
        <f>Sheet1!D12/(sheet!D18-sheet!D35)</f>
        <v>0.30256722121862301</v>
      </c>
      <c r="AA7" s="19">
        <f>Sheet1!D43</f>
        <v>2.1669999999999998</v>
      </c>
      <c r="AB7" s="19" t="str">
        <f>Sheet3!D17</f>
        <v>-6.3x</v>
      </c>
      <c r="AC7" s="19" t="str">
        <f>Sheet3!D18</f>
        <v>-1.0x</v>
      </c>
      <c r="AD7" s="19" t="str">
        <f>Sheet3!D20</f>
        <v>-11.4x</v>
      </c>
      <c r="AE7" s="19" t="str">
        <f>Sheet3!D21</f>
        <v>0.2x</v>
      </c>
      <c r="AF7" s="19" t="str">
        <f>Sheet3!D22</f>
        <v>1.0x</v>
      </c>
      <c r="AG7" s="19" t="str">
        <f>Sheet3!D24</f>
        <v>-2.4x</v>
      </c>
      <c r="AH7" s="19" t="str">
        <f>Sheet3!D25</f>
        <v>0.7x</v>
      </c>
      <c r="AI7" s="19" t="str">
        <f>Sheet3!D31</f>
        <v/>
      </c>
      <c r="AK7" s="19">
        <f>Sheet3!D29</f>
        <v>1.2</v>
      </c>
      <c r="AL7" s="19">
        <f>Sheet3!D30</f>
        <v>2</v>
      </c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</row>
    <row r="8" spans="1:62" s="39" customFormat="1" ht="18" x14ac:dyDescent="0.2">
      <c r="A8" s="35">
        <v>2014</v>
      </c>
      <c r="B8" s="36">
        <f>sheet!E18/sheet!E35</f>
        <v>4.002754898377983</v>
      </c>
      <c r="C8" s="36">
        <f>(sheet!E18-sheet!E15)/sheet!E35</f>
        <v>2.9510091923649955</v>
      </c>
      <c r="D8" s="36">
        <f>sheet!E12/sheet!E35</f>
        <v>1.5027548983779835</v>
      </c>
      <c r="E8" s="36">
        <f>Sheet2!E20/sheet!E35</f>
        <v>0.56020717960250743</v>
      </c>
      <c r="F8" s="36">
        <f>sheet!E18/sheet!E35</f>
        <v>4.002754898377983</v>
      </c>
      <c r="G8" s="31"/>
      <c r="H8" s="37">
        <f>Sheet1!E33/sheet!E51</f>
        <v>-0.2182012247842913</v>
      </c>
      <c r="I8" s="37">
        <f>Sheet1!E33/Sheet1!E12</f>
        <v>-0.42113924997554397</v>
      </c>
      <c r="J8" s="37">
        <f>Sheet1!E12/sheet!E27</f>
        <v>0.30430637090737167</v>
      </c>
      <c r="K8" s="37">
        <f>Sheet1!E30/sheet!E27</f>
        <v>-0.1281553568067102</v>
      </c>
      <c r="L8" s="37">
        <f>Sheet1!E38</f>
        <v>-1.81</v>
      </c>
      <c r="M8" s="31"/>
      <c r="N8" s="37">
        <f>sheet!E40/sheet!E27</f>
        <v>0.41267352218851377</v>
      </c>
      <c r="O8" s="37">
        <f>sheet!E51/sheet!E27</f>
        <v>0.58732647781148628</v>
      </c>
      <c r="P8" s="37">
        <f>sheet!E40/sheet!E51</f>
        <v>0.70263054328187335</v>
      </c>
      <c r="Q8" s="36">
        <f>Sheet1!E24/Sheet1!E26</f>
        <v>4.9002977773051155</v>
      </c>
      <c r="R8" s="36">
        <f>ABS(Sheet2!E20/(Sheet1!E26+Sheet2!E30))</f>
        <v>2.5090256684660299</v>
      </c>
      <c r="S8" s="36">
        <f>sheet!E40/Sheet1!E43</f>
        <v>12.732879487802901</v>
      </c>
      <c r="T8" s="36">
        <f>Sheet2!E20/sheet!E40</f>
        <v>0.16912246755478608</v>
      </c>
      <c r="U8" s="14"/>
      <c r="V8" s="36">
        <f>ABS(Sheet1!E15/sheet!E15)</f>
        <v>1.9593464969429688</v>
      </c>
      <c r="W8" s="36">
        <f>Sheet1!E12/sheet!E14</f>
        <v>11.313130655556279</v>
      </c>
      <c r="X8" s="36">
        <f>Sheet1!E12/sheet!E27</f>
        <v>0.30430637090737167</v>
      </c>
      <c r="Y8" s="36">
        <f>Sheet1!E12/(sheet!E18-sheet!E35)</f>
        <v>0.81345197861763596</v>
      </c>
      <c r="Z8" s="14"/>
      <c r="AA8" s="38">
        <f>Sheet1!E43</f>
        <v>37.017000000000003</v>
      </c>
      <c r="AB8" s="38" t="str">
        <f>Sheet3!E17</f>
        <v>4.9x</v>
      </c>
      <c r="AC8" s="38" t="str">
        <f>Sheet3!E18</f>
        <v>8.4x</v>
      </c>
      <c r="AD8" s="38" t="str">
        <f>Sheet3!E20</f>
        <v>-1,242.7x</v>
      </c>
      <c r="AE8" s="38" t="str">
        <f>Sheet3!E21</f>
        <v>0.4x</v>
      </c>
      <c r="AF8" s="38" t="str">
        <f>Sheet3!E22</f>
        <v>1.6x</v>
      </c>
      <c r="AG8" s="38" t="str">
        <f>Sheet3!E24</f>
        <v>-26.4x</v>
      </c>
      <c r="AH8" s="38" t="str">
        <f>Sheet3!E25</f>
        <v>0.5x</v>
      </c>
      <c r="AI8" s="38" t="str">
        <f>Sheet3!E31</f>
        <v/>
      </c>
      <c r="AK8" s="38">
        <f>Sheet3!E29</f>
        <v>1</v>
      </c>
      <c r="AL8" s="38">
        <f>Sheet3!E30</f>
        <v>5</v>
      </c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</row>
    <row r="9" spans="1:62" ht="18" x14ac:dyDescent="0.2">
      <c r="A9" s="32">
        <v>2015</v>
      </c>
      <c r="B9" s="33">
        <f>sheet!F18/sheet!F35</f>
        <v>3.5092338626247401</v>
      </c>
      <c r="C9" s="33">
        <f>(sheet!F18-sheet!F15)/sheet!F35</f>
        <v>2.5083160469200116</v>
      </c>
      <c r="D9" s="33">
        <f>sheet!F12/sheet!F35</f>
        <v>1.5595121252473592</v>
      </c>
      <c r="E9" s="33">
        <f>Sheet2!F20/sheet!F35</f>
        <v>0.54551676207352073</v>
      </c>
      <c r="F9" s="33">
        <f>sheet!F18/sheet!F35</f>
        <v>3.5092338626247401</v>
      </c>
      <c r="G9" s="31"/>
      <c r="H9" s="34">
        <f>Sheet1!F33/sheet!F51</f>
        <v>-0.27796769155638507</v>
      </c>
      <c r="I9" s="34">
        <f>Sheet1!F33/Sheet1!F12</f>
        <v>-0.33118835837404376</v>
      </c>
      <c r="J9" s="34">
        <f>Sheet1!F12/sheet!F27</f>
        <v>0.43057496316458771</v>
      </c>
      <c r="K9" s="34">
        <f>Sheet1!F30/sheet!F27</f>
        <v>-0.14260141520744415</v>
      </c>
      <c r="L9" s="34">
        <f>Sheet1!F38</f>
        <v>-2.14</v>
      </c>
      <c r="M9" s="31"/>
      <c r="N9" s="34">
        <f>sheet!F40/sheet!F27</f>
        <v>0.48698564783196108</v>
      </c>
      <c r="O9" s="34">
        <f>sheet!F51/sheet!F27</f>
        <v>0.51301435216803892</v>
      </c>
      <c r="P9" s="34">
        <f>sheet!F40/sheet!F51</f>
        <v>0.94926320437999734</v>
      </c>
      <c r="Q9" s="33">
        <f>Sheet1!F24/Sheet1!F26</f>
        <v>4.887072087206481</v>
      </c>
      <c r="R9" s="33">
        <f>ABS(Sheet2!F20/(Sheet1!F26+Sheet2!F30))</f>
        <v>3.5278073215082171</v>
      </c>
      <c r="S9" s="33">
        <f>sheet!F40/Sheet1!F43</f>
        <v>7.2859829038682777</v>
      </c>
      <c r="T9" s="33">
        <f>Sheet2!F20/sheet!F40</f>
        <v>0.1745823690908134</v>
      </c>
      <c r="V9" s="33">
        <f>ABS(Sheet1!F15/sheet!F15)</f>
        <v>2.510293431709282</v>
      </c>
      <c r="W9" s="33">
        <f>Sheet1!F12/sheet!F14</f>
        <v>17.952013237727524</v>
      </c>
      <c r="X9" s="33">
        <f>Sheet1!F12/sheet!F27</f>
        <v>0.43057496316458771</v>
      </c>
      <c r="Y9" s="33">
        <f>Sheet1!F12/(sheet!F18-sheet!F35)</f>
        <v>1.1010300908306694</v>
      </c>
      <c r="AA9" s="19">
        <f>Sheet1!F43</f>
        <v>80.837000000000003</v>
      </c>
      <c r="AB9" s="19" t="str">
        <f>Sheet3!F17</f>
        <v>6.6x</v>
      </c>
      <c r="AC9" s="19" t="str">
        <f>Sheet3!F18</f>
        <v>-7.0x</v>
      </c>
      <c r="AD9" s="19" t="str">
        <f>Sheet3!F20</f>
        <v>4.0x</v>
      </c>
      <c r="AE9" s="19" t="str">
        <f>Sheet3!F21</f>
        <v>0.4x</v>
      </c>
      <c r="AF9" s="19" t="str">
        <f>Sheet3!F22</f>
        <v>0.8x</v>
      </c>
      <c r="AG9" s="19" t="str">
        <f>Sheet3!F24</f>
        <v>-2.9x</v>
      </c>
      <c r="AH9" s="19" t="str">
        <f>Sheet3!F25</f>
        <v>0.8x</v>
      </c>
      <c r="AI9" s="19" t="str">
        <f>Sheet3!F31</f>
        <v/>
      </c>
      <c r="AK9" s="19">
        <f>Sheet3!F29</f>
        <v>1</v>
      </c>
      <c r="AL9" s="19">
        <f>Sheet3!F30</f>
        <v>3</v>
      </c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</row>
    <row r="10" spans="1:62" s="39" customFormat="1" ht="18" x14ac:dyDescent="0.2">
      <c r="A10" s="35">
        <v>2016</v>
      </c>
      <c r="B10" s="36">
        <f>sheet!G18/sheet!G35</f>
        <v>4.8801870190992744</v>
      </c>
      <c r="C10" s="36">
        <f>(sheet!G18-sheet!G15)/sheet!G35</f>
        <v>3.8066695221827151</v>
      </c>
      <c r="D10" s="36">
        <f>sheet!G12/sheet!G35</f>
        <v>2.2668995804455641</v>
      </c>
      <c r="E10" s="36">
        <f>Sheet2!G20/sheet!G35</f>
        <v>1.1827925914840256</v>
      </c>
      <c r="F10" s="36">
        <f>sheet!G18/sheet!G35</f>
        <v>4.8801870190992744</v>
      </c>
      <c r="G10" s="31"/>
      <c r="H10" s="37">
        <f>Sheet1!G33/sheet!G51</f>
        <v>7.2024447984040438E-2</v>
      </c>
      <c r="I10" s="37">
        <f>Sheet1!G33/Sheet1!G12</f>
        <v>0.13229972122201222</v>
      </c>
      <c r="J10" s="37">
        <f>Sheet1!G12/sheet!G27</f>
        <v>0.34127353448601611</v>
      </c>
      <c r="K10" s="37">
        <f>Sheet1!G30/sheet!G27</f>
        <v>4.515039347295071E-2</v>
      </c>
      <c r="L10" s="37">
        <f>Sheet1!G38</f>
        <v>0.84</v>
      </c>
      <c r="M10" s="31"/>
      <c r="N10" s="37">
        <f>sheet!G40/sheet!G27</f>
        <v>0.37312406083340799</v>
      </c>
      <c r="O10" s="37">
        <f>sheet!G51/sheet!G27</f>
        <v>0.62687593916659201</v>
      </c>
      <c r="P10" s="37">
        <f>sheet!G40/sheet!G51</f>
        <v>0.59521196702725954</v>
      </c>
      <c r="Q10" s="36">
        <f>Sheet1!G24/Sheet1!G26</f>
        <v>-5.3938585858585855</v>
      </c>
      <c r="R10" s="36">
        <f>ABS(Sheet2!G20/(Sheet1!G26+Sheet2!G30))</f>
        <v>4.7434342598149799</v>
      </c>
      <c r="S10" s="36">
        <f>sheet!G40/Sheet1!G43</f>
        <v>2.7444394526639608</v>
      </c>
      <c r="T10" s="36">
        <f>Sheet2!G20/sheet!G40</f>
        <v>0.31796048488009793</v>
      </c>
      <c r="U10" s="14"/>
      <c r="V10" s="36">
        <f>ABS(Sheet1!G15/sheet!G15)</f>
        <v>2.1287549934382257</v>
      </c>
      <c r="W10" s="36">
        <f>Sheet1!G12/sheet!G14</f>
        <v>13.795610052101862</v>
      </c>
      <c r="X10" s="36">
        <f>Sheet1!G12/sheet!G27</f>
        <v>0.34127353448601611</v>
      </c>
      <c r="Y10" s="36">
        <f>Sheet1!G12/(sheet!G18-sheet!G35)</f>
        <v>0.87686380073707493</v>
      </c>
      <c r="Z10" s="14"/>
      <c r="AA10" s="38">
        <f>Sheet1!G43</f>
        <v>262.654</v>
      </c>
      <c r="AB10" s="38" t="str">
        <f>Sheet3!G17</f>
        <v>4.9x</v>
      </c>
      <c r="AC10" s="38" t="str">
        <f>Sheet3!G18</f>
        <v>8.7x</v>
      </c>
      <c r="AD10" s="38" t="str">
        <f>Sheet3!G20</f>
        <v>17.1x</v>
      </c>
      <c r="AE10" s="38" t="str">
        <f>Sheet3!G21</f>
        <v>0.7x</v>
      </c>
      <c r="AF10" s="38" t="str">
        <f>Sheet3!G22</f>
        <v>1.8x</v>
      </c>
      <c r="AG10" s="38" t="str">
        <f>Sheet3!G24</f>
        <v>-76.8x</v>
      </c>
      <c r="AH10" s="38" t="str">
        <f>Sheet3!G25</f>
        <v>1.2x</v>
      </c>
      <c r="AI10" s="38" t="str">
        <f>Sheet3!G31</f>
        <v/>
      </c>
      <c r="AK10" s="38">
        <f>Sheet3!G29</f>
        <v>2.1</v>
      </c>
      <c r="AL10" s="38">
        <f>Sheet3!G30</f>
        <v>7</v>
      </c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</row>
    <row r="11" spans="1:62" ht="18" x14ac:dyDescent="0.2">
      <c r="A11" s="32">
        <v>2017</v>
      </c>
      <c r="B11" s="33">
        <f>sheet!H18/sheet!H35</f>
        <v>11.188533713242659</v>
      </c>
      <c r="C11" s="33">
        <f>(sheet!H18-sheet!H15)/sheet!H35</f>
        <v>8.6337288248781245</v>
      </c>
      <c r="D11" s="33">
        <f>sheet!H12/sheet!H35</f>
        <v>6.4347438951094089</v>
      </c>
      <c r="E11" s="33">
        <f>Sheet2!H20/sheet!H35</f>
        <v>2.0250985018809962</v>
      </c>
      <c r="F11" s="33">
        <f>sheet!H18/sheet!H35</f>
        <v>11.188533713242659</v>
      </c>
      <c r="G11" s="31"/>
      <c r="H11" s="34">
        <f>Sheet1!H33/sheet!H51</f>
        <v>6.7695871579588465E-2</v>
      </c>
      <c r="I11" s="34">
        <f>Sheet1!H33/Sheet1!H12</f>
        <v>0.15445601062047917</v>
      </c>
      <c r="J11" s="34">
        <f>Sheet1!H12/sheet!H27</f>
        <v>0.29189361737352498</v>
      </c>
      <c r="K11" s="34">
        <f>Sheet1!H30/sheet!H27</f>
        <v>4.6483160809406933E-2</v>
      </c>
      <c r="L11" s="34">
        <f>Sheet1!H38</f>
        <v>0.73</v>
      </c>
      <c r="M11" s="31"/>
      <c r="N11" s="34">
        <f>sheet!H40/sheet!H27</f>
        <v>0.33401073635501988</v>
      </c>
      <c r="O11" s="34">
        <f>sheet!H51/sheet!H27</f>
        <v>0.66598926364498001</v>
      </c>
      <c r="P11" s="34">
        <f>sheet!H40/sheet!H51</f>
        <v>0.50152570707667066</v>
      </c>
      <c r="Q11" s="33">
        <f>Sheet1!H24/Sheet1!H26</f>
        <v>-4.0757371994620666</v>
      </c>
      <c r="R11" s="33">
        <f>ABS(Sheet2!H20/(Sheet1!H26+Sheet2!H30))</f>
        <v>1.2927766379792704</v>
      </c>
      <c r="S11" s="33">
        <f>sheet!H40/Sheet1!H43</f>
        <v>2.9297513160283173</v>
      </c>
      <c r="T11" s="33">
        <f>Sheet2!H20/sheet!H40</f>
        <v>0.28182620817843868</v>
      </c>
      <c r="V11" s="33">
        <f>ABS(Sheet1!H15/sheet!H15)</f>
        <v>1.8605640000174264</v>
      </c>
      <c r="W11" s="33">
        <f>Sheet1!H12/sheet!H14</f>
        <v>30.22408528419135</v>
      </c>
      <c r="X11" s="33">
        <f>Sheet1!H12/sheet!H27</f>
        <v>0.29189361737352498</v>
      </c>
      <c r="Y11" s="33">
        <f>Sheet1!H12/(sheet!H18-sheet!H35)</f>
        <v>0.61633560884379379</v>
      </c>
      <c r="AA11" s="19">
        <f>Sheet1!H43</f>
        <v>220.36</v>
      </c>
      <c r="AB11" s="19" t="str">
        <f>Sheet3!H17</f>
        <v>3.8x</v>
      </c>
      <c r="AC11" s="19" t="str">
        <f>Sheet3!H18</f>
        <v>7.3x</v>
      </c>
      <c r="AD11" s="19" t="str">
        <f>Sheet3!H20</f>
        <v>13.9x</v>
      </c>
      <c r="AE11" s="19" t="str">
        <f>Sheet3!H21</f>
        <v>0.6x</v>
      </c>
      <c r="AF11" s="19" t="str">
        <f>Sheet3!H22</f>
        <v>1.7x</v>
      </c>
      <c r="AG11" s="19" t="str">
        <f>Sheet3!H24</f>
        <v>16.1x</v>
      </c>
      <c r="AH11" s="19" t="str">
        <f>Sheet3!H25</f>
        <v>1.1x</v>
      </c>
      <c r="AI11" s="19" t="str">
        <f>Sheet3!H31</f>
        <v/>
      </c>
      <c r="AK11" s="19">
        <f>Sheet3!H29</f>
        <v>2.2000000000000002</v>
      </c>
      <c r="AL11" s="19">
        <f>Sheet3!H30</f>
        <v>7</v>
      </c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</row>
    <row r="12" spans="1:62" s="39" customFormat="1" ht="18" x14ac:dyDescent="0.2">
      <c r="A12" s="35">
        <v>2018</v>
      </c>
      <c r="B12" s="36">
        <f>sheet!I18/sheet!I35</f>
        <v>8.8058166138683553</v>
      </c>
      <c r="C12" s="36">
        <f>(sheet!I18-sheet!I15)/sheet!I35</f>
        <v>6.0101812741992253</v>
      </c>
      <c r="D12" s="36">
        <f>sheet!I12/sheet!I35</f>
        <v>5.0353396691305878</v>
      </c>
      <c r="E12" s="36">
        <f>Sheet2!I20/sheet!I35</f>
        <v>0.71790742696233723</v>
      </c>
      <c r="F12" s="36">
        <f>sheet!I18/sheet!I35</f>
        <v>8.8058166138683553</v>
      </c>
      <c r="G12" s="31"/>
      <c r="H12" s="37">
        <f>Sheet1!I33/sheet!I51</f>
        <v>6.3409550540113628E-3</v>
      </c>
      <c r="I12" s="37">
        <f>Sheet1!I33/Sheet1!I12</f>
        <v>1.5163362724285241E-2</v>
      </c>
      <c r="J12" s="37">
        <f>Sheet1!I12/sheet!I27</f>
        <v>0.27655282920817231</v>
      </c>
      <c r="K12" s="37">
        <f>Sheet1!I30/sheet!I27</f>
        <v>-2.0228066635104464E-5</v>
      </c>
      <c r="L12" s="37">
        <f>Sheet1!I38</f>
        <v>7.1999999999999995E-2</v>
      </c>
      <c r="M12" s="31"/>
      <c r="N12" s="37">
        <f>sheet!I40/sheet!I27</f>
        <v>0.33866888725887062</v>
      </c>
      <c r="O12" s="37">
        <f>sheet!I51/sheet!I27</f>
        <v>0.66133111274112943</v>
      </c>
      <c r="P12" s="37">
        <f>sheet!I40/sheet!I51</f>
        <v>0.51210185145400644</v>
      </c>
      <c r="Q12" s="36">
        <f>Sheet1!I24/Sheet1!I26</f>
        <v>-1.4261896491837442</v>
      </c>
      <c r="R12" s="36">
        <f>ABS(Sheet2!I20/(Sheet1!I26+Sheet2!I30))</f>
        <v>0.36608847635522468</v>
      </c>
      <c r="S12" s="36">
        <f>sheet!I40/Sheet1!I43</f>
        <v>4.0591216606248128</v>
      </c>
      <c r="T12" s="36">
        <f>Sheet2!I20/sheet!I40</f>
        <v>0.11601909025492543</v>
      </c>
      <c r="U12" s="14"/>
      <c r="V12" s="36">
        <f>ABS(Sheet1!I15/sheet!I15)</f>
        <v>1.0531199637389201</v>
      </c>
      <c r="W12" s="36">
        <f>Sheet1!I12/sheet!I14</f>
        <v>37.269617706237419</v>
      </c>
      <c r="X12" s="36">
        <f>Sheet1!I12/sheet!I27</f>
        <v>0.27655282920817231</v>
      </c>
      <c r="Y12" s="36">
        <f>Sheet1!I12/(sheet!I18-sheet!I35)</f>
        <v>0.64732659717063123</v>
      </c>
      <c r="Z12" s="14"/>
      <c r="AA12" s="38">
        <f>Sheet1!I43</f>
        <v>173.23599999999999</v>
      </c>
      <c r="AB12" s="38" t="str">
        <f>Sheet3!I17</f>
        <v>9.9x</v>
      </c>
      <c r="AC12" s="38" t="str">
        <f>Sheet3!I18</f>
        <v>66.4x</v>
      </c>
      <c r="AD12" s="38" t="str">
        <f>Sheet3!I20</f>
        <v>-29.7x</v>
      </c>
      <c r="AE12" s="38" t="str">
        <f>Sheet3!I21</f>
        <v>1.0x</v>
      </c>
      <c r="AF12" s="38" t="str">
        <f>Sheet3!I22</f>
        <v>2.9x</v>
      </c>
      <c r="AG12" s="38" t="str">
        <f>Sheet3!I24</f>
        <v>56.5x</v>
      </c>
      <c r="AH12" s="38" t="str">
        <f>Sheet3!I25</f>
        <v>1.5x</v>
      </c>
      <c r="AI12" s="38" t="str">
        <f>Sheet3!I31</f>
        <v/>
      </c>
      <c r="AK12" s="38">
        <f>Sheet3!I29</f>
        <v>2.4</v>
      </c>
      <c r="AL12" s="38">
        <f>Sheet3!I30</f>
        <v>3</v>
      </c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</row>
    <row r="13" spans="1:62" ht="18" x14ac:dyDescent="0.2">
      <c r="A13" s="32">
        <v>2019</v>
      </c>
      <c r="B13" s="33">
        <f>sheet!J18/sheet!J35</f>
        <v>3.8418977271606112</v>
      </c>
      <c r="C13" s="33">
        <f>(sheet!J18-sheet!J15)/sheet!J35</f>
        <v>2.8273845738960564</v>
      </c>
      <c r="D13" s="33">
        <f>sheet!J12/sheet!J35</f>
        <v>2.1507651223899837</v>
      </c>
      <c r="E13" s="33">
        <f>Sheet2!J20/sheet!J35</f>
        <v>0.5044973344865803</v>
      </c>
      <c r="F13" s="33">
        <f>sheet!J18/sheet!J35</f>
        <v>3.8418977271606112</v>
      </c>
      <c r="G13" s="31"/>
      <c r="H13" s="34">
        <f>Sheet1!J33/sheet!J51</f>
        <v>9.0635331574786676E-2</v>
      </c>
      <c r="I13" s="34">
        <f>Sheet1!J33/Sheet1!J12</f>
        <v>0.16936023218598228</v>
      </c>
      <c r="J13" s="34">
        <f>Sheet1!J12/sheet!J27</f>
        <v>0.34675044532531629</v>
      </c>
      <c r="K13" s="34">
        <f>Sheet1!J30/sheet!J27</f>
        <v>5.7835525343058913E-2</v>
      </c>
      <c r="L13" s="34">
        <f>Sheet1!J38</f>
        <v>1.1000000000000001</v>
      </c>
      <c r="M13" s="31"/>
      <c r="N13" s="34">
        <f>sheet!J40/sheet!J27</f>
        <v>0.35206618625511327</v>
      </c>
      <c r="O13" s="34">
        <f>sheet!J51/sheet!J27</f>
        <v>0.64793425378966563</v>
      </c>
      <c r="P13" s="34">
        <f>sheet!J40/sheet!J51</f>
        <v>0.54336714596571101</v>
      </c>
      <c r="Q13" s="33">
        <f>Sheet1!J24/Sheet1!J26</f>
        <v>-154.7677642980936</v>
      </c>
      <c r="R13" s="33">
        <f>ABS(Sheet2!J20/(Sheet1!J26+Sheet2!J30))</f>
        <v>0.76867032790828194</v>
      </c>
      <c r="S13" s="33">
        <f>sheet!J40/Sheet1!J43</f>
        <v>3.0197778390068808</v>
      </c>
      <c r="T13" s="33">
        <f>Sheet2!J20/sheet!J40</f>
        <v>0.19173596277321081</v>
      </c>
      <c r="V13" s="33">
        <f>ABS(Sheet1!J15/sheet!J15)</f>
        <v>1.4716482647285738</v>
      </c>
      <c r="W13" s="33">
        <f>Sheet1!J12/sheet!J14</f>
        <v>11.204006767997042</v>
      </c>
      <c r="X13" s="33">
        <f>Sheet1!J12/sheet!J27</f>
        <v>0.34675044532531629</v>
      </c>
      <c r="Y13" s="33">
        <f>Sheet1!J12/(sheet!J18-sheet!J35)</f>
        <v>0.9118839345332258</v>
      </c>
      <c r="AA13" s="19">
        <f>Sheet1!J43</f>
        <v>264.94299999999998</v>
      </c>
      <c r="AB13" s="19" t="str">
        <f>Sheet3!J17</f>
        <v>12.1x</v>
      </c>
      <c r="AC13" s="19" t="str">
        <f>Sheet3!J18</f>
        <v>29.1x</v>
      </c>
      <c r="AD13" s="19" t="str">
        <f>Sheet3!J20</f>
        <v>-51.8x</v>
      </c>
      <c r="AE13" s="19" t="str">
        <f>Sheet3!J21</f>
        <v>1.5x</v>
      </c>
      <c r="AF13" s="19" t="str">
        <f>Sheet3!J22</f>
        <v>4.0x</v>
      </c>
      <c r="AG13" s="19" t="str">
        <f>Sheet3!J24</f>
        <v>68.9x</v>
      </c>
      <c r="AH13" s="19" t="str">
        <f>Sheet3!J25</f>
        <v>2.2x</v>
      </c>
      <c r="AI13" s="19" t="str">
        <f>Sheet3!J31</f>
        <v/>
      </c>
      <c r="AK13" s="19">
        <f>Sheet3!J29</f>
        <v>3.3</v>
      </c>
      <c r="AL13" s="19">
        <f>Sheet3!J30</f>
        <v>6</v>
      </c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</row>
    <row r="14" spans="1:62" s="39" customFormat="1" ht="18" x14ac:dyDescent="0.2">
      <c r="A14" s="35">
        <v>2020</v>
      </c>
      <c r="B14" s="36">
        <f>sheet!K18/sheet!K35</f>
        <v>5.7112480691024876</v>
      </c>
      <c r="C14" s="36">
        <f>(sheet!K18-sheet!K15)/sheet!K35</f>
        <v>3.9581791242394635</v>
      </c>
      <c r="D14" s="36">
        <f>sheet!K12/sheet!K35</f>
        <v>3.4522461460861891</v>
      </c>
      <c r="E14" s="36">
        <f>Sheet2!K20/sheet!K35</f>
        <v>1.2318590208379308</v>
      </c>
      <c r="F14" s="36">
        <f>sheet!K18/sheet!K35</f>
        <v>5.7112480691024876</v>
      </c>
      <c r="G14" s="31"/>
      <c r="H14" s="37">
        <f>Sheet1!K33/sheet!K51</f>
        <v>3.938858785857647E-2</v>
      </c>
      <c r="I14" s="37">
        <f>Sheet1!K33/Sheet1!K12</f>
        <v>0.17763070618928997</v>
      </c>
      <c r="J14" s="37">
        <f>Sheet1!K12/sheet!K27</f>
        <v>0.16477355870496721</v>
      </c>
      <c r="K14" s="37">
        <f>Sheet1!K30/sheet!K27</f>
        <v>3.0355708377784483E-2</v>
      </c>
      <c r="L14" s="37">
        <f>Sheet1!K38</f>
        <v>1.28</v>
      </c>
      <c r="M14" s="31"/>
      <c r="N14" s="37">
        <f>sheet!K40/sheet!K27</f>
        <v>0.25692071776793191</v>
      </c>
      <c r="O14" s="37">
        <f>sheet!K51/sheet!K27</f>
        <v>0.74307928223206809</v>
      </c>
      <c r="P14" s="37">
        <f>sheet!K40/sheet!K51</f>
        <v>0.34575142102763401</v>
      </c>
      <c r="Q14" s="36">
        <f>Sheet1!K24/Sheet1!K26</f>
        <v>-28.331582332761577</v>
      </c>
      <c r="R14" s="36">
        <f>ABS(Sheet2!K20/(Sheet1!K26+Sheet2!K30))</f>
        <v>1.9080632638810895</v>
      </c>
      <c r="S14" s="36">
        <f>sheet!K40/Sheet1!K43</f>
        <v>3.5592218432330811</v>
      </c>
      <c r="T14" s="36">
        <f>Sheet2!K20/sheet!K40</f>
        <v>0.23087198993696423</v>
      </c>
      <c r="U14" s="14"/>
      <c r="V14" s="36">
        <f>ABS(Sheet1!K15/sheet!K15)</f>
        <v>0.95817051525739494</v>
      </c>
      <c r="W14" s="36">
        <f>Sheet1!K12/sheet!K14</f>
        <v>22.183601733017248</v>
      </c>
      <c r="X14" s="36">
        <f>Sheet1!K12/sheet!K27</f>
        <v>0.16477355870496721</v>
      </c>
      <c r="Y14" s="36">
        <f>Sheet1!K12/(sheet!K18-sheet!K35)</f>
        <v>0.72634371727485947</v>
      </c>
      <c r="Z14" s="14"/>
      <c r="AA14" s="38">
        <f>Sheet1!K43</f>
        <v>475.53399999999999</v>
      </c>
      <c r="AB14" s="38" t="str">
        <f>Sheet3!K17</f>
        <v>20.7x</v>
      </c>
      <c r="AC14" s="38" t="str">
        <f>Sheet3!K18</f>
        <v>30.9x</v>
      </c>
      <c r="AD14" s="38" t="str">
        <f>Sheet3!K20</f>
        <v>17,665.1x</v>
      </c>
      <c r="AE14" s="38" t="str">
        <f>Sheet3!K21</f>
        <v>1.1x</v>
      </c>
      <c r="AF14" s="38" t="str">
        <f>Sheet3!K22</f>
        <v>7.1x</v>
      </c>
      <c r="AG14" s="38" t="str">
        <f>Sheet3!K24</f>
        <v>38.6x</v>
      </c>
      <c r="AH14" s="38" t="str">
        <f>Sheet3!K25</f>
        <v>1.3x</v>
      </c>
      <c r="AI14" s="38" t="str">
        <f>Sheet3!K31</f>
        <v/>
      </c>
      <c r="AK14" s="38">
        <f>Sheet3!K29</f>
        <v>2.6</v>
      </c>
      <c r="AL14" s="38">
        <f>Sheet3!K30</f>
        <v>6</v>
      </c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</row>
    <row r="15" spans="1:62" ht="18" x14ac:dyDescent="0.2">
      <c r="A15" s="32">
        <v>2021</v>
      </c>
      <c r="B15" s="33">
        <f>sheet!L18/sheet!L35</f>
        <v>5.6372553116216366</v>
      </c>
      <c r="C15" s="33">
        <f>(sheet!L18-sheet!L15)/sheet!L35</f>
        <v>4.2655016895232851</v>
      </c>
      <c r="D15" s="33">
        <f>sheet!L12/sheet!L35</f>
        <v>3.5844580572014366</v>
      </c>
      <c r="E15" s="33">
        <f>Sheet2!L20/sheet!L35</f>
        <v>2.1452098602417426</v>
      </c>
      <c r="F15" s="33">
        <f>sheet!L18/sheet!L35</f>
        <v>5.6372553116216366</v>
      </c>
      <c r="G15" s="31"/>
      <c r="H15" s="34">
        <f>Sheet1!L33/sheet!L51</f>
        <v>9.0826493517745716E-2</v>
      </c>
      <c r="I15" s="34">
        <f>Sheet1!L33/Sheet1!L12</f>
        <v>0.24967854309346416</v>
      </c>
      <c r="J15" s="34">
        <f>Sheet1!L12/sheet!L27</f>
        <v>0.28287759369470805</v>
      </c>
      <c r="K15" s="34">
        <f>Sheet1!L30/sheet!L27</f>
        <v>8.1728280035568937E-2</v>
      </c>
      <c r="L15" s="34">
        <f>Sheet1!L38</f>
        <v>2.15</v>
      </c>
      <c r="M15" s="31"/>
      <c r="N15" s="34">
        <f>sheet!L40/sheet!L27</f>
        <v>0.22238020521940752</v>
      </c>
      <c r="O15" s="34">
        <f>sheet!L51/sheet!L27</f>
        <v>0.77761964303598474</v>
      </c>
      <c r="P15" s="34">
        <f>sheet!L40/sheet!L51</f>
        <v>0.28597555014324239</v>
      </c>
      <c r="Q15" s="33">
        <f>Sheet1!L24/Sheet1!L26</f>
        <v>-25.000599161174357</v>
      </c>
      <c r="R15" s="33">
        <f>ABS(Sheet2!L20/(Sheet1!L26+Sheet2!L30))</f>
        <v>6.2396671447207437</v>
      </c>
      <c r="S15" s="33">
        <f>sheet!L40/Sheet1!L43</f>
        <v>1.4920530199135205</v>
      </c>
      <c r="T15" s="33">
        <f>Sheet2!L20/sheet!L40</f>
        <v>0.52547680298057309</v>
      </c>
      <c r="V15" s="33">
        <f>ABS(Sheet1!L15/sheet!L15)</f>
        <v>1.5301099856222637</v>
      </c>
      <c r="W15" s="33">
        <f>Sheet1!L12/sheet!L14</f>
        <v>17.117229537399226</v>
      </c>
      <c r="X15" s="33">
        <f>Sheet1!L12/sheet!L27</f>
        <v>0.28287759369470805</v>
      </c>
      <c r="Y15" s="33">
        <f>Sheet1!L12/(sheet!L18-sheet!L35)</f>
        <v>1.1198443173053125</v>
      </c>
      <c r="AA15" s="19">
        <f>Sheet1!L43</f>
        <v>982.197</v>
      </c>
      <c r="AB15" s="19" t="str">
        <f>Sheet3!L17</f>
        <v>4.9x</v>
      </c>
      <c r="AC15" s="19" t="str">
        <f>Sheet3!L18</f>
        <v>6.7x</v>
      </c>
      <c r="AD15" s="19" t="str">
        <f>Sheet3!L20</f>
        <v>10.5x</v>
      </c>
      <c r="AE15" s="19" t="str">
        <f>Sheet3!L21</f>
        <v>0.9x</v>
      </c>
      <c r="AF15" s="19" t="str">
        <f>Sheet3!L22</f>
        <v>2.6x</v>
      </c>
      <c r="AG15" s="19" t="str">
        <f>Sheet3!L24</f>
        <v>10.9x</v>
      </c>
      <c r="AH15" s="19" t="str">
        <f>Sheet3!L25</f>
        <v>1.1x</v>
      </c>
      <c r="AI15" s="19">
        <f>Sheet3!L31</f>
        <v>0.25290000000000001</v>
      </c>
      <c r="AK15" s="19">
        <f>Sheet3!L29</f>
        <v>3</v>
      </c>
      <c r="AL15" s="19">
        <f>Sheet3!L30</f>
        <v>8</v>
      </c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</row>
    <row r="16" spans="1:62" s="39" customFormat="1" ht="18" x14ac:dyDescent="0.2">
      <c r="A16" s="35">
        <v>2022</v>
      </c>
      <c r="B16" s="36">
        <f>sheet!M18/sheet!M35</f>
        <v>4.9290095294014966</v>
      </c>
      <c r="C16" s="36">
        <f>(sheet!M18-sheet!M15)/sheet!M35</f>
        <v>3.1327556976722657</v>
      </c>
      <c r="D16" s="36">
        <f>sheet!M12/sheet!M35</f>
        <v>2.3471764883243011</v>
      </c>
      <c r="E16" s="36">
        <f>Sheet2!M20/sheet!M35</f>
        <v>0.5761677682474946</v>
      </c>
      <c r="F16" s="36">
        <f>sheet!M18/sheet!M35</f>
        <v>4.9290095294014966</v>
      </c>
      <c r="G16" s="31"/>
      <c r="H16" s="37">
        <f>Sheet1!M33/sheet!M51</f>
        <v>4.7050593851396545E-2</v>
      </c>
      <c r="I16" s="37">
        <f>Sheet1!M33/Sheet1!M12</f>
        <v>0.16910676225039067</v>
      </c>
      <c r="J16" s="37">
        <f>Sheet1!M12/sheet!M27</f>
        <v>0.21847910680981195</v>
      </c>
      <c r="K16" s="37">
        <f>Sheet1!M30/sheet!M27</f>
        <v>4.0046001549221083E-2</v>
      </c>
      <c r="L16" s="37">
        <f>Sheet1!M38</f>
        <v>1.25</v>
      </c>
      <c r="M16" s="31"/>
      <c r="N16" s="37">
        <f>sheet!M40/sheet!M27</f>
        <v>0.21475392024477188</v>
      </c>
      <c r="O16" s="37">
        <f>sheet!M51/sheet!M27</f>
        <v>0.7852460797552282</v>
      </c>
      <c r="P16" s="37">
        <f>sheet!M40/sheet!M51</f>
        <v>0.27348614120011089</v>
      </c>
      <c r="Q16" s="36">
        <f>Sheet1!M24/Sheet1!M26</f>
        <v>-86.734333859926267</v>
      </c>
      <c r="R16" s="36">
        <f>ABS(Sheet2!M20/(Sheet1!M26+Sheet2!M30))</f>
        <v>1.9142626163214733</v>
      </c>
      <c r="S16" s="36">
        <f>sheet!M40/Sheet1!M43</f>
        <v>3.0407247383431084</v>
      </c>
      <c r="T16" s="36">
        <f>Sheet2!M20/sheet!M40</f>
        <v>0.14258028792912514</v>
      </c>
      <c r="U16" s="14"/>
      <c r="V16" s="36">
        <f>ABS(Sheet1!M15/sheet!M15)</f>
        <v>1.2953201865270021</v>
      </c>
      <c r="W16" s="36">
        <f>Sheet1!M12/sheet!M14</f>
        <v>18.350065519968833</v>
      </c>
      <c r="X16" s="36">
        <f>Sheet1!M12/sheet!M27</f>
        <v>0.21847910680981195</v>
      </c>
      <c r="Y16" s="36">
        <f>Sheet1!M12/(sheet!M18-sheet!M35)</f>
        <v>1.0463457174572595</v>
      </c>
      <c r="Z16" s="14"/>
      <c r="AA16" s="38">
        <f>Sheet1!M43</f>
        <v>502.471</v>
      </c>
      <c r="AB16" s="38" t="str">
        <f>Sheet3!M17</f>
        <v>9.2x</v>
      </c>
      <c r="AC16" s="38" t="str">
        <f>Sheet3!M18</f>
        <v>18.1x</v>
      </c>
      <c r="AD16" s="38" t="str">
        <f>Sheet3!M20</f>
        <v>56.0x</v>
      </c>
      <c r="AE16" s="38" t="str">
        <f>Sheet3!M21</f>
        <v>0.8x</v>
      </c>
      <c r="AF16" s="38" t="str">
        <f>Sheet3!M22</f>
        <v>3.0x</v>
      </c>
      <c r="AG16" s="38" t="str">
        <f>Sheet3!M24</f>
        <v>16.2x</v>
      </c>
      <c r="AH16" s="38" t="str">
        <f>Sheet3!M25</f>
        <v>0.9x</v>
      </c>
      <c r="AI16" s="38">
        <f>Sheet3!M31</f>
        <v>0.37909999999999999</v>
      </c>
      <c r="AK16" s="38">
        <f>Sheet3!M29</f>
        <v>2.4</v>
      </c>
      <c r="AL16" s="38">
        <f>Sheet3!M30</f>
        <v>4</v>
      </c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</row>
    <row r="17" spans="2:62" x14ac:dyDescent="0.2">
      <c r="G17" s="31"/>
      <c r="K17" s="31"/>
      <c r="M17" s="31"/>
      <c r="R17" s="31"/>
      <c r="S17" s="31"/>
      <c r="AC17" s="40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</row>
    <row r="18" spans="2:62" x14ac:dyDescent="0.2"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</row>
    <row r="19" spans="2:62" x14ac:dyDescent="0.2">
      <c r="E19" s="31"/>
    </row>
    <row r="21" spans="2:62" x14ac:dyDescent="0.2">
      <c r="D21" s="31"/>
    </row>
    <row r="22" spans="2:62" x14ac:dyDescent="0.2">
      <c r="B22" s="30"/>
      <c r="J22" s="31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2023-04-20T20:15:07Z</dcterms:created>
  <dcterms:modified xsi:type="dcterms:W3CDTF">2023-05-07T16:27:26Z</dcterms:modified>
  <cp:category/>
  <dc:identifier/>
  <cp:version/>
</cp:coreProperties>
</file>