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7" documentId="8_{5409B456-D6FE-45C5-A853-869635795D46}" xr6:coauthVersionLast="47" xr6:coauthVersionMax="47" xr10:uidLastSave="{4F533F8E-E7EE-4CFE-8625-47CB933C559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<sst xmlns="http://schemas.openxmlformats.org/spreadsheetml/2006/main" count="584" uniqueCount="314">
  <si>
    <t>Richelieu Hardware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</si>
  <si>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</si>
  <si>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</si>
  <si>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</si>
  <si>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</si>
  <si>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</si>
  <si>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</si>
  <si>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</si>
  <si>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</si>
  <si>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</si>
  <si>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</si>
  <si>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</si>
  <si>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</si>
  <si>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</si>
  <si>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</si>
  <si>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2013-11-30</t>
  </si>
  <si>
    <t>2014-11-30</t>
  </si>
  <si>
    <t>2015-11-30</t>
  </si>
  <si>
    <t>2016-11-30</t>
  </si>
  <si>
    <t>2017-11-30</t>
  </si>
  <si>
    <t>2018-11-30</t>
  </si>
  <si>
    <t>2019-11-30</t>
  </si>
  <si>
    <t>2020-11-30</t>
  </si>
  <si>
    <t>2021-11-30</t>
  </si>
  <si>
    <t>2022-11-30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</si>
  <si>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</si>
  <si>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</si>
  <si>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</si>
  <si>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</si>
  <si>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</si>
  <si>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</si>
  <si>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</si>
  <si>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</si>
  <si>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</si>
  <si>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</si>
  <si>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</si>
  <si>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</si>
  <si>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</si>
  <si>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</si>
  <si>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</si>
  <si>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</si>
  <si>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1,283.865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</si>
  <si>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</si>
  <si>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</si>
  <si>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</si>
  <si>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</si>
  <si>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</si>
  <si>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</si>
  <si>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</si>
  <si>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</si>
  <si>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</si>
  <si>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</si>
  <si>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</si>
  <si>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</si>
  <si>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</si>
  <si>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</si>
  <si>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</si>
  <si>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</si>
  <si>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</si>
  <si>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</si>
  <si>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</si>
  <si>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</si>
  <si>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</si>
  <si>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</si>
  <si>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</si>
  <si>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</si>
  <si>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</si>
  <si>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</si>
  <si>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1,004.4</t>
  </si>
  <si>
    <t>1,041.647</t>
  </si>
  <si>
    <t>1,127.84</t>
  </si>
  <si>
    <t>1,440.416</t>
  </si>
  <si>
    <t>1,802.787</t>
  </si>
  <si>
    <t>Revenue Growth (YoY)</t>
  </si>
  <si>
    <t>3.7%</t>
  </si>
  <si>
    <t>10.2%</t>
  </si>
  <si>
    <t>15.9%</t>
  </si>
  <si>
    <t>12.6%</t>
  </si>
  <si>
    <t>11.6%</t>
  </si>
  <si>
    <t>6.6%</t>
  </si>
  <si>
    <t>8.3%</t>
  </si>
  <si>
    <t>27.7%</t>
  </si>
  <si>
    <t>25.2%</t>
  </si>
  <si>
    <t>Cost of Revenues</t>
  </si>
  <si>
    <t>-1,206.018</t>
  </si>
  <si>
    <t>-1,515.345</t>
  </si>
  <si>
    <t>Gross Profit</t>
  </si>
  <si>
    <t>Gross Profit Margin</t>
  </si>
  <si>
    <t>12.0%</t>
  </si>
  <si>
    <t>11.7%</t>
  </si>
  <si>
    <t>11.2%</t>
  </si>
  <si>
    <t>10.9%</t>
  </si>
  <si>
    <t>10.6%</t>
  </si>
  <si>
    <t>11.9%</t>
  </si>
  <si>
    <t>13.1%</t>
  </si>
  <si>
    <t>16.3%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</si>
  <si>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</si>
  <si>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</si>
  <si>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</si>
  <si>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</si>
  <si>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</si>
  <si>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</si>
  <si>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</si>
  <si>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</si>
  <si>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</si>
  <si>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</si>
  <si>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</si>
  <si>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</si>
  <si>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</si>
  <si>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</si>
  <si>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</si>
  <si>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</si>
  <si>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</si>
  <si>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</si>
  <si>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</si>
  <si>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</si>
  <si>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</si>
  <si>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</si>
  <si>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</si>
  <si>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</si>
  <si>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</si>
  <si>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</si>
  <si>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</si>
  <si>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</si>
  <si>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</si>
  <si>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</si>
  <si>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</si>
  <si>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</si>
  <si>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</si>
  <si>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</si>
  <si>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</si>
  <si>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</si>
  <si>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</si>
  <si>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</si>
  <si>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</si>
  <si>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</si>
  <si>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</si>
  <si>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</si>
  <si>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</si>
  <si>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</si>
  <si>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</si>
  <si>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</si>
  <si>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</si>
  <si>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</si>
  <si>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</si>
  <si>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</si>
  <si>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</si>
  <si>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</si>
  <si>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1,107.144</t>
  </si>
  <si>
    <t>1,387.973</t>
  </si>
  <si>
    <t>1,560.501</t>
  </si>
  <si>
    <t>1,961.103</t>
  </si>
  <si>
    <t>1,454.951</t>
  </si>
  <si>
    <t>1,511.118</t>
  </si>
  <si>
    <t>2,136.354</t>
  </si>
  <si>
    <t>2,363.344</t>
  </si>
  <si>
    <t>2,180.763</t>
  </si>
  <si>
    <t>Total Enterprise Value (TEV)</t>
  </si>
  <si>
    <t>1,086.119</t>
  </si>
  <si>
    <t>1,374.973</t>
  </si>
  <si>
    <t>1,547.444</t>
  </si>
  <si>
    <t>1,942.865</t>
  </si>
  <si>
    <t>1,451.55</t>
  </si>
  <si>
    <t>1,506.609</t>
  </si>
  <si>
    <t>2,141.426</t>
  </si>
  <si>
    <t>2,383.808</t>
  </si>
  <si>
    <t>2,391.185</t>
  </si>
  <si>
    <t>Enterprise Value (EV)</t>
  </si>
  <si>
    <t>EV/EBITDA</t>
  </si>
  <si>
    <t>12.4x</t>
  </si>
  <si>
    <t>14.8x</t>
  </si>
  <si>
    <t>16.2x</t>
  </si>
  <si>
    <t>17.0x</t>
  </si>
  <si>
    <t>19.2x</t>
  </si>
  <si>
    <t>13.6x</t>
  </si>
  <si>
    <t>12.8x</t>
  </si>
  <si>
    <t>16.7x</t>
  </si>
  <si>
    <t>9.1x</t>
  </si>
  <si>
    <t>EV / EBIT</t>
  </si>
  <si>
    <t>13.7x</t>
  </si>
  <si>
    <t>17.8x</t>
  </si>
  <si>
    <t>18.8x</t>
  </si>
  <si>
    <t>21.4x</t>
  </si>
  <si>
    <t>15.4x</t>
  </si>
  <si>
    <t>16.1x</t>
  </si>
  <si>
    <t>19.5x</t>
  </si>
  <si>
    <t>14.2x</t>
  </si>
  <si>
    <t>10.1x</t>
  </si>
  <si>
    <t>EV / LTM EBITDA - CAPEX</t>
  </si>
  <si>
    <t>13.3x</t>
  </si>
  <si>
    <t>15.7x</t>
  </si>
  <si>
    <t>18.1x</t>
  </si>
  <si>
    <t>19.3x</t>
  </si>
  <si>
    <t>21.9x</t>
  </si>
  <si>
    <t>15.3x</t>
  </si>
  <si>
    <t>14.1x</t>
  </si>
  <si>
    <t>18.3x</t>
  </si>
  <si>
    <t>13.8x</t>
  </si>
  <si>
    <t>9.8x</t>
  </si>
  <si>
    <t>EV / Free Cash Flow</t>
  </si>
  <si>
    <t>30.2x</t>
  </si>
  <si>
    <t>277.6x</t>
  </si>
  <si>
    <t>40.5x</t>
  </si>
  <si>
    <t>48.7x</t>
  </si>
  <si>
    <t>76.0x</t>
  </si>
  <si>
    <t>23.4x</t>
  </si>
  <si>
    <t>20.6x</t>
  </si>
  <si>
    <t>33.0x</t>
  </si>
  <si>
    <t>-27.5x</t>
  </si>
  <si>
    <t>EV / Invested Capital</t>
  </si>
  <si>
    <t>2.8x</t>
  </si>
  <si>
    <t>3.6x</t>
  </si>
  <si>
    <t>3.9x</t>
  </si>
  <si>
    <t>4.0x</t>
  </si>
  <si>
    <t>4.5x</t>
  </si>
  <si>
    <t>3.1x</t>
  </si>
  <si>
    <t>3.0x</t>
  </si>
  <si>
    <t>3.4x</t>
  </si>
  <si>
    <t>2.4x</t>
  </si>
  <si>
    <t>EV / Revenue</t>
  </si>
  <si>
    <t>1.5x</t>
  </si>
  <si>
    <t>1.7x</t>
  </si>
  <si>
    <t>1.9x</t>
  </si>
  <si>
    <t>2.1x</t>
  </si>
  <si>
    <t>2.0x</t>
  </si>
  <si>
    <t>1.8x</t>
  </si>
  <si>
    <t>1.4x</t>
  </si>
  <si>
    <t>P/E Ratio</t>
  </si>
  <si>
    <t>19.8x</t>
  </si>
  <si>
    <t>22.3x</t>
  </si>
  <si>
    <t>24.3x</t>
  </si>
  <si>
    <t>25.5x</t>
  </si>
  <si>
    <t>29.3x</t>
  </si>
  <si>
    <t>21.0x</t>
  </si>
  <si>
    <t>23.0x</t>
  </si>
  <si>
    <t>27.6x</t>
  </si>
  <si>
    <t>19.0x</t>
  </si>
  <si>
    <t>13.0x</t>
  </si>
  <si>
    <t>Price/Book</t>
  </si>
  <si>
    <t>3.8x</t>
  </si>
  <si>
    <t>4.2x</t>
  </si>
  <si>
    <t>4.6x</t>
  </si>
  <si>
    <t>Price / Operating Cash Flow</t>
  </si>
  <si>
    <t>23.6x</t>
  </si>
  <si>
    <t>52.3x</t>
  </si>
  <si>
    <t>29.6x</t>
  </si>
  <si>
    <t>30.8x</t>
  </si>
  <si>
    <t>39.8x</t>
  </si>
  <si>
    <t>16.8x</t>
  </si>
  <si>
    <t>14.4x</t>
  </si>
  <si>
    <t>18.7x</t>
  </si>
  <si>
    <t>-91.5x</t>
  </si>
  <si>
    <t>Price / LTM Sales</t>
  </si>
  <si>
    <t>1.6x</t>
  </si>
  <si>
    <t>2.2x</t>
  </si>
  <si>
    <t>1.3x</t>
  </si>
  <si>
    <t>Altman Z-Score</t>
  </si>
  <si>
    <t>Piotroski Score</t>
  </si>
  <si>
    <t>Dividend Per Share</t>
  </si>
  <si>
    <t>Dividend Yield</t>
  </si>
  <si>
    <t>0.3%</t>
  </si>
  <si>
    <t>1.1%</t>
  </si>
  <si>
    <t>0.9%</t>
  </si>
  <si>
    <t>0.8%</t>
  </si>
  <si>
    <t>0.7%</t>
  </si>
  <si>
    <t>1.0%</t>
  </si>
  <si>
    <t>1.3%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</si>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</sst>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FF484F8-5F98-05A5-B772-396C65EFDB2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46.186999999999998</v>
      </c>
      <c r="E12" s="3">
        <v>33.720999999999997</v>
      </c>
      <c r="F12" s="3">
        <v>29.454000000000001</v>
      </c>
      <c r="G12" s="3">
        <v>42.969000000000001</v>
      </c>
      <c r="H12" s="3">
        <v>29.161999999999999</v>
      </c>
      <c r="I12" s="3">
        <v>7.4080000000000004</v>
      </c>
      <c r="J12" s="3">
        <v>24.701000000000001</v>
      </c>
      <c r="K12" s="3">
        <v>73.927999999999997</v>
      </c>
      <c r="L12" s="3">
        <v>58.707000000000001</v>
      </c>
      <c r="M12" s="3">
        <v>21.22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78.343000000000004</v>
      </c>
      <c r="E14" s="3">
        <v>93.474000000000004</v>
      </c>
      <c r="F14" s="3">
        <v>99.918000000000006</v>
      </c>
      <c r="G14" s="3">
        <v>109.4</v>
      </c>
      <c r="H14" s="3">
        <v>134.18700000000001</v>
      </c>
      <c r="I14" s="3">
        <v>138.767</v>
      </c>
      <c r="J14" s="3">
        <v>137.589</v>
      </c>
      <c r="K14" s="3">
        <v>156.90799999999999</v>
      </c>
      <c r="L14" s="3">
        <v>199.58500000000001</v>
      </c>
      <c r="M14" s="3">
        <v>222.238</v>
      </c>
    </row>
    <row r="15" spans="3:13" ht="12.75" x14ac:dyDescent="0.2">
      <c r="C15" s="3" t="s">
        <v>29</v>
      </c>
      <c r="D15" s="3">
        <v>136.74600000000001</v>
      </c>
      <c r="E15" s="3">
        <v>156.488</v>
      </c>
      <c r="F15" s="3">
        <v>206.44900000000001</v>
      </c>
      <c r="G15" s="3">
        <v>207.803</v>
      </c>
      <c r="H15" s="3">
        <v>233.58500000000001</v>
      </c>
      <c r="I15" s="3">
        <v>270.27499999999998</v>
      </c>
      <c r="J15" s="3">
        <v>275.154</v>
      </c>
      <c r="K15" s="3">
        <v>287.34399999999999</v>
      </c>
      <c r="L15" s="3">
        <v>395.464</v>
      </c>
      <c r="M15" s="3">
        <v>660.24199999999996</v>
      </c>
    </row>
    <row r="16" spans="3:13" ht="12.75" x14ac:dyDescent="0.2">
      <c r="C16" s="3" t="s">
        <v>30</v>
      </c>
      <c r="D16" s="3">
        <v>0.97499999999999998</v>
      </c>
      <c r="E16" s="3">
        <v>1.3109999999999999</v>
      </c>
      <c r="F16" s="3">
        <v>1.43</v>
      </c>
      <c r="G16" s="3">
        <v>2.1640000000000001</v>
      </c>
      <c r="H16" s="3">
        <v>2.2530000000000001</v>
      </c>
      <c r="I16" s="3">
        <v>3.3940000000000001</v>
      </c>
      <c r="J16" s="3">
        <v>6.5650000000000004</v>
      </c>
      <c r="K16" s="3">
        <v>4.5220000000000002</v>
      </c>
      <c r="L16" s="3">
        <v>5.423</v>
      </c>
      <c r="M16" s="3">
        <v>7.0709999999999997</v>
      </c>
    </row>
    <row r="17" spans="3:13" ht="12.75" x14ac:dyDescent="0.2">
      <c r="C17" s="3" t="s">
        <v>31</v>
      </c>
      <c r="D17" s="3">
        <v>0</v>
      </c>
      <c r="E17" s="3">
        <v>0.4</v>
      </c>
      <c r="F17" s="3">
        <v>5.7000000000000002E-2</v>
      </c>
      <c r="G17" s="3">
        <v>0.46700000000000003</v>
      </c>
      <c r="H17" s="3">
        <v>0</v>
      </c>
      <c r="I17" s="3">
        <v>0</v>
      </c>
      <c r="J17" s="3">
        <v>1.3360000000000001</v>
      </c>
      <c r="K17" s="3">
        <v>0</v>
      </c>
      <c r="L17" s="3">
        <v>0</v>
      </c>
      <c r="M17" s="3">
        <v>0</v>
      </c>
    </row>
    <row r="18" spans="3:13" ht="12.75" x14ac:dyDescent="0.2">
      <c r="C18" s="3" t="s">
        <v>32</v>
      </c>
      <c r="D18" s="3">
        <v>262.25099999999998</v>
      </c>
      <c r="E18" s="3">
        <v>285.39400000000001</v>
      </c>
      <c r="F18" s="3">
        <v>337.30799999999999</v>
      </c>
      <c r="G18" s="3">
        <v>362.803</v>
      </c>
      <c r="H18" s="3">
        <v>399.18700000000001</v>
      </c>
      <c r="I18" s="3">
        <v>419.84399999999999</v>
      </c>
      <c r="J18" s="3">
        <v>445.34500000000003</v>
      </c>
      <c r="K18" s="3">
        <v>522.702</v>
      </c>
      <c r="L18" s="3">
        <v>659.17899999999997</v>
      </c>
      <c r="M18" s="3">
        <v>910.77099999999996</v>
      </c>
    </row>
    <row r="19" spans="3:13" ht="12.75" x14ac:dyDescent="0.2"/>
    <row r="20" spans="3:13" ht="12.75" x14ac:dyDescent="0.2">
      <c r="C20" s="3" t="s">
        <v>33</v>
      </c>
      <c r="D20" s="3">
        <v>22.291</v>
      </c>
      <c r="E20" s="3">
        <v>22.895</v>
      </c>
      <c r="F20" s="3">
        <v>27.963000000000001</v>
      </c>
      <c r="G20" s="3">
        <v>33.258000000000003</v>
      </c>
      <c r="H20" s="3">
        <v>38.558</v>
      </c>
      <c r="I20" s="3">
        <v>41.725000000000001</v>
      </c>
      <c r="J20" s="3">
        <v>104.95099999999999</v>
      </c>
      <c r="K20" s="3">
        <v>113.996</v>
      </c>
      <c r="L20" s="3">
        <v>133.25200000000001</v>
      </c>
      <c r="M20" s="3">
        <v>171.036</v>
      </c>
    </row>
    <row r="21" spans="3:13" ht="12.75" x14ac:dyDescent="0.2">
      <c r="C21" s="3" t="s">
        <v>34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35</v>
      </c>
      <c r="D22" s="3">
        <v>0.61499999999999999</v>
      </c>
      <c r="E22" s="3">
        <v>0.627</v>
      </c>
      <c r="F22" s="3">
        <v>0.878</v>
      </c>
      <c r="G22" s="3">
        <v>0.62</v>
      </c>
      <c r="H22" s="3">
        <v>0.57199999999999995</v>
      </c>
      <c r="I22" s="3">
        <v>1.1870000000000001</v>
      </c>
      <c r="J22" s="3">
        <v>1.45</v>
      </c>
      <c r="K22" s="3">
        <v>2.5630000000000002</v>
      </c>
      <c r="L22" s="3">
        <v>2.7040000000000002</v>
      </c>
      <c r="M22" s="3">
        <v>3.617</v>
      </c>
    </row>
    <row r="23" spans="3:13" ht="12.75" x14ac:dyDescent="0.2">
      <c r="C23" s="3" t="s">
        <v>36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37</v>
      </c>
      <c r="D24" s="3">
        <v>52.787999999999997</v>
      </c>
      <c r="E24" s="3">
        <v>57.668999999999997</v>
      </c>
      <c r="F24" s="3">
        <v>58.329000000000001</v>
      </c>
      <c r="G24" s="3">
        <v>62.256</v>
      </c>
      <c r="H24" s="3">
        <v>68.930999999999997</v>
      </c>
      <c r="I24" s="3">
        <v>71.983999999999995</v>
      </c>
      <c r="J24" s="3">
        <v>80.164000000000001</v>
      </c>
      <c r="K24" s="3">
        <v>85.197000000000003</v>
      </c>
      <c r="L24" s="3">
        <v>110.776</v>
      </c>
      <c r="M24" s="3">
        <v>127.45699999999999</v>
      </c>
    </row>
    <row r="25" spans="3:13" ht="12.75" x14ac:dyDescent="0.2">
      <c r="C25" s="3" t="s">
        <v>38</v>
      </c>
      <c r="D25" s="3">
        <v>15.661</v>
      </c>
      <c r="E25" s="3">
        <v>20.986999999999998</v>
      </c>
      <c r="F25" s="3">
        <v>21.324999999999999</v>
      </c>
      <c r="G25" s="3">
        <v>22.881</v>
      </c>
      <c r="H25" s="3">
        <v>29.282</v>
      </c>
      <c r="I25" s="3">
        <v>29.34</v>
      </c>
      <c r="J25" s="3">
        <v>35.383000000000003</v>
      </c>
      <c r="K25" s="3">
        <v>42.243000000000002</v>
      </c>
      <c r="L25" s="3">
        <v>53.91</v>
      </c>
      <c r="M25" s="3">
        <v>66.602999999999994</v>
      </c>
    </row>
    <row r="26" spans="3:13" ht="12.75" x14ac:dyDescent="0.2">
      <c r="C26" s="3" t="s">
        <v>39</v>
      </c>
      <c r="D26" s="3">
        <v>2.7189999999999999</v>
      </c>
      <c r="E26" s="3">
        <v>3.149</v>
      </c>
      <c r="F26" s="3">
        <v>3.9889999999999999</v>
      </c>
      <c r="G26" s="3">
        <v>4.2279999999999998</v>
      </c>
      <c r="H26" s="3">
        <v>6.1369999999999996</v>
      </c>
      <c r="I26" s="3">
        <v>5.0389999999999997</v>
      </c>
      <c r="J26" s="3">
        <v>4.8529999999999998</v>
      </c>
      <c r="K26" s="3">
        <v>4.3550000000000004</v>
      </c>
      <c r="L26" s="3">
        <v>4.359</v>
      </c>
      <c r="M26" s="3">
        <v>4.3810000000000002</v>
      </c>
    </row>
    <row r="27" spans="3:13" ht="12.75" x14ac:dyDescent="0.2">
      <c r="C27" s="3" t="s">
        <v>40</v>
      </c>
      <c r="D27" s="3">
        <v>356.32499999999999</v>
      </c>
      <c r="E27" s="3">
        <v>390.721</v>
      </c>
      <c r="F27" s="3">
        <v>449.79199999999997</v>
      </c>
      <c r="G27" s="3">
        <v>486.04599999999999</v>
      </c>
      <c r="H27" s="3">
        <v>542.66700000000003</v>
      </c>
      <c r="I27" s="3">
        <v>569.11900000000003</v>
      </c>
      <c r="J27" s="3">
        <v>672.14599999999996</v>
      </c>
      <c r="K27" s="3">
        <v>771.05600000000004</v>
      </c>
      <c r="L27" s="3">
        <v>964.18</v>
      </c>
      <c r="M27" s="3" t="s">
        <v>41</v>
      </c>
    </row>
    <row r="28" spans="3:13" ht="12.75" x14ac:dyDescent="0.2"/>
    <row r="29" spans="3:13" ht="12.75" x14ac:dyDescent="0.2">
      <c r="C29" s="3" t="s">
        <v>42</v>
      </c>
      <c r="D29" s="3">
        <v>53.305999999999997</v>
      </c>
      <c r="E29" s="3">
        <v>59.973999999999997</v>
      </c>
      <c r="F29" s="3">
        <v>65.765000000000001</v>
      </c>
      <c r="G29" s="3">
        <v>69.917000000000002</v>
      </c>
      <c r="H29" s="3">
        <v>81.424000000000007</v>
      </c>
      <c r="I29" s="3">
        <v>79.192999999999998</v>
      </c>
      <c r="J29" s="3">
        <v>79.884</v>
      </c>
      <c r="K29" s="3">
        <v>109.123</v>
      </c>
      <c r="L29" s="3">
        <v>141.976</v>
      </c>
      <c r="M29" s="3">
        <v>156.57300000000001</v>
      </c>
    </row>
    <row r="30" spans="3:13" ht="12.75" x14ac:dyDescent="0.2">
      <c r="C30" s="3" t="s">
        <v>43</v>
      </c>
      <c r="D30" s="3">
        <v>3.1560000000000001</v>
      </c>
      <c r="E30" s="3">
        <v>4.4630000000000001</v>
      </c>
      <c r="F30" s="3">
        <v>6.0220000000000002</v>
      </c>
      <c r="G30" s="3">
        <v>5.8470000000000004</v>
      </c>
      <c r="H30" s="3">
        <v>10.433999999999999</v>
      </c>
      <c r="I30" s="3">
        <v>9.1660000000000004</v>
      </c>
      <c r="J30" s="3">
        <v>10.256</v>
      </c>
      <c r="K30" s="3">
        <v>10.756</v>
      </c>
      <c r="L30" s="3">
        <v>12.869</v>
      </c>
      <c r="M30" s="3">
        <v>13.34</v>
      </c>
    </row>
    <row r="31" spans="3:13" ht="12.75" x14ac:dyDescent="0.2">
      <c r="C31" s="3" t="s">
        <v>44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133.208</v>
      </c>
    </row>
    <row r="32" spans="3:13" ht="12.75" x14ac:dyDescent="0.2">
      <c r="C32" s="3" t="s">
        <v>45</v>
      </c>
      <c r="D32" s="3">
        <v>1.3540000000000001</v>
      </c>
      <c r="E32" s="3">
        <v>3.3519999999999999</v>
      </c>
      <c r="F32" s="3">
        <v>2.2450000000000001</v>
      </c>
      <c r="G32" s="3">
        <v>4.3360000000000003</v>
      </c>
      <c r="H32" s="3">
        <v>4.2939999999999996</v>
      </c>
      <c r="I32" s="3">
        <v>2.0230000000000001</v>
      </c>
      <c r="J32" s="3">
        <v>5.6589999999999998</v>
      </c>
      <c r="K32" s="3">
        <v>3.5920000000000001</v>
      </c>
      <c r="L32" s="3">
        <v>5.3390000000000004</v>
      </c>
      <c r="M32" s="3">
        <v>5.2080000000000002</v>
      </c>
    </row>
    <row r="33" spans="3:13" ht="12.75" x14ac:dyDescent="0.2">
      <c r="C33" s="3" t="s">
        <v>46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14.079000000000001</v>
      </c>
      <c r="K33" s="3">
        <v>17.478000000000002</v>
      </c>
      <c r="L33" s="3">
        <v>21.173999999999999</v>
      </c>
      <c r="M33" s="3">
        <v>29.145</v>
      </c>
    </row>
    <row r="34" spans="3:13" ht="12.75" x14ac:dyDescent="0.2">
      <c r="C34" s="3" t="s">
        <v>47</v>
      </c>
      <c r="D34" s="3">
        <v>0.318</v>
      </c>
      <c r="E34" s="3">
        <v>2.7389999999999999</v>
      </c>
      <c r="F34" s="3">
        <v>2.6970000000000001</v>
      </c>
      <c r="G34" s="3">
        <v>1.956</v>
      </c>
      <c r="H34" s="3">
        <v>2.919</v>
      </c>
      <c r="I34" s="3">
        <v>0.11899999999999999</v>
      </c>
      <c r="J34" s="3">
        <v>0</v>
      </c>
      <c r="K34" s="3">
        <v>4.3449999999999998</v>
      </c>
      <c r="L34" s="3">
        <v>21.445</v>
      </c>
      <c r="M34" s="3">
        <v>10.749000000000001</v>
      </c>
    </row>
    <row r="35" spans="3:13" ht="12.75" x14ac:dyDescent="0.2">
      <c r="C35" s="3" t="s">
        <v>48</v>
      </c>
      <c r="D35" s="3">
        <v>58.134</v>
      </c>
      <c r="E35" s="3">
        <v>70.528000000000006</v>
      </c>
      <c r="F35" s="3">
        <v>76.728999999999999</v>
      </c>
      <c r="G35" s="3">
        <v>82.055999999999997</v>
      </c>
      <c r="H35" s="3">
        <v>99.070999999999998</v>
      </c>
      <c r="I35" s="3">
        <v>90.501000000000005</v>
      </c>
      <c r="J35" s="3">
        <v>109.878</v>
      </c>
      <c r="K35" s="3">
        <v>145.29400000000001</v>
      </c>
      <c r="L35" s="3">
        <v>202.803</v>
      </c>
      <c r="M35" s="3">
        <v>348.22300000000001</v>
      </c>
    </row>
    <row r="36" spans="3:13" ht="12.75" x14ac:dyDescent="0.2"/>
    <row r="37" spans="3:13" ht="12.75" x14ac:dyDescent="0.2">
      <c r="C37" s="3" t="s">
        <v>49</v>
      </c>
      <c r="D37" s="3" t="s">
        <v>27</v>
      </c>
      <c r="E37" s="3">
        <v>2.0019999999999998</v>
      </c>
      <c r="F37" s="3">
        <v>1.335</v>
      </c>
      <c r="G37" s="3">
        <v>0.52800000000000002</v>
      </c>
      <c r="H37" s="3" t="s">
        <v>27</v>
      </c>
      <c r="I37" s="3" t="s">
        <v>27</v>
      </c>
      <c r="J37" s="3" t="s">
        <v>27</v>
      </c>
      <c r="K37" s="3">
        <v>2.2000000000000002</v>
      </c>
      <c r="L37" s="3">
        <v>1.1000000000000001</v>
      </c>
      <c r="M37" s="3">
        <v>0.85899999999999999</v>
      </c>
    </row>
    <row r="38" spans="3:13" ht="12.75" x14ac:dyDescent="0.2">
      <c r="C38" s="3" t="s">
        <v>50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53.274000000000001</v>
      </c>
      <c r="K38" s="3">
        <v>60.457000000000001</v>
      </c>
      <c r="L38" s="3">
        <v>71.88</v>
      </c>
      <c r="M38" s="3">
        <v>95.704999999999998</v>
      </c>
    </row>
    <row r="39" spans="3:13" ht="12.75" x14ac:dyDescent="0.2">
      <c r="C39" s="3" t="s">
        <v>51</v>
      </c>
      <c r="D39" s="3">
        <v>5.077</v>
      </c>
      <c r="E39" s="3">
        <v>4.6379999999999999</v>
      </c>
      <c r="F39" s="3">
        <v>4.9210000000000003</v>
      </c>
      <c r="G39" s="3">
        <v>5.1509999999999998</v>
      </c>
      <c r="H39" s="3">
        <v>5.3920000000000003</v>
      </c>
      <c r="I39" s="3">
        <v>5.1319999999999997</v>
      </c>
      <c r="J39" s="3">
        <v>7.3730000000000002</v>
      </c>
      <c r="K39" s="3">
        <v>8.6620000000000008</v>
      </c>
      <c r="L39" s="3">
        <v>19.46</v>
      </c>
      <c r="M39" s="3">
        <v>19.256</v>
      </c>
    </row>
    <row r="40" spans="3:13" ht="12.75" x14ac:dyDescent="0.2">
      <c r="C40" s="3" t="s">
        <v>52</v>
      </c>
      <c r="D40" s="3">
        <v>63.210999999999999</v>
      </c>
      <c r="E40" s="3">
        <v>77.168000000000006</v>
      </c>
      <c r="F40" s="3">
        <v>82.984999999999999</v>
      </c>
      <c r="G40" s="3">
        <v>87.734999999999999</v>
      </c>
      <c r="H40" s="3">
        <v>104.46299999999999</v>
      </c>
      <c r="I40" s="3">
        <v>95.632999999999996</v>
      </c>
      <c r="J40" s="3">
        <v>170.52500000000001</v>
      </c>
      <c r="K40" s="3">
        <v>216.613</v>
      </c>
      <c r="L40" s="3">
        <v>295.24299999999999</v>
      </c>
      <c r="M40" s="3">
        <v>464.04300000000001</v>
      </c>
    </row>
    <row r="41" spans="3:13" ht="12.75" x14ac:dyDescent="0.2"/>
    <row r="42" spans="3:13" ht="12.75" x14ac:dyDescent="0.2">
      <c r="C42" s="3" t="s">
        <v>53</v>
      </c>
      <c r="D42" s="3">
        <v>25.288</v>
      </c>
      <c r="E42" s="3">
        <v>29.762</v>
      </c>
      <c r="F42" s="3">
        <v>33.566000000000003</v>
      </c>
      <c r="G42" s="3">
        <v>36.049999999999997</v>
      </c>
      <c r="H42" s="3">
        <v>39.229999999999997</v>
      </c>
      <c r="I42" s="3">
        <v>41.398000000000003</v>
      </c>
      <c r="J42" s="3">
        <v>42.19</v>
      </c>
      <c r="K42" s="3">
        <v>48.521999999999998</v>
      </c>
      <c r="L42" s="3">
        <v>54.61</v>
      </c>
      <c r="M42" s="3">
        <v>61.829000000000001</v>
      </c>
    </row>
    <row r="43" spans="3:13" ht="12.75" x14ac:dyDescent="0.2">
      <c r="C43" s="3" t="s">
        <v>54</v>
      </c>
      <c r="D43" s="3">
        <v>2.3559999999999999</v>
      </c>
      <c r="E43" s="3">
        <v>1.5760000000000001</v>
      </c>
      <c r="F43" s="3">
        <v>1.2649999999999999</v>
      </c>
      <c r="G43" s="3">
        <v>1.417</v>
      </c>
      <c r="H43" s="3">
        <v>2.3580000000000001</v>
      </c>
      <c r="I43" s="3">
        <v>4.1219999999999999</v>
      </c>
      <c r="J43" s="3">
        <v>5.7</v>
      </c>
      <c r="K43" s="3">
        <v>6.28</v>
      </c>
      <c r="L43" s="3">
        <v>7.0460000000000003</v>
      </c>
      <c r="M43" s="3">
        <v>8.4</v>
      </c>
    </row>
    <row r="44" spans="3:13" ht="12.75" x14ac:dyDescent="0.2">
      <c r="C44" s="3" t="s">
        <v>55</v>
      </c>
      <c r="D44" s="3">
        <v>258.96499999999997</v>
      </c>
      <c r="E44" s="3">
        <v>270.82600000000002</v>
      </c>
      <c r="F44" s="3">
        <v>308.904</v>
      </c>
      <c r="G44" s="3">
        <v>336.83499999999998</v>
      </c>
      <c r="H44" s="3">
        <v>376.92200000000003</v>
      </c>
      <c r="I44" s="3">
        <v>405.44499999999999</v>
      </c>
      <c r="J44" s="3">
        <v>431.31299999999999</v>
      </c>
      <c r="K44" s="3">
        <v>480.80799999999999</v>
      </c>
      <c r="L44" s="3">
        <v>590.52200000000005</v>
      </c>
      <c r="M44" s="3">
        <v>719.18499999999995</v>
      </c>
    </row>
    <row r="45" spans="3:13" ht="12.75" x14ac:dyDescent="0.2">
      <c r="C45" s="3" t="s">
        <v>56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57</v>
      </c>
      <c r="D46" s="3">
        <v>2.2360000000000002</v>
      </c>
      <c r="E46" s="3">
        <v>6.9850000000000003</v>
      </c>
      <c r="F46" s="3">
        <v>19.149999999999999</v>
      </c>
      <c r="G46" s="3">
        <v>19.966000000000001</v>
      </c>
      <c r="H46" s="3">
        <v>15.582000000000001</v>
      </c>
      <c r="I46" s="3">
        <v>19.312999999999999</v>
      </c>
      <c r="J46" s="3">
        <v>19.181000000000001</v>
      </c>
      <c r="K46" s="3">
        <v>15.484</v>
      </c>
      <c r="L46" s="3">
        <v>14.263999999999999</v>
      </c>
      <c r="M46" s="3">
        <v>27.742999999999999</v>
      </c>
    </row>
    <row r="47" spans="3:13" ht="12.75" x14ac:dyDescent="0.2">
      <c r="C47" s="3" t="s">
        <v>58</v>
      </c>
      <c r="D47" s="3">
        <v>288.84500000000003</v>
      </c>
      <c r="E47" s="3">
        <v>309.149</v>
      </c>
      <c r="F47" s="3">
        <v>362.88499999999999</v>
      </c>
      <c r="G47" s="3">
        <v>394.26799999999997</v>
      </c>
      <c r="H47" s="3">
        <v>434.09199999999998</v>
      </c>
      <c r="I47" s="3">
        <v>470.27800000000002</v>
      </c>
      <c r="J47" s="3">
        <v>498.38400000000001</v>
      </c>
      <c r="K47" s="3">
        <v>551.09400000000005</v>
      </c>
      <c r="L47" s="3">
        <v>666.44200000000001</v>
      </c>
      <c r="M47" s="3">
        <v>817.15700000000004</v>
      </c>
    </row>
    <row r="48" spans="3:13" ht="12.75" x14ac:dyDescent="0.2">
      <c r="C48" s="3" t="s">
        <v>59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60</v>
      </c>
      <c r="D49" s="3">
        <v>4.2690000000000001</v>
      </c>
      <c r="E49" s="3">
        <v>4.4039999999999999</v>
      </c>
      <c r="F49" s="3">
        <v>3.9220000000000002</v>
      </c>
      <c r="G49" s="3">
        <v>4.0430000000000001</v>
      </c>
      <c r="H49" s="3">
        <v>4.1120000000000001</v>
      </c>
      <c r="I49" s="3">
        <v>3.2080000000000002</v>
      </c>
      <c r="J49" s="3">
        <v>3.2370000000000001</v>
      </c>
      <c r="K49" s="3">
        <v>3.3490000000000002</v>
      </c>
      <c r="L49" s="3">
        <v>2.4950000000000001</v>
      </c>
      <c r="M49" s="3">
        <v>2.665</v>
      </c>
    </row>
    <row r="50" spans="3:13" ht="12.75" x14ac:dyDescent="0.2">
      <c r="C50" s="3" t="s">
        <v>61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62</v>
      </c>
      <c r="D51" s="3">
        <v>293.11399999999998</v>
      </c>
      <c r="E51" s="3">
        <v>313.553</v>
      </c>
      <c r="F51" s="3">
        <v>366.80700000000002</v>
      </c>
      <c r="G51" s="3">
        <v>398.31099999999998</v>
      </c>
      <c r="H51" s="3">
        <v>438.20400000000001</v>
      </c>
      <c r="I51" s="3">
        <v>473.48599999999999</v>
      </c>
      <c r="J51" s="3">
        <v>501.62099999999998</v>
      </c>
      <c r="K51" s="3">
        <v>554.44299999999998</v>
      </c>
      <c r="L51" s="3">
        <v>668.93700000000001</v>
      </c>
      <c r="M51" s="3">
        <v>819.822</v>
      </c>
    </row>
    <row r="52" spans="3:13" ht="12.75" x14ac:dyDescent="0.2"/>
    <row r="53" spans="3:13" ht="12.75" x14ac:dyDescent="0.2">
      <c r="C53" s="3" t="s">
        <v>63</v>
      </c>
      <c r="D53" s="3">
        <v>356.32499999999999</v>
      </c>
      <c r="E53" s="3">
        <v>390.721</v>
      </c>
      <c r="F53" s="3">
        <v>449.79199999999997</v>
      </c>
      <c r="G53" s="3">
        <v>486.04599999999999</v>
      </c>
      <c r="H53" s="3">
        <v>542.66700000000003</v>
      </c>
      <c r="I53" s="3">
        <v>569.11900000000003</v>
      </c>
      <c r="J53" s="3">
        <v>672.14599999999996</v>
      </c>
      <c r="K53" s="3">
        <v>771.05600000000004</v>
      </c>
      <c r="L53" s="3">
        <v>964.18</v>
      </c>
      <c r="M53" s="3" t="s">
        <v>41</v>
      </c>
    </row>
    <row r="54" spans="3:13" ht="12.75" x14ac:dyDescent="0.2"/>
    <row r="55" spans="3:13" ht="12.75" x14ac:dyDescent="0.2">
      <c r="C55" s="3" t="s">
        <v>64</v>
      </c>
      <c r="D55" s="3">
        <v>46.186999999999998</v>
      </c>
      <c r="E55" s="3">
        <v>33.720999999999997</v>
      </c>
      <c r="F55" s="3">
        <v>29.454000000000001</v>
      </c>
      <c r="G55" s="3">
        <v>42.969000000000001</v>
      </c>
      <c r="H55" s="3">
        <v>29.161999999999999</v>
      </c>
      <c r="I55" s="3">
        <v>7.4080000000000004</v>
      </c>
      <c r="J55" s="3">
        <v>24.701000000000001</v>
      </c>
      <c r="K55" s="3">
        <v>73.927999999999997</v>
      </c>
      <c r="L55" s="3">
        <v>58.707000000000001</v>
      </c>
      <c r="M55" s="3">
        <v>21.22</v>
      </c>
    </row>
    <row r="56" spans="3:13" ht="12.75" x14ac:dyDescent="0.2">
      <c r="C56" s="3" t="s">
        <v>65</v>
      </c>
      <c r="D56" s="3">
        <v>1.3540000000000001</v>
      </c>
      <c r="E56" s="3">
        <v>5.3540000000000001</v>
      </c>
      <c r="F56" s="3">
        <v>3.58</v>
      </c>
      <c r="G56" s="3">
        <v>4.8639999999999999</v>
      </c>
      <c r="H56" s="3">
        <v>4.2939999999999996</v>
      </c>
      <c r="I56" s="3">
        <v>2.0230000000000001</v>
      </c>
      <c r="J56" s="3">
        <v>73.012</v>
      </c>
      <c r="K56" s="3">
        <v>83.727000000000004</v>
      </c>
      <c r="L56" s="3">
        <v>99.492999999999995</v>
      </c>
      <c r="M56" s="3">
        <v>264.125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FEB5-08F7-404E-A421-BBEE52A4250D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67</v>
      </c>
      <c r="D12" s="3">
        <v>586.77499999999998</v>
      </c>
      <c r="E12" s="3">
        <v>646.90899999999999</v>
      </c>
      <c r="F12" s="3">
        <v>749.64599999999996</v>
      </c>
      <c r="G12" s="3">
        <v>844.47299999999996</v>
      </c>
      <c r="H12" s="3">
        <v>942.54499999999996</v>
      </c>
      <c r="I12" s="3" t="s">
        <v>68</v>
      </c>
      <c r="J12" s="3" t="s">
        <v>69</v>
      </c>
      <c r="K12" s="3" t="s">
        <v>70</v>
      </c>
      <c r="L12" s="3" t="s">
        <v>71</v>
      </c>
      <c r="M12" s="3" t="s">
        <v>72</v>
      </c>
    </row>
    <row r="13" spans="3:13" x14ac:dyDescent="0.2">
      <c r="C13" s="3" t="s">
        <v>73</v>
      </c>
      <c r="D13" s="3" t="s">
        <v>74</v>
      </c>
      <c r="E13" s="3" t="s">
        <v>75</v>
      </c>
      <c r="F13" s="3" t="s">
        <v>76</v>
      </c>
      <c r="G13" s="3" t="s">
        <v>77</v>
      </c>
      <c r="H13" s="3" t="s">
        <v>78</v>
      </c>
      <c r="I13" s="3" t="s">
        <v>79</v>
      </c>
      <c r="J13" s="3" t="s">
        <v>74</v>
      </c>
      <c r="K13" s="3" t="s">
        <v>80</v>
      </c>
      <c r="L13" s="3" t="s">
        <v>81</v>
      </c>
      <c r="M13" s="3" t="s">
        <v>82</v>
      </c>
    </row>
    <row r="15" spans="3:13" x14ac:dyDescent="0.2">
      <c r="C15" s="3" t="s">
        <v>83</v>
      </c>
      <c r="D15" s="3">
        <v>-516.40200000000004</v>
      </c>
      <c r="E15" s="3">
        <v>-569.49199999999996</v>
      </c>
      <c r="F15" s="3">
        <v>-661.96500000000003</v>
      </c>
      <c r="G15" s="3">
        <v>-750.05100000000004</v>
      </c>
      <c r="H15" s="3">
        <v>-839.57100000000003</v>
      </c>
      <c r="I15" s="3">
        <v>-898.40899999999999</v>
      </c>
      <c r="J15" s="3">
        <v>-917.44</v>
      </c>
      <c r="K15" s="3">
        <v>-980.28300000000002</v>
      </c>
      <c r="L15" s="3" t="s">
        <v>84</v>
      </c>
      <c r="M15" s="3" t="s">
        <v>85</v>
      </c>
    </row>
    <row r="16" spans="3:13" x14ac:dyDescent="0.2">
      <c r="C16" s="3" t="s">
        <v>86</v>
      </c>
      <c r="D16" s="3">
        <v>70.373000000000005</v>
      </c>
      <c r="E16" s="3">
        <v>77.417000000000002</v>
      </c>
      <c r="F16" s="3">
        <v>87.680999999999997</v>
      </c>
      <c r="G16" s="3">
        <v>94.421999999999997</v>
      </c>
      <c r="H16" s="3">
        <v>102.974</v>
      </c>
      <c r="I16" s="3">
        <v>105.991</v>
      </c>
      <c r="J16" s="3">
        <v>124.20699999999999</v>
      </c>
      <c r="K16" s="3">
        <v>147.55699999999999</v>
      </c>
      <c r="L16" s="3">
        <v>234.398</v>
      </c>
      <c r="M16" s="3">
        <v>287.44200000000001</v>
      </c>
    </row>
    <row r="17" spans="3:13" x14ac:dyDescent="0.2">
      <c r="C17" s="3" t="s">
        <v>87</v>
      </c>
      <c r="D17" s="3" t="s">
        <v>88</v>
      </c>
      <c r="E17" s="3" t="s">
        <v>88</v>
      </c>
      <c r="F17" s="3" t="s">
        <v>89</v>
      </c>
      <c r="G17" s="3" t="s">
        <v>90</v>
      </c>
      <c r="H17" s="3" t="s">
        <v>91</v>
      </c>
      <c r="I17" s="3" t="s">
        <v>92</v>
      </c>
      <c r="J17" s="3" t="s">
        <v>93</v>
      </c>
      <c r="K17" s="3" t="s">
        <v>94</v>
      </c>
      <c r="L17" s="3" t="s">
        <v>95</v>
      </c>
      <c r="M17" s="3" t="s">
        <v>76</v>
      </c>
    </row>
    <row r="19" spans="3:13" x14ac:dyDescent="0.2">
      <c r="C19" s="3" t="s">
        <v>96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97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98</v>
      </c>
      <c r="D22" s="3">
        <v>-7.2779999999999996</v>
      </c>
      <c r="E22" s="3">
        <v>-7.1230000000000002</v>
      </c>
      <c r="F22" s="3">
        <v>-8.4489999999999998</v>
      </c>
      <c r="G22" s="3">
        <v>-9.6010000000000009</v>
      </c>
      <c r="H22" s="3">
        <v>-11.454000000000001</v>
      </c>
      <c r="I22" s="3">
        <v>-13.2</v>
      </c>
      <c r="J22" s="3">
        <v>-29.186</v>
      </c>
      <c r="K22" s="3">
        <v>-27.117999999999999</v>
      </c>
      <c r="L22" s="3">
        <v>-36.957000000000001</v>
      </c>
      <c r="M22" s="3">
        <v>-48.646000000000001</v>
      </c>
    </row>
    <row r="23" spans="3:13" x14ac:dyDescent="0.2">
      <c r="C23" s="3" t="s">
        <v>99</v>
      </c>
      <c r="D23" s="3">
        <v>-7.2779999999999996</v>
      </c>
      <c r="E23" s="3">
        <v>-7.1230000000000002</v>
      </c>
      <c r="F23" s="3">
        <v>-8.4489999999999998</v>
      </c>
      <c r="G23" s="3">
        <v>-9.6010000000000009</v>
      </c>
      <c r="H23" s="3">
        <v>-11.454000000000001</v>
      </c>
      <c r="I23" s="3">
        <v>-13.2</v>
      </c>
      <c r="J23" s="3">
        <v>-29.186</v>
      </c>
      <c r="K23" s="3">
        <v>-27.117999999999999</v>
      </c>
      <c r="L23" s="3">
        <v>-36.957000000000001</v>
      </c>
      <c r="M23" s="3">
        <v>-48.646000000000001</v>
      </c>
    </row>
    <row r="24" spans="3:13" x14ac:dyDescent="0.2">
      <c r="C24" s="3" t="s">
        <v>100</v>
      </c>
      <c r="D24" s="3">
        <v>63.094999999999999</v>
      </c>
      <c r="E24" s="3">
        <v>70.293999999999997</v>
      </c>
      <c r="F24" s="3">
        <v>79.231999999999999</v>
      </c>
      <c r="G24" s="3">
        <v>84.820999999999998</v>
      </c>
      <c r="H24" s="3">
        <v>91.52</v>
      </c>
      <c r="I24" s="3">
        <v>92.790999999999997</v>
      </c>
      <c r="J24" s="3">
        <v>95.021000000000001</v>
      </c>
      <c r="K24" s="3">
        <v>120.43899999999999</v>
      </c>
      <c r="L24" s="3">
        <v>197.441</v>
      </c>
      <c r="M24" s="3">
        <v>238.79599999999999</v>
      </c>
    </row>
    <row r="26" spans="3:13" x14ac:dyDescent="0.2">
      <c r="C26" s="3" t="s">
        <v>101</v>
      </c>
      <c r="D26" s="3">
        <v>0.46400000000000002</v>
      </c>
      <c r="E26" s="3">
        <v>0.29399999999999998</v>
      </c>
      <c r="F26" s="3">
        <v>0.14899999999999999</v>
      </c>
      <c r="G26" s="3">
        <v>-3.1E-2</v>
      </c>
      <c r="H26" s="3">
        <v>0.193</v>
      </c>
      <c r="I26" s="3">
        <v>-6.5000000000000002E-2</v>
      </c>
      <c r="J26" s="3">
        <v>-3.06</v>
      </c>
      <c r="K26" s="3">
        <v>-2.6819999999999999</v>
      </c>
      <c r="L26" s="3">
        <v>-2.7</v>
      </c>
      <c r="M26" s="3">
        <v>-7.1440000000000001</v>
      </c>
    </row>
    <row r="27" spans="3:13" x14ac:dyDescent="0.2">
      <c r="C27" s="3" t="s">
        <v>102</v>
      </c>
      <c r="D27" s="3">
        <v>63.558999999999997</v>
      </c>
      <c r="E27" s="3">
        <v>70.587999999999994</v>
      </c>
      <c r="F27" s="3">
        <v>79.381</v>
      </c>
      <c r="G27" s="3">
        <v>84.79</v>
      </c>
      <c r="H27" s="3">
        <v>91.712999999999994</v>
      </c>
      <c r="I27" s="3">
        <v>92.725999999999999</v>
      </c>
      <c r="J27" s="3">
        <v>91.960999999999999</v>
      </c>
      <c r="K27" s="3">
        <v>117.75700000000001</v>
      </c>
      <c r="L27" s="3">
        <v>194.74100000000001</v>
      </c>
      <c r="M27" s="3">
        <v>231.65199999999999</v>
      </c>
    </row>
    <row r="28" spans="3:13" x14ac:dyDescent="0.2">
      <c r="C28" s="3" t="s">
        <v>103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104</v>
      </c>
      <c r="D29" s="3">
        <v>-16.902000000000001</v>
      </c>
      <c r="E29" s="3">
        <v>-18.015000000000001</v>
      </c>
      <c r="F29" s="3">
        <v>-20.503</v>
      </c>
      <c r="G29" s="3">
        <v>-21.777000000000001</v>
      </c>
      <c r="H29" s="3">
        <v>-23.780999999999999</v>
      </c>
      <c r="I29" s="3">
        <v>-24.762</v>
      </c>
      <c r="J29" s="3">
        <v>-25.29</v>
      </c>
      <c r="K29" s="3">
        <v>-32.146000000000001</v>
      </c>
      <c r="L29" s="3">
        <v>-52.41</v>
      </c>
      <c r="M29" s="3">
        <v>-61.703000000000003</v>
      </c>
    </row>
    <row r="30" spans="3:13" x14ac:dyDescent="0.2">
      <c r="C30" s="3" t="s">
        <v>105</v>
      </c>
      <c r="D30" s="3">
        <v>46.656999999999996</v>
      </c>
      <c r="E30" s="3">
        <v>52.573</v>
      </c>
      <c r="F30" s="3">
        <v>58.878</v>
      </c>
      <c r="G30" s="3">
        <v>63.012999999999998</v>
      </c>
      <c r="H30" s="3">
        <v>67.932000000000002</v>
      </c>
      <c r="I30" s="3">
        <v>67.963999999999999</v>
      </c>
      <c r="J30" s="3">
        <v>66.671000000000006</v>
      </c>
      <c r="K30" s="3">
        <v>85.611000000000004</v>
      </c>
      <c r="L30" s="3">
        <v>142.33099999999999</v>
      </c>
      <c r="M30" s="3">
        <v>169.94900000000001</v>
      </c>
    </row>
    <row r="32" spans="3:13" x14ac:dyDescent="0.2">
      <c r="C32" s="3" t="s">
        <v>106</v>
      </c>
      <c r="D32" s="3">
        <v>-0.254</v>
      </c>
      <c r="E32" s="3">
        <v>-0.18</v>
      </c>
      <c r="F32" s="3">
        <v>-0.13900000000000001</v>
      </c>
      <c r="G32" s="3">
        <v>-0.19900000000000001</v>
      </c>
      <c r="H32" s="3">
        <v>-0.22800000000000001</v>
      </c>
      <c r="I32" s="3">
        <v>-0.187</v>
      </c>
      <c r="J32" s="3">
        <v>-0.2</v>
      </c>
      <c r="K32" s="3">
        <v>-0.38900000000000001</v>
      </c>
      <c r="L32" s="3">
        <v>-0.56699999999999995</v>
      </c>
      <c r="M32" s="3">
        <v>-1.5589999999999999</v>
      </c>
    </row>
    <row r="33" spans="3:13" x14ac:dyDescent="0.2">
      <c r="C33" s="3" t="s">
        <v>107</v>
      </c>
      <c r="D33" s="3">
        <v>46.402999999999999</v>
      </c>
      <c r="E33" s="3">
        <v>52.393000000000001</v>
      </c>
      <c r="F33" s="3">
        <v>58.738999999999997</v>
      </c>
      <c r="G33" s="3">
        <v>62.814</v>
      </c>
      <c r="H33" s="3">
        <v>67.703999999999994</v>
      </c>
      <c r="I33" s="3">
        <v>67.777000000000001</v>
      </c>
      <c r="J33" s="3">
        <v>66.471000000000004</v>
      </c>
      <c r="K33" s="3">
        <v>85.221999999999994</v>
      </c>
      <c r="L33" s="3">
        <v>141.76400000000001</v>
      </c>
      <c r="M33" s="3">
        <v>168.39</v>
      </c>
    </row>
    <row r="35" spans="3:13" x14ac:dyDescent="0.2">
      <c r="C35" s="3" t="s">
        <v>108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109</v>
      </c>
      <c r="D36" s="3">
        <v>46.402999999999999</v>
      </c>
      <c r="E36" s="3">
        <v>52.393000000000001</v>
      </c>
      <c r="F36" s="3">
        <v>58.738999999999997</v>
      </c>
      <c r="G36" s="3">
        <v>62.814</v>
      </c>
      <c r="H36" s="3">
        <v>67.703999999999994</v>
      </c>
      <c r="I36" s="3">
        <v>67.777000000000001</v>
      </c>
      <c r="J36" s="3">
        <v>66.471000000000004</v>
      </c>
      <c r="K36" s="3">
        <v>85.221999999999994</v>
      </c>
      <c r="L36" s="3">
        <v>141.76400000000001</v>
      </c>
      <c r="M36" s="3">
        <v>168.39</v>
      </c>
    </row>
    <row r="38" spans="3:13" x14ac:dyDescent="0.2">
      <c r="C38" s="3" t="s">
        <v>110</v>
      </c>
      <c r="D38" s="3">
        <v>0.75</v>
      </c>
      <c r="E38" s="3">
        <v>0.89</v>
      </c>
      <c r="F38" s="3">
        <v>1</v>
      </c>
      <c r="G38" s="3">
        <v>1.08</v>
      </c>
      <c r="H38" s="3">
        <v>1.17</v>
      </c>
      <c r="I38" s="3">
        <v>1.18</v>
      </c>
      <c r="J38" s="3">
        <v>1.17</v>
      </c>
      <c r="K38" s="3">
        <v>1.51</v>
      </c>
      <c r="L38" s="3">
        <v>2.54</v>
      </c>
      <c r="M38" s="3">
        <v>3.01</v>
      </c>
    </row>
    <row r="39" spans="3:13" x14ac:dyDescent="0.2">
      <c r="C39" s="3" t="s">
        <v>111</v>
      </c>
      <c r="D39" s="3">
        <v>0.74</v>
      </c>
      <c r="E39" s="3">
        <v>0.88</v>
      </c>
      <c r="F39" s="3">
        <v>0.99</v>
      </c>
      <c r="G39" s="3">
        <v>1.07</v>
      </c>
      <c r="H39" s="3">
        <v>1.1499999999999999</v>
      </c>
      <c r="I39" s="3">
        <v>1.17</v>
      </c>
      <c r="J39" s="3">
        <v>1.1599999999999999</v>
      </c>
      <c r="K39" s="3">
        <v>1.5</v>
      </c>
      <c r="L39" s="3">
        <v>2.5099999999999998</v>
      </c>
      <c r="M39" s="3">
        <v>2.99</v>
      </c>
    </row>
    <row r="40" spans="3:13" x14ac:dyDescent="0.2">
      <c r="C40" s="3" t="s">
        <v>112</v>
      </c>
      <c r="D40" s="3">
        <v>61.896000000000001</v>
      </c>
      <c r="E40" s="3">
        <v>58.962000000000003</v>
      </c>
      <c r="F40" s="3">
        <v>58.56</v>
      </c>
      <c r="G40" s="3">
        <v>58.051000000000002</v>
      </c>
      <c r="H40" s="3">
        <v>57.956000000000003</v>
      </c>
      <c r="I40" s="3">
        <v>57.597000000000001</v>
      </c>
      <c r="J40" s="3">
        <v>56.945</v>
      </c>
      <c r="K40" s="3">
        <v>56.314999999999998</v>
      </c>
      <c r="L40" s="3">
        <v>55.896000000000001</v>
      </c>
      <c r="M40" s="3">
        <v>55.924999999999997</v>
      </c>
    </row>
    <row r="41" spans="3:13" x14ac:dyDescent="0.2">
      <c r="C41" s="3" t="s">
        <v>113</v>
      </c>
      <c r="D41" s="3">
        <v>62.79</v>
      </c>
      <c r="E41" s="3">
        <v>59.753999999999998</v>
      </c>
      <c r="F41" s="3">
        <v>59.343000000000004</v>
      </c>
      <c r="G41" s="3">
        <v>58.780999999999999</v>
      </c>
      <c r="H41" s="3">
        <v>58.658999999999999</v>
      </c>
      <c r="I41" s="3">
        <v>58.064</v>
      </c>
      <c r="J41" s="3">
        <v>57.192</v>
      </c>
      <c r="K41" s="3">
        <v>56.646000000000001</v>
      </c>
      <c r="L41" s="3">
        <v>56.466000000000001</v>
      </c>
      <c r="M41" s="3">
        <v>56.344999999999999</v>
      </c>
    </row>
    <row r="43" spans="3:13" x14ac:dyDescent="0.2">
      <c r="C43" s="3" t="s">
        <v>114</v>
      </c>
      <c r="D43" s="3">
        <v>69.656000000000006</v>
      </c>
      <c r="E43" s="3">
        <v>76.899000000000001</v>
      </c>
      <c r="F43" s="3">
        <v>87.222999999999999</v>
      </c>
      <c r="G43" s="3">
        <v>93.927000000000007</v>
      </c>
      <c r="H43" s="3">
        <v>102.488</v>
      </c>
      <c r="I43" s="3">
        <v>105.548</v>
      </c>
      <c r="J43" s="3">
        <v>109.816</v>
      </c>
      <c r="K43" s="3">
        <v>130.685</v>
      </c>
      <c r="L43" s="3">
        <v>215.76</v>
      </c>
      <c r="M43" s="3">
        <v>262.15600000000001</v>
      </c>
    </row>
    <row r="44" spans="3:13" x14ac:dyDescent="0.2">
      <c r="C44" s="3" t="s">
        <v>115</v>
      </c>
      <c r="D44" s="3">
        <v>63.094999999999999</v>
      </c>
      <c r="E44" s="3">
        <v>70.293999999999997</v>
      </c>
      <c r="F44" s="3">
        <v>79.231999999999999</v>
      </c>
      <c r="G44" s="3">
        <v>84.820999999999998</v>
      </c>
      <c r="H44" s="3">
        <v>91.52</v>
      </c>
      <c r="I44" s="3">
        <v>92.790999999999997</v>
      </c>
      <c r="J44" s="3">
        <v>95.021000000000001</v>
      </c>
      <c r="K44" s="3">
        <v>113.535</v>
      </c>
      <c r="L44" s="3">
        <v>197.441</v>
      </c>
      <c r="M44" s="3">
        <v>238.79599999999999</v>
      </c>
    </row>
    <row r="46" spans="3:13" x14ac:dyDescent="0.2">
      <c r="C46" s="3" t="s">
        <v>116</v>
      </c>
      <c r="D46" s="3">
        <v>586.77499999999998</v>
      </c>
      <c r="E46" s="3">
        <v>646.90899999999999</v>
      </c>
      <c r="F46" s="3">
        <v>749.64599999999996</v>
      </c>
      <c r="G46" s="3">
        <v>844.47299999999996</v>
      </c>
      <c r="H46" s="3">
        <v>942.54499999999996</v>
      </c>
      <c r="I46" s="3" t="s">
        <v>68</v>
      </c>
      <c r="J46" s="3" t="s">
        <v>69</v>
      </c>
      <c r="K46" s="3" t="s">
        <v>70</v>
      </c>
      <c r="L46" s="3" t="s">
        <v>71</v>
      </c>
      <c r="M46" s="3" t="s">
        <v>72</v>
      </c>
    </row>
    <row r="47" spans="3:13" x14ac:dyDescent="0.2">
      <c r="C47" s="3" t="s">
        <v>117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118</v>
      </c>
      <c r="D48" s="3">
        <v>63.094999999999999</v>
      </c>
      <c r="E48" s="3">
        <v>70.293999999999997</v>
      </c>
      <c r="F48" s="3">
        <v>79.231999999999999</v>
      </c>
      <c r="G48" s="3">
        <v>84.820999999999998</v>
      </c>
      <c r="H48" s="3">
        <v>91.52</v>
      </c>
      <c r="I48" s="3">
        <v>92.790999999999997</v>
      </c>
      <c r="J48" s="3">
        <v>95.021000000000001</v>
      </c>
      <c r="K48" s="3">
        <v>113.535</v>
      </c>
      <c r="L48" s="3">
        <v>197.441</v>
      </c>
      <c r="M48" s="3">
        <v>238.79599999999999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40F4-3B14-45AD-9DBC-162844544653}">
  <dimension ref="C1:M41"/>
  <sheetViews>
    <sheetView workbookViewId="0">
      <selection activeCell="E30" sqref="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119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107</v>
      </c>
      <c r="D12" s="3">
        <v>46.402999999999999</v>
      </c>
      <c r="E12" s="3">
        <v>52.393000000000001</v>
      </c>
      <c r="F12" s="3">
        <v>58.738999999999997</v>
      </c>
      <c r="G12" s="3">
        <v>62.814</v>
      </c>
      <c r="H12" s="3">
        <v>67.703999999999994</v>
      </c>
      <c r="I12" s="3">
        <v>67.777000000000001</v>
      </c>
      <c r="J12" s="3">
        <v>66.471000000000004</v>
      </c>
      <c r="K12" s="3">
        <v>85.221999999999994</v>
      </c>
      <c r="L12" s="3">
        <v>141.76400000000001</v>
      </c>
      <c r="M12" s="3">
        <v>168.39</v>
      </c>
    </row>
    <row r="13" spans="3:13" x14ac:dyDescent="0.2">
      <c r="C13" s="3" t="s">
        <v>120</v>
      </c>
      <c r="D13" s="3">
        <v>6.5609999999999999</v>
      </c>
      <c r="E13" s="3">
        <v>6.6050000000000004</v>
      </c>
      <c r="F13" s="3">
        <v>7.9909999999999997</v>
      </c>
      <c r="G13" s="3">
        <v>9.1059999999999999</v>
      </c>
      <c r="H13" s="3">
        <v>10.968</v>
      </c>
      <c r="I13" s="3">
        <v>12.757</v>
      </c>
      <c r="J13" s="3">
        <v>28.507999999999999</v>
      </c>
      <c r="K13" s="3">
        <v>33.040999999999997</v>
      </c>
      <c r="L13" s="3">
        <v>36.012999999999998</v>
      </c>
      <c r="M13" s="3">
        <v>47.752000000000002</v>
      </c>
    </row>
    <row r="14" spans="3:13" x14ac:dyDescent="0.2">
      <c r="C14" s="3" t="s">
        <v>121</v>
      </c>
      <c r="D14" s="3">
        <v>0.71699999999999997</v>
      </c>
      <c r="E14" s="3">
        <v>0.51800000000000002</v>
      </c>
      <c r="F14" s="3">
        <v>0.45800000000000002</v>
      </c>
      <c r="G14" s="3">
        <v>0.495</v>
      </c>
      <c r="H14" s="3">
        <v>0.48599999999999999</v>
      </c>
      <c r="I14" s="3">
        <v>0.443</v>
      </c>
      <c r="J14" s="3">
        <v>0.67800000000000005</v>
      </c>
      <c r="K14" s="3">
        <v>0.98099999999999998</v>
      </c>
      <c r="L14" s="3">
        <v>0.94399999999999995</v>
      </c>
      <c r="M14" s="3">
        <v>0.89400000000000002</v>
      </c>
    </row>
    <row r="15" spans="3:13" x14ac:dyDescent="0.2">
      <c r="C15" s="3" t="s">
        <v>122</v>
      </c>
      <c r="D15" s="3">
        <v>1.81</v>
      </c>
      <c r="E15" s="3">
        <v>1.7030000000000001</v>
      </c>
      <c r="F15" s="3">
        <v>1.6539999999999999</v>
      </c>
      <c r="G15" s="3">
        <v>1.8169999999999999</v>
      </c>
      <c r="H15" s="3">
        <v>2.9620000000000002</v>
      </c>
      <c r="I15" s="3">
        <v>3.7349999999999999</v>
      </c>
      <c r="J15" s="3">
        <v>3.3090000000000002</v>
      </c>
      <c r="K15" s="3">
        <v>3.3359999999999999</v>
      </c>
      <c r="L15" s="3">
        <v>3.6230000000000002</v>
      </c>
      <c r="M15" s="3">
        <v>4.6070000000000002</v>
      </c>
    </row>
    <row r="16" spans="3:13" x14ac:dyDescent="0.2">
      <c r="C16" s="3" t="s">
        <v>123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124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>
        <v>-240.5</v>
      </c>
    </row>
    <row r="18" spans="3:13" x14ac:dyDescent="0.2">
      <c r="C18" s="3" t="s">
        <v>125</v>
      </c>
      <c r="D18" s="3">
        <v>-6.6130000000000004</v>
      </c>
      <c r="E18" s="3">
        <v>-19.788</v>
      </c>
      <c r="F18" s="3">
        <v>-40.741</v>
      </c>
      <c r="G18" s="3">
        <v>-6.7670000000000003</v>
      </c>
      <c r="H18" s="3">
        <v>-23.995000000000001</v>
      </c>
      <c r="I18" s="3">
        <v>-41.511000000000003</v>
      </c>
      <c r="J18" s="3">
        <v>2.4279999999999999</v>
      </c>
      <c r="K18" s="3">
        <v>24.582000000000001</v>
      </c>
      <c r="L18" s="3">
        <v>-78.584999999999994</v>
      </c>
      <c r="M18" s="3">
        <v>4.8000000000000001E-2</v>
      </c>
    </row>
    <row r="19" spans="3:13" x14ac:dyDescent="0.2">
      <c r="C19" s="3" t="s">
        <v>126</v>
      </c>
      <c r="D19" s="3">
        <v>-0.51300000000000001</v>
      </c>
      <c r="E19" s="3">
        <v>-0.96599999999999997</v>
      </c>
      <c r="F19" s="3">
        <v>-0.79</v>
      </c>
      <c r="G19" s="3">
        <v>-0.93600000000000005</v>
      </c>
      <c r="H19" s="3">
        <v>-2.169</v>
      </c>
      <c r="I19" s="3">
        <v>-0.92900000000000005</v>
      </c>
      <c r="J19" s="3">
        <v>-0.92800000000000005</v>
      </c>
      <c r="K19" s="3">
        <v>1.351</v>
      </c>
      <c r="L19" s="3">
        <v>0.64700000000000002</v>
      </c>
      <c r="M19" s="3">
        <v>-17.36</v>
      </c>
    </row>
    <row r="20" spans="3:13" x14ac:dyDescent="0.2">
      <c r="C20" s="3" t="s">
        <v>127</v>
      </c>
      <c r="D20" s="3">
        <v>48.365000000000002</v>
      </c>
      <c r="E20" s="3">
        <v>40.465000000000003</v>
      </c>
      <c r="F20" s="3">
        <v>27.311</v>
      </c>
      <c r="G20" s="3">
        <v>66.528999999999996</v>
      </c>
      <c r="H20" s="3">
        <v>55.956000000000003</v>
      </c>
      <c r="I20" s="3">
        <v>42.271999999999998</v>
      </c>
      <c r="J20" s="3">
        <v>100.46599999999999</v>
      </c>
      <c r="K20" s="3">
        <v>148.51300000000001</v>
      </c>
      <c r="L20" s="3">
        <v>104.40600000000001</v>
      </c>
      <c r="M20" s="3">
        <v>-36.168999999999997</v>
      </c>
    </row>
    <row r="22" spans="3:13" x14ac:dyDescent="0.2">
      <c r="C22" s="3" t="s">
        <v>128</v>
      </c>
      <c r="D22" s="3">
        <v>-3.2869999999999999</v>
      </c>
      <c r="E22" s="3">
        <v>-5.0060000000000002</v>
      </c>
      <c r="F22" s="3">
        <v>-10.276999999999999</v>
      </c>
      <c r="G22" s="3">
        <v>-10.455</v>
      </c>
      <c r="H22" s="3">
        <v>-12.682</v>
      </c>
      <c r="I22" s="3">
        <v>-11.314</v>
      </c>
      <c r="J22" s="3">
        <v>-9.5340000000000007</v>
      </c>
      <c r="K22" s="3">
        <v>-10.33</v>
      </c>
      <c r="L22" s="3">
        <v>-15.959</v>
      </c>
      <c r="M22" s="3">
        <v>-20.774999999999999</v>
      </c>
    </row>
    <row r="23" spans="3:13" x14ac:dyDescent="0.2">
      <c r="C23" s="3" t="s">
        <v>129</v>
      </c>
      <c r="D23" s="3">
        <v>-4.4470000000000001</v>
      </c>
      <c r="E23" s="3">
        <v>-9.8970000000000002</v>
      </c>
      <c r="F23" s="3">
        <v>-0.51100000000000001</v>
      </c>
      <c r="G23" s="3">
        <v>-9.2940000000000005</v>
      </c>
      <c r="H23" s="3">
        <v>-30.202999999999999</v>
      </c>
      <c r="I23" s="3">
        <v>-9.0039999999999996</v>
      </c>
      <c r="J23" s="3">
        <v>-20.788</v>
      </c>
      <c r="K23" s="3">
        <v>-33.073999999999998</v>
      </c>
      <c r="L23" s="3">
        <v>-49.436</v>
      </c>
      <c r="M23" s="3">
        <v>-44.255000000000003</v>
      </c>
    </row>
    <row r="24" spans="3:13" x14ac:dyDescent="0.2">
      <c r="C24" s="3" t="s">
        <v>130</v>
      </c>
      <c r="D24" s="3">
        <v>-0.16400000000000001</v>
      </c>
      <c r="E24" s="3">
        <v>-0.53</v>
      </c>
      <c r="F24" s="3">
        <v>-0.70899999999999996</v>
      </c>
      <c r="G24" s="3">
        <v>0</v>
      </c>
      <c r="H24" s="3">
        <v>-0.439</v>
      </c>
      <c r="I24" s="3">
        <v>-1.0549999999999999</v>
      </c>
      <c r="J24" s="3">
        <v>-1.024</v>
      </c>
      <c r="K24" s="3">
        <v>-2.1110000000000002</v>
      </c>
      <c r="L24" s="3">
        <v>-1.095</v>
      </c>
      <c r="M24" s="3">
        <v>-1.8029999999999999</v>
      </c>
    </row>
    <row r="25" spans="3:13" x14ac:dyDescent="0.2">
      <c r="C25" s="3" t="s">
        <v>131</v>
      </c>
      <c r="D25" s="3">
        <v>-7.8979999999999997</v>
      </c>
      <c r="E25" s="3">
        <v>-15.433</v>
      </c>
      <c r="F25" s="3">
        <v>-11.497</v>
      </c>
      <c r="G25" s="3">
        <v>-19.748999999999999</v>
      </c>
      <c r="H25" s="3">
        <v>-43.323999999999998</v>
      </c>
      <c r="I25" s="3">
        <v>-21.373000000000001</v>
      </c>
      <c r="J25" s="3">
        <v>-31.346</v>
      </c>
      <c r="K25" s="3">
        <v>-45.515000000000001</v>
      </c>
      <c r="L25" s="3">
        <v>-66.489999999999995</v>
      </c>
      <c r="M25" s="3">
        <v>-66.832999999999998</v>
      </c>
    </row>
    <row r="27" spans="3:13" x14ac:dyDescent="0.2">
      <c r="C27" s="3" t="s">
        <v>132</v>
      </c>
      <c r="D27" s="3">
        <v>-10.768000000000001</v>
      </c>
      <c r="E27" s="3">
        <v>-11.023</v>
      </c>
      <c r="F27" s="3">
        <v>-11.717000000000001</v>
      </c>
      <c r="G27" s="3">
        <v>-12.374000000000001</v>
      </c>
      <c r="H27" s="3">
        <v>-13.157</v>
      </c>
      <c r="I27" s="3">
        <v>-13.824</v>
      </c>
      <c r="J27" s="3">
        <v>-14.423999999999999</v>
      </c>
      <c r="K27" s="3">
        <v>-11.284000000000001</v>
      </c>
      <c r="L27" s="3">
        <v>-19.373999999999999</v>
      </c>
      <c r="M27" s="3">
        <v>-25.361999999999998</v>
      </c>
    </row>
    <row r="28" spans="3:13" x14ac:dyDescent="0.2">
      <c r="C28" s="3" t="s">
        <v>133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>
        <v>-3.7210000000000001</v>
      </c>
    </row>
    <row r="29" spans="3:13" x14ac:dyDescent="0.2">
      <c r="C29" s="3" t="s">
        <v>134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135</v>
      </c>
      <c r="D30" s="3">
        <v>-0.73699999999999999</v>
      </c>
      <c r="E30" s="39">
        <f>(D30+F30)/2</f>
        <v>-0.88900000000000001</v>
      </c>
      <c r="F30" s="3">
        <v>-1.0409999999999999</v>
      </c>
      <c r="G30" s="3">
        <v>-0.27300000000000002</v>
      </c>
      <c r="H30" s="3">
        <v>-1.2170000000000001</v>
      </c>
      <c r="I30" s="3">
        <v>-3.927</v>
      </c>
      <c r="J30" s="3">
        <v>-13.388999999999999</v>
      </c>
      <c r="K30" s="3">
        <v>-22.664999999999999</v>
      </c>
      <c r="L30" s="3">
        <v>-25.87</v>
      </c>
      <c r="M30" s="3">
        <v>-31.06</v>
      </c>
    </row>
    <row r="31" spans="3:13" x14ac:dyDescent="0.2">
      <c r="C31" s="3" t="s">
        <v>136</v>
      </c>
      <c r="D31" s="3">
        <v>-36.595999999999997</v>
      </c>
      <c r="E31" s="3">
        <v>-30.364999999999998</v>
      </c>
      <c r="F31" s="3">
        <v>-9.18</v>
      </c>
      <c r="G31" s="3">
        <v>-23.087</v>
      </c>
      <c r="H31" s="3">
        <v>-14.763</v>
      </c>
      <c r="I31" s="3">
        <v>-26.530999999999999</v>
      </c>
      <c r="J31" s="3">
        <v>-25.224</v>
      </c>
      <c r="K31" s="3">
        <v>-25.03</v>
      </c>
      <c r="L31" s="3">
        <v>-13.093999999999999</v>
      </c>
      <c r="M31" s="3">
        <v>-12.289</v>
      </c>
    </row>
    <row r="32" spans="3:13" x14ac:dyDescent="0.2">
      <c r="C32" s="3" t="s">
        <v>137</v>
      </c>
      <c r="D32" s="3">
        <v>2.2850000000000001</v>
      </c>
      <c r="E32" s="3">
        <v>3.9750000000000001</v>
      </c>
      <c r="F32" s="3">
        <v>2.4710000000000001</v>
      </c>
      <c r="G32" s="3">
        <v>2.3029999999999999</v>
      </c>
      <c r="H32" s="3">
        <v>2.59</v>
      </c>
      <c r="I32" s="3">
        <v>1.998</v>
      </c>
      <c r="J32" s="3">
        <v>1.0429999999999999</v>
      </c>
      <c r="K32" s="3">
        <v>5.3369999999999997</v>
      </c>
      <c r="L32" s="3">
        <v>4.6470000000000002</v>
      </c>
      <c r="M32" s="3">
        <v>5.7910000000000004</v>
      </c>
    </row>
    <row r="33" spans="3:13" x14ac:dyDescent="0.2">
      <c r="C33" s="3" t="s">
        <v>138</v>
      </c>
      <c r="D33" s="3">
        <v>-45.816000000000003</v>
      </c>
      <c r="E33" s="3">
        <v>-37.412999999999997</v>
      </c>
      <c r="F33" s="3">
        <v>-19.466999999999999</v>
      </c>
      <c r="G33" s="3">
        <v>-33.430999999999997</v>
      </c>
      <c r="H33" s="3">
        <v>-26.547000000000001</v>
      </c>
      <c r="I33" s="3">
        <v>-42.283999999999999</v>
      </c>
      <c r="J33" s="3">
        <v>-51.994</v>
      </c>
      <c r="K33" s="3">
        <v>-53.642000000000003</v>
      </c>
      <c r="L33" s="3">
        <v>-53.691000000000003</v>
      </c>
      <c r="M33" s="3">
        <v>-66.641000000000005</v>
      </c>
    </row>
    <row r="35" spans="3:13" x14ac:dyDescent="0.2">
      <c r="C35" s="3" t="s">
        <v>139</v>
      </c>
      <c r="D35" s="3">
        <v>51.587000000000003</v>
      </c>
      <c r="E35" s="3">
        <v>46.186999999999998</v>
      </c>
      <c r="F35" s="3">
        <v>33.720999999999997</v>
      </c>
      <c r="G35" s="3">
        <v>29.454000000000001</v>
      </c>
      <c r="H35" s="3">
        <v>42.969000000000001</v>
      </c>
      <c r="I35" s="3">
        <v>29.161999999999999</v>
      </c>
      <c r="J35" s="3">
        <v>7.4080000000000004</v>
      </c>
      <c r="K35" s="3">
        <v>24.701000000000001</v>
      </c>
      <c r="L35" s="3">
        <v>73.927999999999997</v>
      </c>
      <c r="M35" s="3">
        <v>58.707000000000001</v>
      </c>
    </row>
    <row r="36" spans="3:13" x14ac:dyDescent="0.2">
      <c r="C36" s="3" t="s">
        <v>140</v>
      </c>
      <c r="D36" s="3">
        <v>-5.0999999999999997E-2</v>
      </c>
      <c r="E36" s="3">
        <v>-8.5000000000000006E-2</v>
      </c>
      <c r="F36" s="3">
        <v>-0.61399999999999999</v>
      </c>
      <c r="G36" s="3">
        <v>0.16600000000000001</v>
      </c>
      <c r="H36" s="3">
        <v>0.108</v>
      </c>
      <c r="I36" s="3">
        <v>-0.36899999999999999</v>
      </c>
      <c r="J36" s="3">
        <v>0.16700000000000001</v>
      </c>
      <c r="K36" s="3">
        <v>-0.129</v>
      </c>
      <c r="L36" s="3">
        <v>0.55400000000000005</v>
      </c>
      <c r="M36" s="3">
        <v>-1.052</v>
      </c>
    </row>
    <row r="37" spans="3:13" x14ac:dyDescent="0.2">
      <c r="C37" s="3" t="s">
        <v>141</v>
      </c>
      <c r="D37" s="3">
        <v>-5.3490000000000002</v>
      </c>
      <c r="E37" s="3">
        <v>-12.381</v>
      </c>
      <c r="F37" s="3">
        <v>-3.653</v>
      </c>
      <c r="G37" s="3">
        <v>13.349</v>
      </c>
      <c r="H37" s="3">
        <v>-13.914999999999999</v>
      </c>
      <c r="I37" s="3">
        <v>-21.385000000000002</v>
      </c>
      <c r="J37" s="3">
        <v>17.126000000000001</v>
      </c>
      <c r="K37" s="3">
        <v>49.356000000000002</v>
      </c>
      <c r="L37" s="3">
        <v>-15.775</v>
      </c>
      <c r="M37" s="3">
        <v>-169.643</v>
      </c>
    </row>
    <row r="38" spans="3:13" x14ac:dyDescent="0.2">
      <c r="C38" s="3" t="s">
        <v>142</v>
      </c>
      <c r="D38" s="3">
        <v>46.186999999999998</v>
      </c>
      <c r="E38" s="3">
        <v>33.720999999999997</v>
      </c>
      <c r="F38" s="3">
        <v>29.454000000000001</v>
      </c>
      <c r="G38" s="3">
        <v>42.969000000000001</v>
      </c>
      <c r="H38" s="3">
        <v>29.161999999999999</v>
      </c>
      <c r="I38" s="3">
        <v>7.4080000000000004</v>
      </c>
      <c r="J38" s="3">
        <v>24.701000000000001</v>
      </c>
      <c r="K38" s="3">
        <v>73.927999999999997</v>
      </c>
      <c r="L38" s="3">
        <v>58.707000000000001</v>
      </c>
      <c r="M38" s="3">
        <v>-111.988</v>
      </c>
    </row>
    <row r="40" spans="3:13" x14ac:dyDescent="0.2">
      <c r="C40" s="3" t="s">
        <v>143</v>
      </c>
      <c r="D40" s="3">
        <v>45.078000000000003</v>
      </c>
      <c r="E40" s="3">
        <v>35.459000000000003</v>
      </c>
      <c r="F40" s="3">
        <v>17.033999999999999</v>
      </c>
      <c r="G40" s="3">
        <v>56.073999999999998</v>
      </c>
      <c r="H40" s="3">
        <v>43.274000000000001</v>
      </c>
      <c r="I40" s="3">
        <v>30.957999999999998</v>
      </c>
      <c r="J40" s="3">
        <v>90.932000000000002</v>
      </c>
      <c r="K40" s="3">
        <v>138.18299999999999</v>
      </c>
      <c r="L40" s="3">
        <v>88.447000000000003</v>
      </c>
      <c r="M40" s="3">
        <v>-56.944000000000003</v>
      </c>
    </row>
    <row r="41" spans="3:13" x14ac:dyDescent="0.2">
      <c r="C41" s="3" t="s">
        <v>144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FE1-A8C0-453B-ADB0-6C411810C92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145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146</v>
      </c>
      <c r="D12" s="3">
        <v>14.89</v>
      </c>
      <c r="E12" s="3">
        <v>18.87</v>
      </c>
      <c r="F12" s="3">
        <v>23.7</v>
      </c>
      <c r="G12" s="3">
        <v>26.95</v>
      </c>
      <c r="H12" s="3">
        <v>33.85</v>
      </c>
      <c r="I12" s="3">
        <v>25.5</v>
      </c>
      <c r="J12" s="3">
        <v>26.61</v>
      </c>
      <c r="K12" s="3">
        <v>37.82</v>
      </c>
      <c r="L12" s="3">
        <v>42.33</v>
      </c>
      <c r="M12" s="3">
        <v>39.01</v>
      </c>
    </row>
    <row r="13" spans="3:13" ht="12.75" x14ac:dyDescent="0.2">
      <c r="C13" s="3" t="s">
        <v>147</v>
      </c>
      <c r="D13" s="3">
        <v>907.05799999999999</v>
      </c>
      <c r="E13" s="3" t="s">
        <v>148</v>
      </c>
      <c r="F13" s="3" t="s">
        <v>149</v>
      </c>
      <c r="G13" s="3" t="s">
        <v>150</v>
      </c>
      <c r="H13" s="3" t="s">
        <v>151</v>
      </c>
      <c r="I13" s="3" t="s">
        <v>152</v>
      </c>
      <c r="J13" s="3" t="s">
        <v>153</v>
      </c>
      <c r="K13" s="3" t="s">
        <v>154</v>
      </c>
      <c r="L13" s="3" t="s">
        <v>155</v>
      </c>
      <c r="M13" s="3" t="s">
        <v>156</v>
      </c>
    </row>
    <row r="14" spans="3:13" ht="12.75" x14ac:dyDescent="0.2"/>
    <row r="15" spans="3:13" ht="12.75" x14ac:dyDescent="0.2">
      <c r="C15" s="3" t="s">
        <v>157</v>
      </c>
      <c r="D15" s="3">
        <v>855.47400000000005</v>
      </c>
      <c r="E15" s="3" t="s">
        <v>158</v>
      </c>
      <c r="F15" s="3" t="s">
        <v>159</v>
      </c>
      <c r="G15" s="3" t="s">
        <v>160</v>
      </c>
      <c r="H15" s="3" t="s">
        <v>161</v>
      </c>
      <c r="I15" s="3" t="s">
        <v>162</v>
      </c>
      <c r="J15" s="3" t="s">
        <v>163</v>
      </c>
      <c r="K15" s="3" t="s">
        <v>164</v>
      </c>
      <c r="L15" s="3" t="s">
        <v>165</v>
      </c>
      <c r="M15" s="3" t="s">
        <v>166</v>
      </c>
    </row>
    <row r="16" spans="3:13" ht="12.75" x14ac:dyDescent="0.2">
      <c r="C16" s="3" t="s">
        <v>167</v>
      </c>
      <c r="D16" s="3">
        <v>855.47400000000005</v>
      </c>
      <c r="E16" s="3" t="s">
        <v>158</v>
      </c>
      <c r="F16" s="3" t="s">
        <v>159</v>
      </c>
      <c r="G16" s="3" t="s">
        <v>160</v>
      </c>
      <c r="H16" s="3" t="s">
        <v>161</v>
      </c>
      <c r="I16" s="3" t="s">
        <v>162</v>
      </c>
      <c r="J16" s="3" t="s">
        <v>163</v>
      </c>
      <c r="K16" s="3" t="s">
        <v>164</v>
      </c>
      <c r="L16" s="3" t="s">
        <v>165</v>
      </c>
      <c r="M16" s="3" t="s">
        <v>166</v>
      </c>
    </row>
    <row r="17" spans="3:13" ht="12.75" x14ac:dyDescent="0.2">
      <c r="C17" s="3" t="s">
        <v>168</v>
      </c>
      <c r="D17" s="3" t="s">
        <v>169</v>
      </c>
      <c r="E17" s="3" t="s">
        <v>170</v>
      </c>
      <c r="F17" s="3" t="s">
        <v>171</v>
      </c>
      <c r="G17" s="3" t="s">
        <v>172</v>
      </c>
      <c r="H17" s="3" t="s">
        <v>173</v>
      </c>
      <c r="I17" s="3" t="s">
        <v>174</v>
      </c>
      <c r="J17" s="3" t="s">
        <v>175</v>
      </c>
      <c r="K17" s="3" t="s">
        <v>176</v>
      </c>
      <c r="L17" s="3" t="s">
        <v>175</v>
      </c>
      <c r="M17" s="3" t="s">
        <v>177</v>
      </c>
    </row>
    <row r="18" spans="3:13" ht="12.75" x14ac:dyDescent="0.2">
      <c r="C18" s="3" t="s">
        <v>178</v>
      </c>
      <c r="D18" s="3" t="s">
        <v>179</v>
      </c>
      <c r="E18" s="3" t="s">
        <v>171</v>
      </c>
      <c r="F18" s="3" t="s">
        <v>180</v>
      </c>
      <c r="G18" s="3" t="s">
        <v>181</v>
      </c>
      <c r="H18" s="3" t="s">
        <v>182</v>
      </c>
      <c r="I18" s="3" t="s">
        <v>183</v>
      </c>
      <c r="J18" s="3" t="s">
        <v>184</v>
      </c>
      <c r="K18" s="3" t="s">
        <v>185</v>
      </c>
      <c r="L18" s="3" t="s">
        <v>186</v>
      </c>
      <c r="M18" s="3" t="s">
        <v>187</v>
      </c>
    </row>
    <row r="19" spans="3:13" ht="12.75" x14ac:dyDescent="0.2">
      <c r="C19" s="3" t="s">
        <v>188</v>
      </c>
      <c r="D19" s="3" t="s">
        <v>189</v>
      </c>
      <c r="E19" s="3" t="s">
        <v>190</v>
      </c>
      <c r="F19" s="3" t="s">
        <v>191</v>
      </c>
      <c r="G19" s="3" t="s">
        <v>192</v>
      </c>
      <c r="H19" s="3" t="s">
        <v>193</v>
      </c>
      <c r="I19" s="3" t="s">
        <v>194</v>
      </c>
      <c r="J19" s="3" t="s">
        <v>195</v>
      </c>
      <c r="K19" s="3" t="s">
        <v>196</v>
      </c>
      <c r="L19" s="3" t="s">
        <v>197</v>
      </c>
      <c r="M19" s="3" t="s">
        <v>198</v>
      </c>
    </row>
    <row r="20" spans="3:13" ht="12.75" x14ac:dyDescent="0.2">
      <c r="C20" s="3" t="s">
        <v>199</v>
      </c>
      <c r="D20" s="3" t="s">
        <v>193</v>
      </c>
      <c r="E20" s="3" t="s">
        <v>200</v>
      </c>
      <c r="F20" s="3" t="s">
        <v>201</v>
      </c>
      <c r="G20" s="3" t="s">
        <v>202</v>
      </c>
      <c r="H20" s="3" t="s">
        <v>203</v>
      </c>
      <c r="I20" s="3" t="s">
        <v>204</v>
      </c>
      <c r="J20" s="3" t="s">
        <v>205</v>
      </c>
      <c r="K20" s="3" t="s">
        <v>206</v>
      </c>
      <c r="L20" s="3" t="s">
        <v>207</v>
      </c>
      <c r="M20" s="3" t="s">
        <v>208</v>
      </c>
    </row>
    <row r="21" spans="3:13" ht="12.75" x14ac:dyDescent="0.2">
      <c r="C21" s="3" t="s">
        <v>209</v>
      </c>
      <c r="D21" s="3" t="s">
        <v>210</v>
      </c>
      <c r="E21" s="3" t="s">
        <v>211</v>
      </c>
      <c r="F21" s="3" t="s">
        <v>212</v>
      </c>
      <c r="G21" s="3" t="s">
        <v>213</v>
      </c>
      <c r="H21" s="3" t="s">
        <v>214</v>
      </c>
      <c r="I21" s="3" t="s">
        <v>215</v>
      </c>
      <c r="J21" s="3" t="s">
        <v>216</v>
      </c>
      <c r="K21" s="3" t="s">
        <v>217</v>
      </c>
      <c r="L21" s="3" t="s">
        <v>217</v>
      </c>
      <c r="M21" s="3" t="s">
        <v>218</v>
      </c>
    </row>
    <row r="22" spans="3:13" ht="12.75" x14ac:dyDescent="0.2">
      <c r="C22" s="3" t="s">
        <v>219</v>
      </c>
      <c r="D22" s="3" t="s">
        <v>220</v>
      </c>
      <c r="E22" s="3" t="s">
        <v>221</v>
      </c>
      <c r="F22" s="3" t="s">
        <v>222</v>
      </c>
      <c r="G22" s="3" t="s">
        <v>222</v>
      </c>
      <c r="H22" s="3" t="s">
        <v>223</v>
      </c>
      <c r="I22" s="3" t="s">
        <v>220</v>
      </c>
      <c r="J22" s="3" t="s">
        <v>220</v>
      </c>
      <c r="K22" s="3" t="s">
        <v>224</v>
      </c>
      <c r="L22" s="3" t="s">
        <v>225</v>
      </c>
      <c r="M22" s="3" t="s">
        <v>226</v>
      </c>
    </row>
    <row r="23" spans="3:13" ht="12.75" x14ac:dyDescent="0.2"/>
    <row r="24" spans="3:13" ht="12.75" x14ac:dyDescent="0.2">
      <c r="C24" s="3" t="s">
        <v>227</v>
      </c>
      <c r="D24" s="3" t="s">
        <v>228</v>
      </c>
      <c r="E24" s="3" t="s">
        <v>229</v>
      </c>
      <c r="F24" s="3" t="s">
        <v>230</v>
      </c>
      <c r="G24" s="3" t="s">
        <v>231</v>
      </c>
      <c r="H24" s="3" t="s">
        <v>232</v>
      </c>
      <c r="I24" s="3" t="s">
        <v>233</v>
      </c>
      <c r="J24" s="3" t="s">
        <v>234</v>
      </c>
      <c r="K24" s="3" t="s">
        <v>235</v>
      </c>
      <c r="L24" s="3" t="s">
        <v>236</v>
      </c>
      <c r="M24" s="3" t="s">
        <v>237</v>
      </c>
    </row>
    <row r="25" spans="3:13" ht="12.75" x14ac:dyDescent="0.2">
      <c r="C25" s="3" t="s">
        <v>238</v>
      </c>
      <c r="D25" s="3" t="s">
        <v>216</v>
      </c>
      <c r="E25" s="3" t="s">
        <v>239</v>
      </c>
      <c r="F25" s="3" t="s">
        <v>213</v>
      </c>
      <c r="G25" s="3" t="s">
        <v>240</v>
      </c>
      <c r="H25" s="3" t="s">
        <v>241</v>
      </c>
      <c r="I25" s="3" t="s">
        <v>215</v>
      </c>
      <c r="J25" s="3" t="s">
        <v>216</v>
      </c>
      <c r="K25" s="3" t="s">
        <v>212</v>
      </c>
      <c r="L25" s="3" t="s">
        <v>239</v>
      </c>
      <c r="M25" s="3" t="s">
        <v>210</v>
      </c>
    </row>
    <row r="26" spans="3:13" ht="12.75" x14ac:dyDescent="0.2">
      <c r="C26" s="3" t="s">
        <v>242</v>
      </c>
      <c r="D26" s="3" t="s">
        <v>185</v>
      </c>
      <c r="E26" s="3" t="s">
        <v>243</v>
      </c>
      <c r="F26" s="3" t="s">
        <v>244</v>
      </c>
      <c r="G26" s="3" t="s">
        <v>245</v>
      </c>
      <c r="H26" s="3" t="s">
        <v>246</v>
      </c>
      <c r="I26" s="3" t="s">
        <v>247</v>
      </c>
      <c r="J26" s="3" t="s">
        <v>248</v>
      </c>
      <c r="K26" s="3" t="s">
        <v>249</v>
      </c>
      <c r="L26" s="3" t="s">
        <v>250</v>
      </c>
      <c r="M26" s="3" t="s">
        <v>251</v>
      </c>
    </row>
    <row r="27" spans="3:13" ht="12.75" x14ac:dyDescent="0.2">
      <c r="C27" s="3" t="s">
        <v>252</v>
      </c>
      <c r="D27" s="3" t="s">
        <v>253</v>
      </c>
      <c r="E27" s="3" t="s">
        <v>225</v>
      </c>
      <c r="F27" s="3" t="s">
        <v>222</v>
      </c>
      <c r="G27" s="3" t="s">
        <v>222</v>
      </c>
      <c r="H27" s="3" t="s">
        <v>254</v>
      </c>
      <c r="I27" s="3" t="s">
        <v>220</v>
      </c>
      <c r="J27" s="3" t="s">
        <v>220</v>
      </c>
      <c r="K27" s="3" t="s">
        <v>224</v>
      </c>
      <c r="L27" s="3" t="s">
        <v>221</v>
      </c>
      <c r="M27" s="3" t="s">
        <v>255</v>
      </c>
    </row>
    <row r="28" spans="3:13" ht="12.75" x14ac:dyDescent="0.2"/>
    <row r="29" spans="3:13" ht="12.75" x14ac:dyDescent="0.2">
      <c r="C29" s="3" t="s">
        <v>256</v>
      </c>
      <c r="D29" s="3">
        <v>17.2</v>
      </c>
      <c r="E29" s="3">
        <v>16.399999999999999</v>
      </c>
      <c r="F29" s="3">
        <v>16.7</v>
      </c>
      <c r="G29" s="3">
        <v>16.8</v>
      </c>
      <c r="H29" s="3">
        <v>16.2</v>
      </c>
      <c r="I29" s="3">
        <v>17.2</v>
      </c>
      <c r="J29" s="3">
        <v>14</v>
      </c>
      <c r="K29" s="3">
        <v>13.4</v>
      </c>
      <c r="L29" s="3">
        <v>13.4</v>
      </c>
      <c r="M29" s="3">
        <v>12.1</v>
      </c>
    </row>
    <row r="30" spans="3:13" ht="12.75" x14ac:dyDescent="0.2">
      <c r="C30" s="3" t="s">
        <v>257</v>
      </c>
      <c r="D30" s="3">
        <v>6</v>
      </c>
      <c r="E30" s="3">
        <v>5</v>
      </c>
      <c r="F30" s="3">
        <v>6</v>
      </c>
      <c r="G30" s="3">
        <v>6</v>
      </c>
      <c r="H30" s="3">
        <v>3</v>
      </c>
      <c r="I30" s="3">
        <v>6</v>
      </c>
      <c r="J30" s="3">
        <v>5</v>
      </c>
      <c r="K30" s="3">
        <v>7</v>
      </c>
      <c r="L30" s="3">
        <v>8</v>
      </c>
      <c r="M30" s="3">
        <v>2</v>
      </c>
    </row>
    <row r="31" spans="3:13" ht="12.75" x14ac:dyDescent="0.2">
      <c r="C31" s="3" t="s">
        <v>258</v>
      </c>
      <c r="D31" s="3">
        <v>4.3299999999999998E-2</v>
      </c>
      <c r="E31" s="3">
        <v>0.1867</v>
      </c>
      <c r="F31" s="3">
        <v>0.2</v>
      </c>
      <c r="G31" s="3">
        <v>0.2132</v>
      </c>
      <c r="H31" s="3">
        <v>0.2268</v>
      </c>
      <c r="I31" s="3">
        <v>0.24</v>
      </c>
      <c r="J31" s="3">
        <v>0.25319999999999998</v>
      </c>
      <c r="K31" s="3">
        <v>0.26679999999999998</v>
      </c>
      <c r="L31" s="3">
        <v>0.28000000000000003</v>
      </c>
      <c r="M31" s="3">
        <v>0.52</v>
      </c>
    </row>
    <row r="32" spans="3:13" ht="12.75" x14ac:dyDescent="0.2">
      <c r="C32" s="3" t="s">
        <v>259</v>
      </c>
      <c r="D32" s="3" t="s">
        <v>260</v>
      </c>
      <c r="E32" s="3" t="s">
        <v>261</v>
      </c>
      <c r="F32" s="3" t="s">
        <v>262</v>
      </c>
      <c r="G32" s="3" t="s">
        <v>263</v>
      </c>
      <c r="H32" s="3" t="s">
        <v>264</v>
      </c>
      <c r="I32" s="3" t="s">
        <v>265</v>
      </c>
      <c r="J32" s="3" t="s">
        <v>265</v>
      </c>
      <c r="K32" s="3" t="s">
        <v>264</v>
      </c>
      <c r="L32" s="3" t="s">
        <v>264</v>
      </c>
      <c r="M32" s="3" t="s">
        <v>266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7C54-E15A-4D02-8DE0-78A3D8BF3FA1}">
  <dimension ref="A3:BJ22"/>
  <sheetViews>
    <sheetView showGridLines="0" tabSelected="1" topLeftCell="X1" workbookViewId="0">
      <selection activeCell="AN22" sqref="AN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267</v>
      </c>
      <c r="C3" s="9"/>
      <c r="D3" s="9"/>
      <c r="E3" s="9"/>
      <c r="F3" s="9"/>
      <c r="H3" s="9" t="s">
        <v>268</v>
      </c>
      <c r="I3" s="9"/>
      <c r="J3" s="9"/>
      <c r="K3" s="9"/>
      <c r="L3" s="9"/>
      <c r="N3" s="11" t="s">
        <v>269</v>
      </c>
      <c r="O3" s="11"/>
      <c r="P3" s="11"/>
      <c r="Q3" s="11"/>
      <c r="R3" s="11"/>
      <c r="S3" s="11"/>
      <c r="T3" s="11"/>
      <c r="V3" s="9" t="s">
        <v>270</v>
      </c>
      <c r="W3" s="9"/>
      <c r="X3" s="9"/>
      <c r="Y3" s="9"/>
      <c r="AA3" s="9" t="s">
        <v>271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272</v>
      </c>
      <c r="C4" s="15" t="s">
        <v>273</v>
      </c>
      <c r="D4" s="14" t="s">
        <v>274</v>
      </c>
      <c r="E4" s="15" t="s">
        <v>275</v>
      </c>
      <c r="F4" s="14" t="s">
        <v>276</v>
      </c>
      <c r="H4" s="16" t="s">
        <v>277</v>
      </c>
      <c r="I4" s="17" t="s">
        <v>278</v>
      </c>
      <c r="J4" s="16" t="s">
        <v>279</v>
      </c>
      <c r="K4" s="17" t="s">
        <v>280</v>
      </c>
      <c r="L4" s="16" t="s">
        <v>281</v>
      </c>
      <c r="N4" s="18" t="s">
        <v>282</v>
      </c>
      <c r="O4" s="19" t="s">
        <v>283</v>
      </c>
      <c r="P4" s="18" t="s">
        <v>284</v>
      </c>
      <c r="Q4" s="19" t="s">
        <v>285</v>
      </c>
      <c r="R4" s="18" t="s">
        <v>286</v>
      </c>
      <c r="S4" s="19" t="s">
        <v>287</v>
      </c>
      <c r="T4" s="18" t="s">
        <v>288</v>
      </c>
      <c r="V4" s="19" t="s">
        <v>289</v>
      </c>
      <c r="W4" s="18" t="s">
        <v>290</v>
      </c>
      <c r="X4" s="19" t="s">
        <v>291</v>
      </c>
      <c r="Y4" s="18" t="s">
        <v>292</v>
      </c>
      <c r="AA4" s="20" t="s">
        <v>114</v>
      </c>
      <c r="AB4" s="21" t="s">
        <v>168</v>
      </c>
      <c r="AC4" s="20" t="s">
        <v>178</v>
      </c>
      <c r="AD4" s="21" t="s">
        <v>199</v>
      </c>
      <c r="AE4" s="20" t="s">
        <v>209</v>
      </c>
      <c r="AF4" s="21" t="s">
        <v>219</v>
      </c>
      <c r="AG4" s="20" t="s">
        <v>227</v>
      </c>
      <c r="AH4" s="21" t="s">
        <v>238</v>
      </c>
      <c r="AI4" s="20" t="s">
        <v>258</v>
      </c>
      <c r="AJ4" s="22"/>
      <c r="AK4" s="21" t="s">
        <v>256</v>
      </c>
      <c r="AL4" s="20" t="s">
        <v>257</v>
      </c>
    </row>
    <row r="5" spans="1:62" ht="63" x14ac:dyDescent="0.2">
      <c r="A5" s="23" t="s">
        <v>293</v>
      </c>
      <c r="B5" s="18" t="s">
        <v>294</v>
      </c>
      <c r="C5" s="24" t="s">
        <v>295</v>
      </c>
      <c r="D5" s="25" t="s">
        <v>296</v>
      </c>
      <c r="E5" s="19" t="s">
        <v>297</v>
      </c>
      <c r="F5" s="18" t="s">
        <v>294</v>
      </c>
      <c r="H5" s="19" t="s">
        <v>298</v>
      </c>
      <c r="I5" s="18" t="s">
        <v>299</v>
      </c>
      <c r="J5" s="19" t="s">
        <v>300</v>
      </c>
      <c r="K5" s="18" t="s">
        <v>301</v>
      </c>
      <c r="L5" s="19" t="s">
        <v>302</v>
      </c>
      <c r="N5" s="18" t="s">
        <v>303</v>
      </c>
      <c r="O5" s="19" t="s">
        <v>304</v>
      </c>
      <c r="P5" s="18" t="s">
        <v>305</v>
      </c>
      <c r="Q5" s="19" t="s">
        <v>306</v>
      </c>
      <c r="R5" s="18" t="s">
        <v>307</v>
      </c>
      <c r="S5" s="19" t="s">
        <v>308</v>
      </c>
      <c r="T5" s="18" t="s">
        <v>309</v>
      </c>
      <c r="V5" s="19" t="s">
        <v>310</v>
      </c>
      <c r="W5" s="18" t="s">
        <v>311</v>
      </c>
      <c r="X5" s="19" t="s">
        <v>312</v>
      </c>
      <c r="Y5" s="18" t="s">
        <v>313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4.511146661162142</v>
      </c>
      <c r="C7" s="31">
        <f>(sheet!D18-sheet!D15)/sheet!D35</f>
        <v>2.1588915264733197</v>
      </c>
      <c r="D7" s="31">
        <f>sheet!D12/sheet!D35</f>
        <v>0.79449203564179305</v>
      </c>
      <c r="E7" s="31">
        <f>Sheet2!D20/sheet!D35</f>
        <v>0.83195720232566139</v>
      </c>
      <c r="F7" s="31">
        <f>sheet!D18/sheet!D35</f>
        <v>4.511146661162142</v>
      </c>
      <c r="G7" s="29"/>
      <c r="H7" s="32">
        <f>Sheet1!D33/sheet!D51</f>
        <v>0.15831041847199384</v>
      </c>
      <c r="I7" s="32">
        <f>Sheet1!D33/Sheet1!D12</f>
        <v>7.9081419624217122E-2</v>
      </c>
      <c r="J7" s="32">
        <f>Sheet1!D12/sheet!D27</f>
        <v>1.646741036974672</v>
      </c>
      <c r="K7" s="32">
        <f>Sheet1!D30/sheet!D27</f>
        <v>0.13093945134357679</v>
      </c>
      <c r="L7" s="32">
        <f>Sheet1!D38</f>
        <v>0.75</v>
      </c>
      <c r="M7" s="29"/>
      <c r="N7" s="32">
        <f>sheet!D40/sheet!D27</f>
        <v>0.17739703921981337</v>
      </c>
      <c r="O7" s="32">
        <f>sheet!D51/sheet!D27</f>
        <v>0.82260296078018658</v>
      </c>
      <c r="P7" s="32">
        <f>sheet!D40/sheet!D51</f>
        <v>0.21565329530489843</v>
      </c>
      <c r="Q7" s="31">
        <f>Sheet1!D24/Sheet1!D26</f>
        <v>135.98060344827584</v>
      </c>
      <c r="R7" s="31">
        <f>ABS(Sheet2!D20/(Sheet1!D26+Sheet2!D30))</f>
        <v>177.1611721611722</v>
      </c>
      <c r="S7" s="31">
        <f>sheet!D40/Sheet1!D43</f>
        <v>0.9074738715975651</v>
      </c>
      <c r="T7" s="31">
        <f>Sheet2!D20/sheet!D40</f>
        <v>0.7651358149689137</v>
      </c>
      <c r="V7" s="31">
        <f>ABS(Sheet1!D15/sheet!D15)</f>
        <v>3.7763590891141239</v>
      </c>
      <c r="W7" s="31">
        <f>Sheet1!D12/sheet!D14</f>
        <v>7.4898204051414927</v>
      </c>
      <c r="X7" s="31">
        <f>Sheet1!D12/sheet!D27</f>
        <v>1.646741036974672</v>
      </c>
      <c r="Y7" s="31">
        <f>Sheet1!D12/(sheet!D18-sheet!D35)</f>
        <v>2.8746993146087787</v>
      </c>
      <c r="AA7" s="17">
        <f>Sheet1!D43</f>
        <v>69.656000000000006</v>
      </c>
      <c r="AB7" s="17" t="str">
        <f>Sheet3!D17</f>
        <v>12.4x</v>
      </c>
      <c r="AC7" s="17" t="str">
        <f>Sheet3!D18</f>
        <v>13.7x</v>
      </c>
      <c r="AD7" s="17" t="str">
        <f>Sheet3!D20</f>
        <v>21.9x</v>
      </c>
      <c r="AE7" s="17" t="str">
        <f>Sheet3!D21</f>
        <v>2.8x</v>
      </c>
      <c r="AF7" s="17" t="str">
        <f>Sheet3!D22</f>
        <v>1.5x</v>
      </c>
      <c r="AG7" s="17" t="str">
        <f>Sheet3!D24</f>
        <v>19.8x</v>
      </c>
      <c r="AH7" s="17" t="str">
        <f>Sheet3!D25</f>
        <v>3.0x</v>
      </c>
      <c r="AI7" s="17">
        <f>Sheet3!D31</f>
        <v>4.3299999999999998E-2</v>
      </c>
      <c r="AK7" s="17">
        <f>Sheet3!D29</f>
        <v>17.2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4.0465347096188742</v>
      </c>
      <c r="C8" s="34">
        <f>(sheet!E18-sheet!E15)/sheet!E35</f>
        <v>1.8277279945553537</v>
      </c>
      <c r="D8" s="34">
        <f>sheet!E12/sheet!E35</f>
        <v>0.47812216424682386</v>
      </c>
      <c r="E8" s="34">
        <f>Sheet2!E20/sheet!E35</f>
        <v>0.57374376134301275</v>
      </c>
      <c r="F8" s="34">
        <f>sheet!E18/sheet!E35</f>
        <v>4.0465347096188742</v>
      </c>
      <c r="G8" s="29"/>
      <c r="H8" s="35">
        <f>Sheet1!E33/sheet!E51</f>
        <v>0.16709455817676758</v>
      </c>
      <c r="I8" s="35">
        <f>Sheet1!E33/Sheet1!E12</f>
        <v>8.0989752809127721E-2</v>
      </c>
      <c r="J8" s="35">
        <f>Sheet1!E12/sheet!E27</f>
        <v>1.6556801400487815</v>
      </c>
      <c r="K8" s="35">
        <f>Sheet1!E30/sheet!E27</f>
        <v>0.13455381205514932</v>
      </c>
      <c r="L8" s="35">
        <f>Sheet1!E38</f>
        <v>0.89</v>
      </c>
      <c r="M8" s="29"/>
      <c r="N8" s="35">
        <f>sheet!E40/sheet!E27</f>
        <v>0.19750154202103293</v>
      </c>
      <c r="O8" s="35">
        <f>sheet!E51/sheet!E27</f>
        <v>0.80249845797896713</v>
      </c>
      <c r="P8" s="35">
        <f>sheet!E40/sheet!E51</f>
        <v>0.24610831342707615</v>
      </c>
      <c r="Q8" s="34">
        <f>Sheet1!E24/Sheet1!E26</f>
        <v>239.0952380952381</v>
      </c>
      <c r="R8" s="34">
        <f>ABS(Sheet2!E20/(Sheet1!E26+Sheet2!E30))</f>
        <v>68.008403361344548</v>
      </c>
      <c r="S8" s="34">
        <f>sheet!E40/Sheet1!E43</f>
        <v>1.0034980949037049</v>
      </c>
      <c r="T8" s="34">
        <f>Sheet2!E20/sheet!E40</f>
        <v>0.52437538876218126</v>
      </c>
      <c r="U8" s="12"/>
      <c r="V8" s="34">
        <f>ABS(Sheet1!E15/sheet!E15)</f>
        <v>3.6392055620878274</v>
      </c>
      <c r="W8" s="34">
        <f>Sheet1!E12/sheet!E14</f>
        <v>6.9207373173288822</v>
      </c>
      <c r="X8" s="34">
        <f>Sheet1!E12/sheet!E27</f>
        <v>1.6556801400487815</v>
      </c>
      <c r="Y8" s="34">
        <f>Sheet1!E12/(sheet!E18-sheet!E35)</f>
        <v>3.0107555406625526</v>
      </c>
      <c r="Z8" s="12"/>
      <c r="AA8" s="36">
        <f>Sheet1!E43</f>
        <v>76.899000000000001</v>
      </c>
      <c r="AB8" s="36" t="str">
        <f>Sheet3!E17</f>
        <v>14.8x</v>
      </c>
      <c r="AC8" s="36" t="str">
        <f>Sheet3!E18</f>
        <v>16.2x</v>
      </c>
      <c r="AD8" s="36" t="str">
        <f>Sheet3!E20</f>
        <v>30.2x</v>
      </c>
      <c r="AE8" s="36" t="str">
        <f>Sheet3!E21</f>
        <v>3.6x</v>
      </c>
      <c r="AF8" s="36" t="str">
        <f>Sheet3!E22</f>
        <v>1.7x</v>
      </c>
      <c r="AG8" s="36" t="str">
        <f>Sheet3!E24</f>
        <v>22.3x</v>
      </c>
      <c r="AH8" s="36" t="str">
        <f>Sheet3!E25</f>
        <v>3.8x</v>
      </c>
      <c r="AI8" s="36">
        <f>Sheet3!E31</f>
        <v>0.1867</v>
      </c>
      <c r="AK8" s="36">
        <f>Sheet3!E29</f>
        <v>16.399999999999999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4.3960953485644279</v>
      </c>
      <c r="C9" s="31">
        <f>(sheet!F18-sheet!F15)/sheet!F35</f>
        <v>1.7054699005591103</v>
      </c>
      <c r="D9" s="31">
        <f>sheet!F12/sheet!F35</f>
        <v>0.38387050528483363</v>
      </c>
      <c r="E9" s="31">
        <f>Sheet2!F20/sheet!F35</f>
        <v>0.3559410392420076</v>
      </c>
      <c r="F9" s="31">
        <f>sheet!F18/sheet!F35</f>
        <v>4.3960953485644279</v>
      </c>
      <c r="G9" s="29"/>
      <c r="H9" s="32">
        <f>Sheet1!F33/sheet!F51</f>
        <v>0.16013598431872891</v>
      </c>
      <c r="I9" s="32">
        <f>Sheet1!F33/Sheet1!F12</f>
        <v>7.8355650533718582E-2</v>
      </c>
      <c r="J9" s="32">
        <f>Sheet1!F12/sheet!F27</f>
        <v>1.6666503628343767</v>
      </c>
      <c r="K9" s="32">
        <f>Sheet1!F30/sheet!F27</f>
        <v>0.13090050512236767</v>
      </c>
      <c r="L9" s="32">
        <f>Sheet1!F38</f>
        <v>1</v>
      </c>
      <c r="M9" s="29"/>
      <c r="N9" s="32">
        <f>sheet!F40/sheet!F27</f>
        <v>0.1844963894422311</v>
      </c>
      <c r="O9" s="32">
        <f>sheet!F51/sheet!F27</f>
        <v>0.81550361055776899</v>
      </c>
      <c r="P9" s="32">
        <f>sheet!F40/sheet!F51</f>
        <v>0.22623614053166924</v>
      </c>
      <c r="Q9" s="31">
        <f>Sheet1!F24/Sheet1!F26</f>
        <v>531.75838926174504</v>
      </c>
      <c r="R9" s="31">
        <f>ABS(Sheet2!F20/(Sheet1!F26+Sheet2!F30))</f>
        <v>30.617713004484308</v>
      </c>
      <c r="S9" s="31">
        <f>sheet!F40/Sheet1!F43</f>
        <v>0.95141189823785011</v>
      </c>
      <c r="T9" s="31">
        <f>Sheet2!F20/sheet!F40</f>
        <v>0.3291076700608544</v>
      </c>
      <c r="V9" s="31">
        <f>ABS(Sheet1!F15/sheet!F15)</f>
        <v>3.2064335501746193</v>
      </c>
      <c r="W9" s="31">
        <f>Sheet1!F12/sheet!F14</f>
        <v>7.5026121419564031</v>
      </c>
      <c r="X9" s="31">
        <f>Sheet1!F12/sheet!F27</f>
        <v>1.6666503628343767</v>
      </c>
      <c r="Y9" s="31">
        <f>Sheet1!F12/(sheet!F18-sheet!F35)</f>
        <v>2.8768473284493377</v>
      </c>
      <c r="AA9" s="17">
        <f>Sheet1!F43</f>
        <v>87.222999999999999</v>
      </c>
      <c r="AB9" s="17" t="str">
        <f>Sheet3!F17</f>
        <v>16.2x</v>
      </c>
      <c r="AC9" s="17" t="str">
        <f>Sheet3!F18</f>
        <v>17.8x</v>
      </c>
      <c r="AD9" s="17" t="str">
        <f>Sheet3!F20</f>
        <v>277.6x</v>
      </c>
      <c r="AE9" s="17" t="str">
        <f>Sheet3!F21</f>
        <v>3.9x</v>
      </c>
      <c r="AF9" s="17" t="str">
        <f>Sheet3!F22</f>
        <v>1.9x</v>
      </c>
      <c r="AG9" s="17" t="str">
        <f>Sheet3!F24</f>
        <v>24.3x</v>
      </c>
      <c r="AH9" s="17" t="str">
        <f>Sheet3!F25</f>
        <v>4.0x</v>
      </c>
      <c r="AI9" s="17">
        <f>Sheet3!F31</f>
        <v>0.2</v>
      </c>
      <c r="AK9" s="17">
        <f>Sheet3!F29</f>
        <v>16.7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4.4214073315784344</v>
      </c>
      <c r="C10" s="34">
        <f>(sheet!G18-sheet!G15)/sheet!G35</f>
        <v>1.8889538851516039</v>
      </c>
      <c r="D10" s="34">
        <f>sheet!G12/sheet!G35</f>
        <v>0.52365457736180177</v>
      </c>
      <c r="E10" s="34">
        <f>Sheet2!G20/sheet!G35</f>
        <v>0.81077556790484551</v>
      </c>
      <c r="F10" s="34">
        <f>sheet!G18/sheet!G35</f>
        <v>4.4214073315784344</v>
      </c>
      <c r="G10" s="29"/>
      <c r="H10" s="35">
        <f>Sheet1!G33/sheet!G51</f>
        <v>0.15770089201653983</v>
      </c>
      <c r="I10" s="35">
        <f>Sheet1!G33/Sheet1!G12</f>
        <v>7.4382484697556941E-2</v>
      </c>
      <c r="J10" s="35">
        <f>Sheet1!G12/sheet!G27</f>
        <v>1.7374343169165058</v>
      </c>
      <c r="K10" s="35">
        <f>Sheet1!G30/sheet!G27</f>
        <v>0.12964410775934787</v>
      </c>
      <c r="L10" s="35">
        <f>Sheet1!G38</f>
        <v>1.08</v>
      </c>
      <c r="M10" s="29"/>
      <c r="N10" s="35">
        <f>sheet!G40/sheet!G27</f>
        <v>0.1805076062759492</v>
      </c>
      <c r="O10" s="35">
        <f>sheet!G51/sheet!G27</f>
        <v>0.8194923937240508</v>
      </c>
      <c r="P10" s="35">
        <f>sheet!G40/sheet!G51</f>
        <v>0.22026757985594173</v>
      </c>
      <c r="Q10" s="34">
        <f>Sheet1!G24/Sheet1!G26</f>
        <v>-2736.1612903225805</v>
      </c>
      <c r="R10" s="34">
        <f>ABS(Sheet2!G20/(Sheet1!G26+Sheet2!G30))</f>
        <v>218.84539473684205</v>
      </c>
      <c r="S10" s="34">
        <f>sheet!G40/Sheet1!G43</f>
        <v>0.93407646363665398</v>
      </c>
      <c r="T10" s="34">
        <f>Sheet2!G20/sheet!G40</f>
        <v>0.7582948652191257</v>
      </c>
      <c r="U10" s="12"/>
      <c r="V10" s="34">
        <f>ABS(Sheet1!G15/sheet!G15)</f>
        <v>3.6094329725749872</v>
      </c>
      <c r="W10" s="34">
        <f>Sheet1!G12/sheet!G14</f>
        <v>7.7191316270566723</v>
      </c>
      <c r="X10" s="34">
        <f>Sheet1!G12/sheet!G27</f>
        <v>1.7374343169165058</v>
      </c>
      <c r="Y10" s="34">
        <f>Sheet1!G12/(sheet!G18-sheet!G35)</f>
        <v>3.0079502185241513</v>
      </c>
      <c r="Z10" s="12"/>
      <c r="AA10" s="36">
        <f>Sheet1!G43</f>
        <v>93.927000000000007</v>
      </c>
      <c r="AB10" s="36" t="str">
        <f>Sheet3!G17</f>
        <v>17.0x</v>
      </c>
      <c r="AC10" s="36" t="str">
        <f>Sheet3!G18</f>
        <v>18.8x</v>
      </c>
      <c r="AD10" s="36" t="str">
        <f>Sheet3!G20</f>
        <v>40.5x</v>
      </c>
      <c r="AE10" s="36" t="str">
        <f>Sheet3!G21</f>
        <v>4.0x</v>
      </c>
      <c r="AF10" s="36" t="str">
        <f>Sheet3!G22</f>
        <v>1.9x</v>
      </c>
      <c r="AG10" s="36" t="str">
        <f>Sheet3!G24</f>
        <v>25.5x</v>
      </c>
      <c r="AH10" s="36" t="str">
        <f>Sheet3!G25</f>
        <v>4.2x</v>
      </c>
      <c r="AI10" s="36">
        <f>Sheet3!G31</f>
        <v>0.2132</v>
      </c>
      <c r="AK10" s="36">
        <f>Sheet3!G29</f>
        <v>16.8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4.0293022176015185</v>
      </c>
      <c r="C11" s="31">
        <f>(sheet!H18-sheet!H15)/sheet!H35</f>
        <v>1.6715486873050642</v>
      </c>
      <c r="D11" s="31">
        <f>sheet!H12/sheet!H35</f>
        <v>0.29435455380484704</v>
      </c>
      <c r="E11" s="31">
        <f>Sheet2!H20/sheet!H35</f>
        <v>0.56480705756477678</v>
      </c>
      <c r="F11" s="31">
        <f>sheet!H18/sheet!H35</f>
        <v>4.0293022176015185</v>
      </c>
      <c r="G11" s="29"/>
      <c r="H11" s="32">
        <f>Sheet1!H33/sheet!H51</f>
        <v>0.15450338198647204</v>
      </c>
      <c r="I11" s="32">
        <f>Sheet1!H33/Sheet1!H12</f>
        <v>7.1831053159265607E-2</v>
      </c>
      <c r="J11" s="32">
        <f>Sheet1!H12/sheet!H27</f>
        <v>1.7368754687497119</v>
      </c>
      <c r="K11" s="32">
        <f>Sheet1!H30/sheet!H27</f>
        <v>0.1251817412888567</v>
      </c>
      <c r="L11" s="32">
        <f>Sheet1!H38</f>
        <v>1.17</v>
      </c>
      <c r="M11" s="29"/>
      <c r="N11" s="32">
        <f>sheet!H40/sheet!H27</f>
        <v>0.19249926750659241</v>
      </c>
      <c r="O11" s="32">
        <f>sheet!H51/sheet!H27</f>
        <v>0.80750073249340748</v>
      </c>
      <c r="P11" s="32">
        <f>sheet!H40/sheet!H51</f>
        <v>0.23838896952104496</v>
      </c>
      <c r="Q11" s="31">
        <f>Sheet1!H24/Sheet1!H26</f>
        <v>474.19689119170982</v>
      </c>
      <c r="R11" s="31">
        <f>ABS(Sheet2!H20/(Sheet1!H26+Sheet2!H30))</f>
        <v>54.64453125</v>
      </c>
      <c r="S11" s="31">
        <f>sheet!H40/Sheet1!H43</f>
        <v>1.0192705487471703</v>
      </c>
      <c r="T11" s="31">
        <f>Sheet2!H20/sheet!H40</f>
        <v>0.53565377214899057</v>
      </c>
      <c r="V11" s="31">
        <f>ABS(Sheet1!H15/sheet!H15)</f>
        <v>3.5942847357492989</v>
      </c>
      <c r="W11" s="31">
        <f>Sheet1!H12/sheet!H14</f>
        <v>7.0241155998718199</v>
      </c>
      <c r="X11" s="31">
        <f>Sheet1!H12/sheet!H27</f>
        <v>1.7368754687497119</v>
      </c>
      <c r="Y11" s="31">
        <f>Sheet1!H12/(sheet!H18-sheet!H35)</f>
        <v>3.1406023004438284</v>
      </c>
      <c r="AA11" s="17">
        <f>Sheet1!H43</f>
        <v>102.488</v>
      </c>
      <c r="AB11" s="17" t="str">
        <f>Sheet3!H17</f>
        <v>19.2x</v>
      </c>
      <c r="AC11" s="17" t="str">
        <f>Sheet3!H18</f>
        <v>21.4x</v>
      </c>
      <c r="AD11" s="17" t="str">
        <f>Sheet3!H20</f>
        <v>48.7x</v>
      </c>
      <c r="AE11" s="17" t="str">
        <f>Sheet3!H21</f>
        <v>4.5x</v>
      </c>
      <c r="AF11" s="17" t="str">
        <f>Sheet3!H22</f>
        <v>2.1x</v>
      </c>
      <c r="AG11" s="17" t="str">
        <f>Sheet3!H24</f>
        <v>29.3x</v>
      </c>
      <c r="AH11" s="17" t="str">
        <f>Sheet3!H25</f>
        <v>4.6x</v>
      </c>
      <c r="AI11" s="17">
        <f>Sheet3!H31</f>
        <v>0.2268</v>
      </c>
      <c r="AK11" s="17">
        <f>Sheet3!H29</f>
        <v>16.2</v>
      </c>
      <c r="AL11" s="17">
        <f>Sheet3!H30</f>
        <v>3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4.6391089601219875</v>
      </c>
      <c r="C12" s="34">
        <f>(sheet!I18-sheet!I15)/sheet!I35</f>
        <v>1.6526778709627519</v>
      </c>
      <c r="D12" s="34">
        <f>sheet!I12/sheet!I35</f>
        <v>8.1855449111059547E-2</v>
      </c>
      <c r="E12" s="34">
        <f>Sheet2!I20/sheet!I35</f>
        <v>0.46708876145014966</v>
      </c>
      <c r="F12" s="34">
        <f>sheet!I18/sheet!I35</f>
        <v>4.6391089601219875</v>
      </c>
      <c r="G12" s="29"/>
      <c r="H12" s="35">
        <f>Sheet1!I33/sheet!I51</f>
        <v>0.1431446758721483</v>
      </c>
      <c r="I12" s="35">
        <f>Sheet1!I33/Sheet1!I12</f>
        <v>6.7480087614496226E-2</v>
      </c>
      <c r="J12" s="35">
        <f>Sheet1!I12/sheet!I27</f>
        <v>1.7648330138336621</v>
      </c>
      <c r="K12" s="35">
        <f>Sheet1!I30/sheet!I27</f>
        <v>0.11941966442870471</v>
      </c>
      <c r="L12" s="35">
        <f>Sheet1!I38</f>
        <v>1.18</v>
      </c>
      <c r="M12" s="29"/>
      <c r="N12" s="35">
        <f>sheet!I40/sheet!I27</f>
        <v>0.16803691319390143</v>
      </c>
      <c r="O12" s="35">
        <f>sheet!I51/sheet!I27</f>
        <v>0.83196308680609854</v>
      </c>
      <c r="P12" s="35">
        <f>sheet!I40/sheet!I51</f>
        <v>0.20197640479338352</v>
      </c>
      <c r="Q12" s="34">
        <f>Sheet1!I24/Sheet1!I26</f>
        <v>-1427.5538461538461</v>
      </c>
      <c r="R12" s="34">
        <f>ABS(Sheet2!I20/(Sheet1!I26+Sheet2!I30))</f>
        <v>10.589178356713427</v>
      </c>
      <c r="S12" s="34">
        <f>sheet!I40/Sheet1!I43</f>
        <v>0.90606169704778861</v>
      </c>
      <c r="T12" s="34">
        <f>Sheet2!I20/sheet!I40</f>
        <v>0.4420231510043604</v>
      </c>
      <c r="U12" s="12"/>
      <c r="V12" s="34">
        <f>ABS(Sheet1!I15/sheet!I15)</f>
        <v>3.324055129035242</v>
      </c>
      <c r="W12" s="34">
        <f>Sheet1!I12/sheet!I14</f>
        <v>7.2380320969682996</v>
      </c>
      <c r="X12" s="34">
        <f>Sheet1!I12/sheet!I27</f>
        <v>1.7648330138336621</v>
      </c>
      <c r="Y12" s="34">
        <f>Sheet1!I12/(sheet!I18-sheet!I35)</f>
        <v>3.0497080551279367</v>
      </c>
      <c r="Z12" s="12"/>
      <c r="AA12" s="36">
        <f>Sheet1!I43</f>
        <v>105.548</v>
      </c>
      <c r="AB12" s="36" t="str">
        <f>Sheet3!I17</f>
        <v>13.6x</v>
      </c>
      <c r="AC12" s="36" t="str">
        <f>Sheet3!I18</f>
        <v>15.4x</v>
      </c>
      <c r="AD12" s="36" t="str">
        <f>Sheet3!I20</f>
        <v>76.0x</v>
      </c>
      <c r="AE12" s="36" t="str">
        <f>Sheet3!I21</f>
        <v>3.1x</v>
      </c>
      <c r="AF12" s="36" t="str">
        <f>Sheet3!I22</f>
        <v>1.5x</v>
      </c>
      <c r="AG12" s="36" t="str">
        <f>Sheet3!I24</f>
        <v>21.0x</v>
      </c>
      <c r="AH12" s="36" t="str">
        <f>Sheet3!I25</f>
        <v>3.1x</v>
      </c>
      <c r="AI12" s="36">
        <f>Sheet3!I31</f>
        <v>0.24</v>
      </c>
      <c r="AK12" s="36">
        <f>Sheet3!I29</f>
        <v>17.2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4.0530861500937405</v>
      </c>
      <c r="C13" s="31">
        <f>(sheet!J18-sheet!J15)/sheet!J35</f>
        <v>1.5489087897486307</v>
      </c>
      <c r="D13" s="31">
        <f>sheet!J12/sheet!J35</f>
        <v>0.22480387338684724</v>
      </c>
      <c r="E13" s="31">
        <f>Sheet2!J20/sheet!J35</f>
        <v>0.91434136041791803</v>
      </c>
      <c r="F13" s="31">
        <f>sheet!J18/sheet!J35</f>
        <v>4.0530861500937405</v>
      </c>
      <c r="G13" s="29"/>
      <c r="H13" s="32">
        <f>Sheet1!J33/sheet!J51</f>
        <v>0.13251239481600652</v>
      </c>
      <c r="I13" s="32">
        <f>Sheet1!J33/Sheet1!J12</f>
        <v>6.3813364796327363E-2</v>
      </c>
      <c r="J13" s="32">
        <f>Sheet1!J12/sheet!J27</f>
        <v>1.5497332424800565</v>
      </c>
      <c r="K13" s="32">
        <f>Sheet1!J30/sheet!J27</f>
        <v>9.919124713975834E-2</v>
      </c>
      <c r="L13" s="32">
        <f>Sheet1!J38</f>
        <v>1.17</v>
      </c>
      <c r="M13" s="29"/>
      <c r="N13" s="32">
        <f>sheet!J40/sheet!J27</f>
        <v>0.25370232062676862</v>
      </c>
      <c r="O13" s="32">
        <f>sheet!J51/sheet!J27</f>
        <v>0.74629767937323144</v>
      </c>
      <c r="P13" s="32">
        <f>sheet!J40/sheet!J51</f>
        <v>0.33994788894404343</v>
      </c>
      <c r="Q13" s="31">
        <f>Sheet1!J24/Sheet1!J26</f>
        <v>-31.052614379084968</v>
      </c>
      <c r="R13" s="31">
        <f>ABS(Sheet2!J20/(Sheet1!J26+Sheet2!J30))</f>
        <v>6.1077269134901817</v>
      </c>
      <c r="S13" s="31">
        <f>sheet!J40/Sheet1!J43</f>
        <v>1.5528247249945364</v>
      </c>
      <c r="T13" s="31">
        <f>Sheet2!J20/sheet!J40</f>
        <v>0.58915701510042506</v>
      </c>
      <c r="V13" s="31">
        <f>ABS(Sheet1!J15/sheet!J15)</f>
        <v>3.3342782587205715</v>
      </c>
      <c r="W13" s="31">
        <f>Sheet1!J12/sheet!J14</f>
        <v>7.5707142286083915</v>
      </c>
      <c r="X13" s="31">
        <f>Sheet1!J12/sheet!J27</f>
        <v>1.5497332424800565</v>
      </c>
      <c r="Y13" s="31">
        <f>Sheet1!J12/(sheet!J18-sheet!J35)</f>
        <v>3.1050654758888352</v>
      </c>
      <c r="AA13" s="17">
        <f>Sheet1!J43</f>
        <v>109.816</v>
      </c>
      <c r="AB13" s="17" t="str">
        <f>Sheet3!J17</f>
        <v>12.8x</v>
      </c>
      <c r="AC13" s="17" t="str">
        <f>Sheet3!J18</f>
        <v>16.1x</v>
      </c>
      <c r="AD13" s="17" t="str">
        <f>Sheet3!J20</f>
        <v>23.4x</v>
      </c>
      <c r="AE13" s="17" t="str">
        <f>Sheet3!J21</f>
        <v>3.0x</v>
      </c>
      <c r="AF13" s="17" t="str">
        <f>Sheet3!J22</f>
        <v>1.5x</v>
      </c>
      <c r="AG13" s="17" t="str">
        <f>Sheet3!J24</f>
        <v>23.0x</v>
      </c>
      <c r="AH13" s="17" t="str">
        <f>Sheet3!J25</f>
        <v>3.0x</v>
      </c>
      <c r="AI13" s="17">
        <f>Sheet3!J31</f>
        <v>0.25319999999999998</v>
      </c>
      <c r="AK13" s="17">
        <f>Sheet3!J29</f>
        <v>14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3.5975470425482121</v>
      </c>
      <c r="C14" s="34">
        <f>(sheet!K18-sheet!K15)/sheet!K35</f>
        <v>1.6198741861329442</v>
      </c>
      <c r="D14" s="34">
        <f>sheet!K12/sheet!K35</f>
        <v>0.50881660632923587</v>
      </c>
      <c r="E14" s="34">
        <f>Sheet2!K20/sheet!K35</f>
        <v>1.0221550786680798</v>
      </c>
      <c r="F14" s="34">
        <f>sheet!K18/sheet!K35</f>
        <v>3.5975470425482121</v>
      </c>
      <c r="G14" s="29"/>
      <c r="H14" s="35">
        <f>Sheet1!K33/sheet!K51</f>
        <v>0.15370741446821404</v>
      </c>
      <c r="I14" s="35">
        <f>Sheet1!K33/Sheet1!K12</f>
        <v>7.5562136473258615E-2</v>
      </c>
      <c r="J14" s="35">
        <f>Sheet1!K12/sheet!K27</f>
        <v>1.4627212550061213</v>
      </c>
      <c r="K14" s="35">
        <f>Sheet1!K30/sheet!K27</f>
        <v>0.11103084600859081</v>
      </c>
      <c r="L14" s="35">
        <f>Sheet1!K38</f>
        <v>1.51</v>
      </c>
      <c r="M14" s="29"/>
      <c r="N14" s="35">
        <f>sheet!K40/sheet!K27</f>
        <v>0.28093030856383971</v>
      </c>
      <c r="O14" s="35">
        <f>sheet!K51/sheet!K27</f>
        <v>0.71906969143616017</v>
      </c>
      <c r="P14" s="35">
        <f>sheet!K40/sheet!K51</f>
        <v>0.39068578735776266</v>
      </c>
      <c r="Q14" s="34">
        <f>Sheet1!K24/Sheet1!K26</f>
        <v>-44.906413124533927</v>
      </c>
      <c r="R14" s="34">
        <f>ABS(Sheet2!K20/(Sheet1!K26+Sheet2!K30))</f>
        <v>5.8591943819781438</v>
      </c>
      <c r="S14" s="34">
        <f>sheet!K40/Sheet1!K43</f>
        <v>1.6575199908176148</v>
      </c>
      <c r="T14" s="34">
        <f>Sheet2!K20/sheet!K40</f>
        <v>0.68561443680665524</v>
      </c>
      <c r="U14" s="12"/>
      <c r="V14" s="34">
        <f>ABS(Sheet1!K15/sheet!K15)</f>
        <v>3.4115311264547024</v>
      </c>
      <c r="W14" s="34">
        <f>Sheet1!K12/sheet!K14</f>
        <v>7.1879062890356131</v>
      </c>
      <c r="X14" s="34">
        <f>Sheet1!K12/sheet!K27</f>
        <v>1.4627212550061213</v>
      </c>
      <c r="Y14" s="34">
        <f>Sheet1!K12/(sheet!K18-sheet!K35)</f>
        <v>2.9883839240291672</v>
      </c>
      <c r="Z14" s="12"/>
      <c r="AA14" s="36">
        <f>Sheet1!K43</f>
        <v>130.685</v>
      </c>
      <c r="AB14" s="36" t="str">
        <f>Sheet3!K17</f>
        <v>16.7x</v>
      </c>
      <c r="AC14" s="36" t="str">
        <f>Sheet3!K18</f>
        <v>19.5x</v>
      </c>
      <c r="AD14" s="36" t="str">
        <f>Sheet3!K20</f>
        <v>20.6x</v>
      </c>
      <c r="AE14" s="36" t="str">
        <f>Sheet3!K21</f>
        <v>3.4x</v>
      </c>
      <c r="AF14" s="36" t="str">
        <f>Sheet3!K22</f>
        <v>2.0x</v>
      </c>
      <c r="AG14" s="36" t="str">
        <f>Sheet3!K24</f>
        <v>27.6x</v>
      </c>
      <c r="AH14" s="36" t="str">
        <f>Sheet3!K25</f>
        <v>3.9x</v>
      </c>
      <c r="AI14" s="36">
        <f>Sheet3!K31</f>
        <v>0.26679999999999998</v>
      </c>
      <c r="AK14" s="36">
        <f>Sheet3!K29</f>
        <v>13.4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3.2503414643767594</v>
      </c>
      <c r="C15" s="31">
        <f>(sheet!L18-sheet!L15)/sheet!L35</f>
        <v>1.3003505865297849</v>
      </c>
      <c r="D15" s="31">
        <f>sheet!L12/sheet!L35</f>
        <v>0.28947796630227363</v>
      </c>
      <c r="E15" s="31">
        <f>Sheet2!L20/sheet!L35</f>
        <v>0.51481486960252076</v>
      </c>
      <c r="F15" s="31">
        <f>sheet!L18/sheet!L35</f>
        <v>3.2503414643767594</v>
      </c>
      <c r="G15" s="29"/>
      <c r="H15" s="32">
        <f>Sheet1!L33/sheet!L51</f>
        <v>0.21192429182419273</v>
      </c>
      <c r="I15" s="32">
        <f>Sheet1!L33/Sheet1!L12</f>
        <v>9.8418790127296568E-2</v>
      </c>
      <c r="J15" s="32">
        <f>Sheet1!L12/sheet!L27</f>
        <v>1.4939285195710346</v>
      </c>
      <c r="K15" s="32">
        <f>Sheet1!L30/sheet!L27</f>
        <v>0.14761870190213444</v>
      </c>
      <c r="L15" s="32">
        <f>Sheet1!L38</f>
        <v>2.54</v>
      </c>
      <c r="M15" s="29"/>
      <c r="N15" s="32">
        <f>sheet!L40/sheet!L27</f>
        <v>0.30621149577879653</v>
      </c>
      <c r="O15" s="32">
        <f>sheet!L51/sheet!L27</f>
        <v>0.69378850422120353</v>
      </c>
      <c r="P15" s="32">
        <f>sheet!L40/sheet!L51</f>
        <v>0.44136144360380725</v>
      </c>
      <c r="Q15" s="31">
        <f>Sheet1!L24/Sheet1!L26</f>
        <v>-73.126296296296289</v>
      </c>
      <c r="R15" s="31">
        <f>ABS(Sheet2!L20/(Sheet1!L26+Sheet2!L30))</f>
        <v>3.654392719635982</v>
      </c>
      <c r="S15" s="31">
        <f>sheet!L40/Sheet1!L43</f>
        <v>1.3683861698183166</v>
      </c>
      <c r="T15" s="31">
        <f>Sheet2!L20/sheet!L40</f>
        <v>0.353627351029491</v>
      </c>
      <c r="V15" s="31">
        <f>ABS(Sheet1!L15/sheet!L15)</f>
        <v>3.0496277790140192</v>
      </c>
      <c r="W15" s="31">
        <f>Sheet1!L12/sheet!L14</f>
        <v>7.2170553899341128</v>
      </c>
      <c r="X15" s="31">
        <f>Sheet1!L12/sheet!L27</f>
        <v>1.4939285195710346</v>
      </c>
      <c r="Y15" s="31">
        <f>Sheet1!L12/(sheet!L18-sheet!L35)</f>
        <v>3.1562045331042823</v>
      </c>
      <c r="AA15" s="17">
        <f>Sheet1!L43</f>
        <v>215.76</v>
      </c>
      <c r="AB15" s="17" t="str">
        <f>Sheet3!L17</f>
        <v>12.8x</v>
      </c>
      <c r="AC15" s="17" t="str">
        <f>Sheet3!L18</f>
        <v>14.2x</v>
      </c>
      <c r="AD15" s="17" t="str">
        <f>Sheet3!L20</f>
        <v>33.0x</v>
      </c>
      <c r="AE15" s="17" t="str">
        <f>Sheet3!L21</f>
        <v>3.4x</v>
      </c>
      <c r="AF15" s="17" t="str">
        <f>Sheet3!L22</f>
        <v>1.8x</v>
      </c>
      <c r="AG15" s="17" t="str">
        <f>Sheet3!L24</f>
        <v>19.0x</v>
      </c>
      <c r="AH15" s="17" t="str">
        <f>Sheet3!L25</f>
        <v>3.8x</v>
      </c>
      <c r="AI15" s="17">
        <f>Sheet3!L31</f>
        <v>0.28000000000000003</v>
      </c>
      <c r="AK15" s="17">
        <f>Sheet3!L29</f>
        <v>13.4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2.6154820330650184</v>
      </c>
      <c r="C16" s="34">
        <f>(sheet!M18-sheet!M15)/sheet!M35</f>
        <v>0.71944989274114568</v>
      </c>
      <c r="D16" s="34">
        <f>sheet!M12/sheet!M35</f>
        <v>6.0937962167921127E-2</v>
      </c>
      <c r="E16" s="34">
        <f>Sheet2!M20/sheet!M35</f>
        <v>-0.10386734937094906</v>
      </c>
      <c r="F16" s="34">
        <f>sheet!M18/sheet!M35</f>
        <v>2.6154820330650184</v>
      </c>
      <c r="G16" s="29"/>
      <c r="H16" s="35">
        <f>Sheet1!M33/sheet!M51</f>
        <v>0.20539824498488696</v>
      </c>
      <c r="I16" s="35">
        <f>Sheet1!M33/Sheet1!M12</f>
        <v>9.3405377340750731E-2</v>
      </c>
      <c r="J16" s="35">
        <f>Sheet1!M12/sheet!M27</f>
        <v>1.4041873561472584</v>
      </c>
      <c r="K16" s="35">
        <f>Sheet1!M30/sheet!M27</f>
        <v>0.13237295198482707</v>
      </c>
      <c r="L16" s="35">
        <f>Sheet1!M38</f>
        <v>3.01</v>
      </c>
      <c r="M16" s="29"/>
      <c r="N16" s="35">
        <f>sheet!M40/sheet!M27</f>
        <v>0.3614422077087544</v>
      </c>
      <c r="O16" s="35">
        <f>sheet!M51/sheet!M27</f>
        <v>0.63855779229124554</v>
      </c>
      <c r="P16" s="35">
        <f>sheet!M40/sheet!M51</f>
        <v>0.5660289672636255</v>
      </c>
      <c r="Q16" s="34">
        <f>Sheet1!M24/Sheet1!M26</f>
        <v>-33.42609182530795</v>
      </c>
      <c r="R16" s="34">
        <f>ABS(Sheet2!M20/(Sheet1!M26+Sheet2!M30))</f>
        <v>0.94673332635326135</v>
      </c>
      <c r="S16" s="34">
        <f>sheet!M40/Sheet1!M43</f>
        <v>1.770102534368849</v>
      </c>
      <c r="T16" s="34">
        <f>Sheet2!M20/sheet!M40</f>
        <v>-7.7943207849272583E-2</v>
      </c>
      <c r="U16" s="12"/>
      <c r="V16" s="34">
        <f>ABS(Sheet1!M15/sheet!M15)</f>
        <v>2.2951357229621867</v>
      </c>
      <c r="W16" s="34">
        <f>Sheet1!M12/sheet!M14</f>
        <v>8.1119655504459178</v>
      </c>
      <c r="X16" s="34">
        <f>Sheet1!M12/sheet!M27</f>
        <v>1.4041873561472584</v>
      </c>
      <c r="Y16" s="34">
        <f>Sheet1!M12/(sheet!M18-sheet!M35)</f>
        <v>3.204681200537554</v>
      </c>
      <c r="Z16" s="12"/>
      <c r="AA16" s="36">
        <f>Sheet1!M43</f>
        <v>262.15600000000001</v>
      </c>
      <c r="AB16" s="36" t="str">
        <f>Sheet3!M17</f>
        <v>9.1x</v>
      </c>
      <c r="AC16" s="36" t="str">
        <f>Sheet3!M18</f>
        <v>10.1x</v>
      </c>
      <c r="AD16" s="36" t="str">
        <f>Sheet3!M20</f>
        <v>-27.5x</v>
      </c>
      <c r="AE16" s="36" t="str">
        <f>Sheet3!M21</f>
        <v>2.4x</v>
      </c>
      <c r="AF16" s="36" t="str">
        <f>Sheet3!M22</f>
        <v>1.4x</v>
      </c>
      <c r="AG16" s="36" t="str">
        <f>Sheet3!M24</f>
        <v>13.0x</v>
      </c>
      <c r="AH16" s="36" t="str">
        <f>Sheet3!M25</f>
        <v>2.8x</v>
      </c>
      <c r="AI16" s="36">
        <f>Sheet3!M31</f>
        <v>0.52</v>
      </c>
      <c r="AK16" s="36">
        <f>Sheet3!M29</f>
        <v>12.1</v>
      </c>
      <c r="AL16" s="36">
        <f>Sheet3!M30</f>
        <v>2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2023-04-25T13:28:23Z</dcterms:created>
  <dcterms:modified xsi:type="dcterms:W3CDTF">2023-05-06T23:52:00Z</dcterms:modified>
  <cp:category/>
  <dc:identifier/>
  <cp:version/>
</cp:coreProperties>
</file>