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21" documentId="8_{1D54140A-6090-40A2-8B02-8E87A3A97F01}" xr6:coauthVersionLast="47" xr6:coauthVersionMax="47" xr10:uidLastSave="{18BB3339-1208-4D7C-9000-EB34780D73AC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<sst xmlns="http://schemas.openxmlformats.org/spreadsheetml/2006/main" count="1254" uniqueCount="751">
  <si>
    <t>NuVista Energy Ltd.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</si>
  <si>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</si>
  <si>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</si>
  <si>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</si>
  <si>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</si>
  <si>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</si>
  <si>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</si>
  <si>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</si>
  <si>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</si>
  <si>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</si>
  <si>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</si>
  <si>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</si>
  <si>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</si>
  <si>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</si>
  <si>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</si>
  <si>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</si>
  <si>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</si>
  <si>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</si>
  <si>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</si>
  <si>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</si>
  <si>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</si>
  <si>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</si>
  <si>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</si>
  <si>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</si>
  <si>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</si>
  <si>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</si>
  <si>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2,488</t>
  </si>
  <si>
    <t/>
  </si>
  <si>
    <t>5,341</t>
  </si>
  <si>
    <t>41,890</t>
  </si>
  <si>
    <t>Short Term Investments</t>
  </si>
  <si>
    <t>Accounts Receivable, Net</t>
  </si>
  <si>
    <t>29,428</t>
  </si>
  <si>
    <t>39,168</t>
  </si>
  <si>
    <t>29,541</t>
  </si>
  <si>
    <t>32,274</t>
  </si>
  <si>
    <t>47,941</t>
  </si>
  <si>
    <t>53,334</t>
  </si>
  <si>
    <t>62,772</t>
  </si>
  <si>
    <t>53,093</t>
  </si>
  <si>
    <t>88,537</t>
  </si>
  <si>
    <t>196,678</t>
  </si>
  <si>
    <t>Inventory</t>
  </si>
  <si>
    <t>Prepaid Expenses</t>
  </si>
  <si>
    <t>Other Current Assets</t>
  </si>
  <si>
    <t>31,237</t>
  </si>
  <si>
    <t>25,770</t>
  </si>
  <si>
    <t>40,486</t>
  </si>
  <si>
    <t>20,930</t>
  </si>
  <si>
    <t>5,471</t>
  </si>
  <si>
    <t>44,988</t>
  </si>
  <si>
    <t>Total Current Assets</t>
  </si>
  <si>
    <t>31,916</t>
  </si>
  <si>
    <t>70,405</t>
  </si>
  <si>
    <t>55,311</t>
  </si>
  <si>
    <t>37,615</t>
  </si>
  <si>
    <t>93,820</t>
  </si>
  <si>
    <t>83,702</t>
  </si>
  <si>
    <t>58,564</t>
  </si>
  <si>
    <t>283,556</t>
  </si>
  <si>
    <t>Property Plant And Equipment, Net</t>
  </si>
  <si>
    <t>865,396</t>
  </si>
  <si>
    <t>924,021</t>
  </si>
  <si>
    <t>926,326</t>
  </si>
  <si>
    <t>922,663</t>
  </si>
  <si>
    <t>1,091,414</t>
  </si>
  <si>
    <t>2,010,291</t>
  </si>
  <si>
    <t>2,247,659</t>
  </si>
  <si>
    <t>2,099,266</t>
  </si>
  <si>
    <t>2,303,447</t>
  </si>
  <si>
    <t>2,497,477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</si>
  <si>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</si>
  <si>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</si>
  <si>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</si>
  <si>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</si>
  <si>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</si>
  <si>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</si>
  <si>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8,399</t>
  </si>
  <si>
    <t>29,654</t>
  </si>
  <si>
    <t>47,064</t>
  </si>
  <si>
    <t>76,763</t>
  </si>
  <si>
    <t>40,633</t>
  </si>
  <si>
    <t>Total Assets</t>
  </si>
  <si>
    <t>905,711</t>
  </si>
  <si>
    <t>1,024,080</t>
  </si>
  <si>
    <t>981,637</t>
  </si>
  <si>
    <t>961,240</t>
  </si>
  <si>
    <t>1,186,419</t>
  </si>
  <si>
    <t>2,180,874</t>
  </si>
  <si>
    <t>2,331,361</t>
  </si>
  <si>
    <t>2,157,830</t>
  </si>
  <si>
    <t>2,391,984</t>
  </si>
  <si>
    <t>2,821,666</t>
  </si>
  <si>
    <t>Accounts Payable</t>
  </si>
  <si>
    <t>75,801</t>
  </si>
  <si>
    <t>49,226</t>
  </si>
  <si>
    <t>48,180</t>
  </si>
  <si>
    <t>52,305</t>
  </si>
  <si>
    <t>50,725</t>
  </si>
  <si>
    <t>90,074</t>
  </si>
  <si>
    <t>110,144</t>
  </si>
  <si>
    <t>75,142</t>
  </si>
  <si>
    <t>140,002</t>
  </si>
  <si>
    <t>185,129</t>
  </si>
  <si>
    <t>Accrued Expenses</t>
  </si>
  <si>
    <t>3,610</t>
  </si>
  <si>
    <t>1,743</t>
  </si>
  <si>
    <t>5,253</t>
  </si>
  <si>
    <t>Short-term Borrowings</t>
  </si>
  <si>
    <t>Current Portion of LT Debt</t>
  </si>
  <si>
    <t>Current Portion of Capital Lease Obligations</t>
  </si>
  <si>
    <t>3,416</t>
  </si>
  <si>
    <t>3,928</t>
  </si>
  <si>
    <t>5,300</t>
  </si>
  <si>
    <t>5,908</t>
  </si>
  <si>
    <t>Other Current Liabilities</t>
  </si>
  <si>
    <t>2,516</t>
  </si>
  <si>
    <t>9,501</t>
  </si>
  <si>
    <t>17,532</t>
  </si>
  <si>
    <t>18,783</t>
  </si>
  <si>
    <t>12,500</t>
  </si>
  <si>
    <t>11,575</t>
  </si>
  <si>
    <t>29,592</t>
  </si>
  <si>
    <t>55,382</t>
  </si>
  <si>
    <t>25,325</t>
  </si>
  <si>
    <t>Total Current Liabilities</t>
  </si>
  <si>
    <t>81,927</t>
  </si>
  <si>
    <t>50,969</t>
  </si>
  <si>
    <t>62,934</t>
  </si>
  <si>
    <t>70,683</t>
  </si>
  <si>
    <t>69,508</t>
  </si>
  <si>
    <t>102,574</t>
  </si>
  <si>
    <t>125,135</t>
  </si>
  <si>
    <t>108,662</t>
  </si>
  <si>
    <t>200,684</t>
  </si>
  <si>
    <t>216,362</t>
  </si>
  <si>
    <t>Long-term Debt</t>
  </si>
  <si>
    <t>171,969</t>
  </si>
  <si>
    <t>196,733</t>
  </si>
  <si>
    <t>67,156</t>
  </si>
  <si>
    <t>193,405</t>
  </si>
  <si>
    <t>473,287</t>
  </si>
  <si>
    <t>523,045</t>
  </si>
  <si>
    <t>580,397</t>
  </si>
  <si>
    <t>419,233</t>
  </si>
  <si>
    <t>215,392</t>
  </si>
  <si>
    <t>Capital Leases</t>
  </si>
  <si>
    <t>115,891</t>
  </si>
  <si>
    <t>122,031</t>
  </si>
  <si>
    <t>116,730</t>
  </si>
  <si>
    <t>110,822</t>
  </si>
  <si>
    <t>Other Non-current Liabilities</t>
  </si>
  <si>
    <t>115,989</t>
  </si>
  <si>
    <t>113,495</t>
  </si>
  <si>
    <t>92,331</t>
  </si>
  <si>
    <t>67,372</t>
  </si>
  <si>
    <t>59,927</t>
  </si>
  <si>
    <t>199,996</t>
  </si>
  <si>
    <t>218,534</t>
  </si>
  <si>
    <t>189,846</t>
  </si>
  <si>
    <t>219,520</t>
  </si>
  <si>
    <t>343,597</t>
  </si>
  <si>
    <t>Total Liabilities</t>
  </si>
  <si>
    <t>197,916</t>
  </si>
  <si>
    <t>336,433</t>
  </si>
  <si>
    <t>351,998</t>
  </si>
  <si>
    <t>205,211</t>
  </si>
  <si>
    <t>322,840</t>
  </si>
  <si>
    <t>775,857</t>
  </si>
  <si>
    <t>982,605</t>
  </si>
  <si>
    <t>1,000,936</t>
  </si>
  <si>
    <t>956,167</t>
  </si>
  <si>
    <t>886,173</t>
  </si>
  <si>
    <t>Common Stock</t>
  </si>
  <si>
    <t>991,489</t>
  </si>
  <si>
    <t>1,029,017</t>
  </si>
  <si>
    <t>1,140,170</t>
  </si>
  <si>
    <t>1,265,988</t>
  </si>
  <si>
    <t>1,276,426</t>
  </si>
  <si>
    <t>1,216,067</t>
  </si>
  <si>
    <t>1,218,264</t>
  </si>
  <si>
    <t>1,220,032</t>
  </si>
  <si>
    <t>1,228,275</t>
  </si>
  <si>
    <t>1,183,769</t>
  </si>
  <si>
    <t>Additional Paid In Capital</t>
  </si>
  <si>
    <t>39,607</t>
  </si>
  <si>
    <t>40,812</t>
  </si>
  <si>
    <t>44,576</t>
  </si>
  <si>
    <t>46,801</t>
  </si>
  <si>
    <t>49,545</t>
  </si>
  <si>
    <t>52,705</t>
  </si>
  <si>
    <t>58,080</t>
  </si>
  <si>
    <t>62,329</t>
  </si>
  <si>
    <t>68,337</t>
  </si>
  <si>
    <t>65,963</t>
  </si>
  <si>
    <t>Retained Earnings</t>
  </si>
  <si>
    <t>-323,301</t>
  </si>
  <si>
    <t>-382,182</t>
  </si>
  <si>
    <t>-555,107</t>
  </si>
  <si>
    <t>-556,760</t>
  </si>
  <si>
    <t>-462,392</t>
  </si>
  <si>
    <t>136,245</t>
  </si>
  <si>
    <t>72,412</t>
  </si>
  <si>
    <t>-125,467</t>
  </si>
  <si>
    <t>139,205</t>
  </si>
  <si>
    <t>685,761</t>
  </si>
  <si>
    <t>Treasury Stock</t>
  </si>
  <si>
    <t>Other Common Equity Adj</t>
  </si>
  <si>
    <t>Common Equity</t>
  </si>
  <si>
    <t>707,795</t>
  </si>
  <si>
    <t>687,647</t>
  </si>
  <si>
    <t>629,639</t>
  </si>
  <si>
    <t>756,029</t>
  </si>
  <si>
    <t>863,579</t>
  </si>
  <si>
    <t>1,405,017</t>
  </si>
  <si>
    <t>1,348,756</t>
  </si>
  <si>
    <t>1,156,894</t>
  </si>
  <si>
    <t>1,435,817</t>
  </si>
  <si>
    <t>1,935,493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</si>
  <si>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</si>
  <si>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</si>
  <si>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</si>
  <si>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</si>
  <si>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</si>
  <si>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</si>
  <si>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</si>
  <si>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642,352</t>
  </si>
  <si>
    <t>706,356</t>
  </si>
  <si>
    <t>541,263</t>
  </si>
  <si>
    <t>332,122</t>
  </si>
  <si>
    <t>Income Statement</t>
  </si>
  <si>
    <t>Revenue</t>
  </si>
  <si>
    <t>192,520</t>
  </si>
  <si>
    <t>236,923</t>
  </si>
  <si>
    <t>218,922</t>
  </si>
  <si>
    <t>255,391</t>
  </si>
  <si>
    <t>365,597</t>
  </si>
  <si>
    <t>539,576</t>
  </si>
  <si>
    <t>557,815</t>
  </si>
  <si>
    <t>407,707</t>
  </si>
  <si>
    <t>820,191</t>
  </si>
  <si>
    <t>1,547,301</t>
  </si>
  <si>
    <t>Revenue Growth (YoY)</t>
  </si>
  <si>
    <t>-10.0%</t>
  </si>
  <si>
    <t>23.1%</t>
  </si>
  <si>
    <t>-7.6%</t>
  </si>
  <si>
    <t>16.7%</t>
  </si>
  <si>
    <t>43.2%</t>
  </si>
  <si>
    <t>47.6%</t>
  </si>
  <si>
    <t>3.4%</t>
  </si>
  <si>
    <t>-26.9%</t>
  </si>
  <si>
    <t>101.2%</t>
  </si>
  <si>
    <t>88.7%</t>
  </si>
  <si>
    <t>Cost of Revenues</t>
  </si>
  <si>
    <t>-80,947</t>
  </si>
  <si>
    <t>-85,770</t>
  </si>
  <si>
    <t>-109,800</t>
  </si>
  <si>
    <t>-115,940</t>
  </si>
  <si>
    <t>-140,416</t>
  </si>
  <si>
    <t>-188,702</t>
  </si>
  <si>
    <t>-258,997</t>
  </si>
  <si>
    <t>-263,748</t>
  </si>
  <si>
    <t>-304,239</t>
  </si>
  <si>
    <t>-421,881</t>
  </si>
  <si>
    <t>Gross Profit</t>
  </si>
  <si>
    <t>111,573</t>
  </si>
  <si>
    <t>151,153</t>
  </si>
  <si>
    <t>109,122</t>
  </si>
  <si>
    <t>139,451</t>
  </si>
  <si>
    <t>225,181</t>
  </si>
  <si>
    <t>350,874</t>
  </si>
  <si>
    <t>298,818</t>
  </si>
  <si>
    <t>143,959</t>
  </si>
  <si>
    <t>515,952</t>
  </si>
  <si>
    <t>1,125,420</t>
  </si>
  <si>
    <t>Gross Profit Margin</t>
  </si>
  <si>
    <t>58.0%</t>
  </si>
  <si>
    <t>63.8%</t>
  </si>
  <si>
    <t>49.8%</t>
  </si>
  <si>
    <t>54.6%</t>
  </si>
  <si>
    <t>61.6%</t>
  </si>
  <si>
    <t>65.0%</t>
  </si>
  <si>
    <t>53.6%</t>
  </si>
  <si>
    <t>35.3%</t>
  </si>
  <si>
    <t>62.9%</t>
  </si>
  <si>
    <t>72.7%</t>
  </si>
  <si>
    <t>R&amp;D Expenses</t>
  </si>
  <si>
    <t>Selling and Marketing Expense</t>
  </si>
  <si>
    <t>General &amp; Admin Expenses</t>
  </si>
  <si>
    <t>-21,812</t>
  </si>
  <si>
    <t>-26,957</t>
  </si>
  <si>
    <t>-21,393</t>
  </si>
  <si>
    <t>-17,902</t>
  </si>
  <si>
    <t>-19,015</t>
  </si>
  <si>
    <t>-19,252</t>
  </si>
  <si>
    <t>-18,377</t>
  </si>
  <si>
    <t>-14,096</t>
  </si>
  <si>
    <t>-29,380</t>
  </si>
  <si>
    <t>-31,891</t>
  </si>
  <si>
    <t>Other Inc / (Exp)</t>
  </si>
  <si>
    <t>-162,205</t>
  </si>
  <si>
    <t>-189,237</t>
  </si>
  <si>
    <t>-247,263</t>
  </si>
  <si>
    <t>-114,768</t>
  </si>
  <si>
    <t>-117,372</t>
  </si>
  <si>
    <t>-118,206</t>
  </si>
  <si>
    <t>-350,494</t>
  </si>
  <si>
    <t>-340,505</t>
  </si>
  <si>
    <t>-94,852</t>
  </si>
  <si>
    <t>-246,926</t>
  </si>
  <si>
    <t>Operating Expenses</t>
  </si>
  <si>
    <t>-184,017</t>
  </si>
  <si>
    <t>-216,194</t>
  </si>
  <si>
    <t>-268,656</t>
  </si>
  <si>
    <t>-132,670</t>
  </si>
  <si>
    <t>-136,387</t>
  </si>
  <si>
    <t>-137,458</t>
  </si>
  <si>
    <t>-368,871</t>
  </si>
  <si>
    <t>-354,601</t>
  </si>
  <si>
    <t>-124,232</t>
  </si>
  <si>
    <t>-278,817</t>
  </si>
  <si>
    <t>Operating Income</t>
  </si>
  <si>
    <t>-72,444</t>
  </si>
  <si>
    <t>-65,041</t>
  </si>
  <si>
    <t>-159,534</t>
  </si>
  <si>
    <t>6,781</t>
  </si>
  <si>
    <t>88,794</t>
  </si>
  <si>
    <t>213,416</t>
  </si>
  <si>
    <t>-70,053</t>
  </si>
  <si>
    <t>-210,642</t>
  </si>
  <si>
    <t>391,720</t>
  </si>
  <si>
    <t>846,603</t>
  </si>
  <si>
    <t>Net Interest Expenses</t>
  </si>
  <si>
    <t>-4,016</t>
  </si>
  <si>
    <t>-5,672</t>
  </si>
  <si>
    <t>-6,499</t>
  </si>
  <si>
    <t>-10,060</t>
  </si>
  <si>
    <t>-11,800</t>
  </si>
  <si>
    <t>-21,693</t>
  </si>
  <si>
    <t>-33,018</t>
  </si>
  <si>
    <t>-43,736</t>
  </si>
  <si>
    <t>-46,838</t>
  </si>
  <si>
    <t>-32,212</t>
  </si>
  <si>
    <t>EBT, Incl. Unusual Items</t>
  </si>
  <si>
    <t>-76,460</t>
  </si>
  <si>
    <t>-70,713</t>
  </si>
  <si>
    <t>-166,033</t>
  </si>
  <si>
    <t>-3,279</t>
  </si>
  <si>
    <t>76,994</t>
  </si>
  <si>
    <t>191,723</t>
  </si>
  <si>
    <t>-103,071</t>
  </si>
  <si>
    <t>-254,378</t>
  </si>
  <si>
    <t>344,882</t>
  </si>
  <si>
    <t>814,391</t>
  </si>
  <si>
    <t>Earnings of Discontinued Ops.</t>
  </si>
  <si>
    <t>Income Tax Expense</t>
  </si>
  <si>
    <t>15,316</t>
  </si>
  <si>
    <t>11,832</t>
  </si>
  <si>
    <t>-6,892</t>
  </si>
  <si>
    <t>1,626</t>
  </si>
  <si>
    <t>17,374</t>
  </si>
  <si>
    <t>-55,478</t>
  </si>
  <si>
    <t>39,238</t>
  </si>
  <si>
    <t>56,499</t>
  </si>
  <si>
    <t>-80,210</t>
  </si>
  <si>
    <t>-183,346</t>
  </si>
  <si>
    <t>Net Income to Company</t>
  </si>
  <si>
    <t>-61,144</t>
  </si>
  <si>
    <t>-58,881</t>
  </si>
  <si>
    <t>-172,925</t>
  </si>
  <si>
    <t>-1,653</t>
  </si>
  <si>
    <t>94,368</t>
  </si>
  <si>
    <t>-63,833</t>
  </si>
  <si>
    <t>-197,879</t>
  </si>
  <si>
    <t>264,672</t>
  </si>
  <si>
    <t>631,045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</si>
  <si>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</si>
  <si>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</si>
  <si>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</si>
  <si>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</si>
  <si>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</si>
  <si>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</si>
  <si>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</si>
  <si>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120,430</t>
  </si>
  <si>
    <t>136,497</t>
  </si>
  <si>
    <t>148,523</t>
  </si>
  <si>
    <t>157,977</t>
  </si>
  <si>
    <t>173,221</t>
  </si>
  <si>
    <t>190,568</t>
  </si>
  <si>
    <t>225,429</t>
  </si>
  <si>
    <t>225,683</t>
  </si>
  <si>
    <t>226,288</t>
  </si>
  <si>
    <t>226,733</t>
  </si>
  <si>
    <t>Weighted Average Diluted Shares Out.</t>
  </si>
  <si>
    <t>173,882</t>
  </si>
  <si>
    <t>191,240</t>
  </si>
  <si>
    <t>233,050</t>
  </si>
  <si>
    <t>236,094</t>
  </si>
  <si>
    <t>EBITDA</t>
  </si>
  <si>
    <t>68,968</t>
  </si>
  <si>
    <t>166,182</t>
  </si>
  <si>
    <t>96,113</t>
  </si>
  <si>
    <t>110,540</t>
  </si>
  <si>
    <t>238,523</t>
  </si>
  <si>
    <t>383,352</t>
  </si>
  <si>
    <t>148,675</t>
  </si>
  <si>
    <t>146,986</t>
  </si>
  <si>
    <t>366,297</t>
  </si>
  <si>
    <t>1,052,523</t>
  </si>
  <si>
    <t>EBIT</t>
  </si>
  <si>
    <t>-23,402</t>
  </si>
  <si>
    <t>62,779</t>
  </si>
  <si>
    <t>-76,903</t>
  </si>
  <si>
    <t>6,970</t>
  </si>
  <si>
    <t>93,052</t>
  </si>
  <si>
    <t>222,786</t>
  </si>
  <si>
    <t>-73,228</t>
  </si>
  <si>
    <t>-20,834</t>
  </si>
  <si>
    <t>198,786</t>
  </si>
  <si>
    <t>845,271</t>
  </si>
  <si>
    <t>Revenue (Reported)</t>
  </si>
  <si>
    <t>179,758</t>
  </si>
  <si>
    <t>282,157</t>
  </si>
  <si>
    <t>240,268</t>
  </si>
  <si>
    <t>248,193</t>
  </si>
  <si>
    <t>402,285</t>
  </si>
  <si>
    <t>594,636</t>
  </si>
  <si>
    <t>434,033</t>
  </si>
  <si>
    <t>437,342</t>
  </si>
  <si>
    <t>713,506</t>
  </si>
  <si>
    <t>1,525,951</t>
  </si>
  <si>
    <t>Operating Income (Reported)</t>
  </si>
  <si>
    <t>Operating Income (Adjusted)</t>
  </si>
  <si>
    <t>Cash Flow Statement</t>
  </si>
  <si>
    <t>Depreciation &amp; Amortization (CF)</t>
  </si>
  <si>
    <t>92,370</t>
  </si>
  <si>
    <t>103,403</t>
  </si>
  <si>
    <t>173,016</t>
  </si>
  <si>
    <t>103,570</t>
  </si>
  <si>
    <t>145,471</t>
  </si>
  <si>
    <t>160,566</t>
  </si>
  <si>
    <t>225,212</t>
  </si>
  <si>
    <t>175,176</t>
  </si>
  <si>
    <t>176,478</t>
  </si>
  <si>
    <t>216,219</t>
  </si>
  <si>
    <t>Amortization of Deferred Charges (CF)</t>
  </si>
  <si>
    <t>Stock-Based Comp</t>
  </si>
  <si>
    <t>9,381</t>
  </si>
  <si>
    <t>8,924</t>
  </si>
  <si>
    <t>5,003</t>
  </si>
  <si>
    <t>5,084</t>
  </si>
  <si>
    <t>5,969</t>
  </si>
  <si>
    <t>5,042</t>
  </si>
  <si>
    <t>6,200</t>
  </si>
  <si>
    <t>5,238</t>
  </si>
  <si>
    <t>12,846</t>
  </si>
  <si>
    <t>14,147</t>
  </si>
  <si>
    <t>Change In Accounts Receivable</t>
  </si>
  <si>
    <t>Change In Inventories</t>
  </si>
  <si>
    <t>Change in Other Net Operating Assets</t>
  </si>
  <si>
    <t>16,765</t>
  </si>
  <si>
    <t>-15,226</t>
  </si>
  <si>
    <t>9,783</t>
  </si>
  <si>
    <t>31,913</t>
  </si>
  <si>
    <t>12,388</t>
  </si>
  <si>
    <t>1,440</t>
  </si>
  <si>
    <t>23,082</t>
  </si>
  <si>
    <t>-38,683</t>
  </si>
  <si>
    <t>Other Operating Activities</t>
  </si>
  <si>
    <t>25,890</t>
  </si>
  <si>
    <t>47,950</t>
  </si>
  <si>
    <t>96,526</t>
  </si>
  <si>
    <t>20,399</t>
  </si>
  <si>
    <t>-53,041</t>
  </si>
  <si>
    <t>-50,863</t>
  </si>
  <si>
    <t>83,889</t>
  </si>
  <si>
    <t>163,225</t>
  </si>
  <si>
    <t>-138,500</t>
  </si>
  <si>
    <t>22,088</t>
  </si>
  <si>
    <t>Cash from Operations</t>
  </si>
  <si>
    <t>83,262</t>
  </si>
  <si>
    <t>86,170</t>
  </si>
  <si>
    <t>111,403</t>
  </si>
  <si>
    <t>126,751</t>
  </si>
  <si>
    <t>224,680</t>
  </si>
  <si>
    <t>251,057</t>
  </si>
  <si>
    <t>263,856</t>
  </si>
  <si>
    <t>147,200</t>
  </si>
  <si>
    <t>338,578</t>
  </si>
  <si>
    <t>844,816</t>
  </si>
  <si>
    <t>Capital Expenditures</t>
  </si>
  <si>
    <t>-226,572</t>
  </si>
  <si>
    <t>-357,445</t>
  </si>
  <si>
    <t>-279,565</t>
  </si>
  <si>
    <t>-192,194</t>
  </si>
  <si>
    <t>-315,302</t>
  </si>
  <si>
    <t>-960,236</t>
  </si>
  <si>
    <t>-322,289</t>
  </si>
  <si>
    <t>-180,442</t>
  </si>
  <si>
    <t>-288,846</t>
  </si>
  <si>
    <t>-419,476</t>
  </si>
  <si>
    <t>Cash Acquisitions</t>
  </si>
  <si>
    <t>Other Investing Activities</t>
  </si>
  <si>
    <t>52,921</t>
  </si>
  <si>
    <t>58,230</t>
  </si>
  <si>
    <t>33,430</t>
  </si>
  <si>
    <t>75,670</t>
  </si>
  <si>
    <t>-46,181</t>
  </si>
  <si>
    <t>34,273</t>
  </si>
  <si>
    <t>10,133</t>
  </si>
  <si>
    <t>-20,983</t>
  </si>
  <si>
    <t>112,588</t>
  </si>
  <si>
    <t>-22,615</t>
  </si>
  <si>
    <t>Cash from Investing</t>
  </si>
  <si>
    <t>-173,651</t>
  </si>
  <si>
    <t>-299,215</t>
  </si>
  <si>
    <t>-246,135</t>
  </si>
  <si>
    <t>-116,524</t>
  </si>
  <si>
    <t>-361,483</t>
  </si>
  <si>
    <t>-925,963</t>
  </si>
  <si>
    <t>-312,156</t>
  </si>
  <si>
    <t>-201,425</t>
  </si>
  <si>
    <t>-176,258</t>
  </si>
  <si>
    <t>-442,091</t>
  </si>
  <si>
    <t>Dividends Paid (Ex Special Dividends)</t>
  </si>
  <si>
    <t>Special Dividend Paid</t>
  </si>
  <si>
    <t>Long-Term Debt Issued</t>
  </si>
  <si>
    <t>24,764</t>
  </si>
  <si>
    <t>66,893</t>
  </si>
  <si>
    <t>125,725</t>
  </si>
  <si>
    <t>346,812</t>
  </si>
  <si>
    <t>48,879</t>
  </si>
  <si>
    <t>56,399</t>
  </si>
  <si>
    <t>222,646</t>
  </si>
  <si>
    <t>Long-Term Debt Repaid</t>
  </si>
  <si>
    <t>-19,892</t>
  </si>
  <si>
    <t>-196,733</t>
  </si>
  <si>
    <t>-67,680</t>
  </si>
  <si>
    <t>-2,174</t>
  </si>
  <si>
    <t>-388,271</t>
  </si>
  <si>
    <t>-210,581</t>
  </si>
  <si>
    <t>Repurchase of Common Stock</t>
  </si>
  <si>
    <t>-167,203</t>
  </si>
  <si>
    <t>Other Financing Activities</t>
  </si>
  <si>
    <t>112,769</t>
  </si>
  <si>
    <t>38,588</t>
  </si>
  <si>
    <t>109,968</t>
  </si>
  <si>
    <t>124,954</t>
  </si>
  <si>
    <t>5,737</t>
  </si>
  <si>
    <t>395,774</t>
  </si>
  <si>
    <t>3,305</t>
  </si>
  <si>
    <t>16,949</t>
  </si>
  <si>
    <t>Cash from Financing</t>
  </si>
  <si>
    <t>92,877</t>
  </si>
  <si>
    <t>210,557</t>
  </si>
  <si>
    <t>134,732</t>
  </si>
  <si>
    <t>-4,886</t>
  </si>
  <si>
    <t>131,462</t>
  </si>
  <si>
    <t>674,906</t>
  </si>
  <si>
    <t>48,300</t>
  </si>
  <si>
    <t>54,225</t>
  </si>
  <si>
    <t>-162,320</t>
  </si>
  <si>
    <t>-360,835</t>
  </si>
  <si>
    <t>Beginning Cash (CF)</t>
  </si>
  <si>
    <t>Foreign Exchange Rate Adjustments</t>
  </si>
  <si>
    <t>Additions / Reductions</t>
  </si>
  <si>
    <t>Ending Cash (CF)</t>
  </si>
  <si>
    <t>Levered Free Cash Flow</t>
  </si>
  <si>
    <t>-143,310</t>
  </si>
  <si>
    <t>-271,275</t>
  </si>
  <si>
    <t>-168,162</t>
  </si>
  <si>
    <t>-65,443</t>
  </si>
  <si>
    <t>-90,622</t>
  </si>
  <si>
    <t>-709,179</t>
  </si>
  <si>
    <t>-58,433</t>
  </si>
  <si>
    <t>-33,242</t>
  </si>
  <si>
    <t>49,732</t>
  </si>
  <si>
    <t>425,340</t>
  </si>
  <si>
    <t>Cash Interest Paid</t>
  </si>
  <si>
    <t>4,060</t>
  </si>
  <si>
    <t>5,617</t>
  </si>
  <si>
    <t>6,855</t>
  </si>
  <si>
    <t>9,464</t>
  </si>
  <si>
    <t>10,829</t>
  </si>
  <si>
    <t>22,889</t>
  </si>
  <si>
    <t>28,383</t>
  </si>
  <si>
    <t>29,277</t>
  </si>
  <si>
    <t>28,332</t>
  </si>
  <si>
    <t>26,914</t>
  </si>
  <si>
    <t>Valuation Ratios</t>
  </si>
  <si>
    <t>Price Close (Split Adjusted)</t>
  </si>
  <si>
    <t>Market Cap</t>
  </si>
  <si>
    <t>971,772.492</t>
  </si>
  <si>
    <t>1,026,575.82</t>
  </si>
  <si>
    <t>623,969.388</t>
  </si>
  <si>
    <t>1,197,891.816</t>
  </si>
  <si>
    <t>1,394,917.084</t>
  </si>
  <si>
    <t>918,767.264</t>
  </si>
  <si>
    <t>719,262.353</t>
  </si>
  <si>
    <t>212,182.955</t>
  </si>
  <si>
    <t>1,583,714.863</t>
  </si>
  <si>
    <t>2,799,227.333</t>
  </si>
  <si>
    <t>Total Enterprise Value (TEV)</t>
  </si>
  <si>
    <t>1,071,161.492</t>
  </si>
  <si>
    <t>1,196,333.82</t>
  </si>
  <si>
    <t>796,726.388</t>
  </si>
  <si>
    <t>1,344,177.816</t>
  </si>
  <si>
    <t>1,611,890.084</t>
  </si>
  <si>
    <t>1,412,113.264</t>
  </si>
  <si>
    <t>1,412,630.353</t>
  </si>
  <si>
    <t>949,234.955</t>
  </si>
  <si>
    <t>2,195,121.863</t>
  </si>
  <si>
    <t>3,144,551.333</t>
  </si>
  <si>
    <t>Enterprise Value (EV)</t>
  </si>
  <si>
    <t>2,674,761.468</t>
  </si>
  <si>
    <t>EV/EBITDA</t>
  </si>
  <si>
    <t>15.9x</t>
  </si>
  <si>
    <t>12.4x</t>
  </si>
  <si>
    <t>5.3x</t>
  </si>
  <si>
    <t>11.9x</t>
  </si>
  <si>
    <t>8.8x</t>
  </si>
  <si>
    <t>4.3x</t>
  </si>
  <si>
    <t>8.9x</t>
  </si>
  <si>
    <t>10.9x</t>
  </si>
  <si>
    <t>2.5x</t>
  </si>
  <si>
    <t>EV / EBIT</t>
  </si>
  <si>
    <t>-39.4x</t>
  </si>
  <si>
    <t>-78.3x</t>
  </si>
  <si>
    <t>-35.8x</t>
  </si>
  <si>
    <t>61.9x</t>
  </si>
  <si>
    <t>22.9x</t>
  </si>
  <si>
    <t>14.9x</t>
  </si>
  <si>
    <t>13.0x</t>
  </si>
  <si>
    <t>-13.1x</t>
  </si>
  <si>
    <t>37.7x</t>
  </si>
  <si>
    <t>3.2x</t>
  </si>
  <si>
    <t>EV / LTM EBITDA - CAPEX</t>
  </si>
  <si>
    <t>-9.9x</t>
  </si>
  <si>
    <t>-5.0x</t>
  </si>
  <si>
    <t>-4.6x</t>
  </si>
  <si>
    <t>-16.9x</t>
  </si>
  <si>
    <t>-10.8x</t>
  </si>
  <si>
    <t>-40.2x</t>
  </si>
  <si>
    <t>-2.2x</t>
  </si>
  <si>
    <t>-8.7x</t>
  </si>
  <si>
    <t>-89.8x</t>
  </si>
  <si>
    <t>4.2x</t>
  </si>
  <si>
    <t>EV / Free Cash Flow</t>
  </si>
  <si>
    <t>8.3x</t>
  </si>
  <si>
    <t>-5.2x</t>
  </si>
  <si>
    <t>-4.8x</t>
  </si>
  <si>
    <t>-16.8x</t>
  </si>
  <si>
    <t>-9.4x</t>
  </si>
  <si>
    <t>-33.9x</t>
  </si>
  <si>
    <t>-2.0x</t>
  </si>
  <si>
    <t>-19.5x</t>
  </si>
  <si>
    <t>25.6x</t>
  </si>
  <si>
    <t>10.2x</t>
  </si>
  <si>
    <t>EV / Invested Capital</t>
  </si>
  <si>
    <t>1.4x</t>
  </si>
  <si>
    <t>1.3x</t>
  </si>
  <si>
    <t>0.9x</t>
  </si>
  <si>
    <t>1.7x</t>
  </si>
  <si>
    <t>1.5x</t>
  </si>
  <si>
    <t>0.8x</t>
  </si>
  <si>
    <t>0.7x</t>
  </si>
  <si>
    <t>1.1x</t>
  </si>
  <si>
    <t>1.2x</t>
  </si>
  <si>
    <t>EV / Revenue</t>
  </si>
  <si>
    <t>5.8x</t>
  </si>
  <si>
    <t>5.4x</t>
  </si>
  <si>
    <t>3.4x</t>
  </si>
  <si>
    <t>5.7x</t>
  </si>
  <si>
    <t>5.2x</t>
  </si>
  <si>
    <t>2.7x</t>
  </si>
  <si>
    <t>2.6x</t>
  </si>
  <si>
    <t>2.2x</t>
  </si>
  <si>
    <t>P/E Ratio</t>
  </si>
  <si>
    <t>-13.4x</t>
  </si>
  <si>
    <t>-16.1x</t>
  </si>
  <si>
    <t>-4.3x</t>
  </si>
  <si>
    <t>-16.7x</t>
  </si>
  <si>
    <t>13.8x</t>
  </si>
  <si>
    <t>10.3x</t>
  </si>
  <si>
    <t>-0.2x</t>
  </si>
  <si>
    <t>1.8x</t>
  </si>
  <si>
    <t>3.8x</t>
  </si>
  <si>
    <t>Price/Book</t>
  </si>
  <si>
    <t>0.5x</t>
  </si>
  <si>
    <t>Price / Operating Cash Flow</t>
  </si>
  <si>
    <t>13.4x</t>
  </si>
  <si>
    <t>12.1x</t>
  </si>
  <si>
    <t>5.5x</t>
  </si>
  <si>
    <t>11.7x</t>
  </si>
  <si>
    <t>2.8x</t>
  </si>
  <si>
    <t>Price / LTM Sales</t>
  </si>
  <si>
    <t>4.6x</t>
  </si>
  <si>
    <t>5.1x</t>
  </si>
  <si>
    <t>4.5x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</si>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</sst>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5" borderId="0" xfId="0" applyFont="1" applyFill="1"/>
    <xf numFmtId="0" fontId="6" fillId="0" borderId="0" xfId="0" applyFont="1"/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6" fillId="6" borderId="1" xfId="0" applyFont="1" applyFill="1" applyBorder="1"/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4" fontId="8" fillId="8" borderId="1" xfId="0" applyNumberFormat="1" applyFont="1" applyFill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8" borderId="0" xfId="0" applyFont="1" applyFill="1"/>
    <xf numFmtId="0" fontId="1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241257F-5595-1849-844B-B81EED76F31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F12" sqref="E12:F12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8">
        <v>0</v>
      </c>
      <c r="F12" s="8">
        <v>0</v>
      </c>
      <c r="G12" s="3" t="s">
        <v>28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3" t="s">
        <v>29</v>
      </c>
    </row>
    <row r="13" spans="3:13" ht="12.75" x14ac:dyDescent="0.2">
      <c r="C13" s="3" t="s">
        <v>30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31</v>
      </c>
      <c r="D14" s="3" t="s">
        <v>32</v>
      </c>
      <c r="E14" s="3" t="s">
        <v>33</v>
      </c>
      <c r="F14" s="3" t="s">
        <v>34</v>
      </c>
      <c r="G14" s="3" t="s">
        <v>35</v>
      </c>
      <c r="H14" s="3" t="s">
        <v>36</v>
      </c>
      <c r="I14" s="3" t="s">
        <v>37</v>
      </c>
      <c r="J14" s="3" t="s">
        <v>38</v>
      </c>
      <c r="K14" s="3" t="s">
        <v>39</v>
      </c>
      <c r="L14" s="3" t="s">
        <v>40</v>
      </c>
      <c r="M14" s="3" t="s">
        <v>41</v>
      </c>
    </row>
    <row r="15" spans="3:13" ht="12.75" x14ac:dyDescent="0.2">
      <c r="C15" s="3" t="s">
        <v>42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</row>
    <row r="16" spans="3:13" ht="12.75" x14ac:dyDescent="0.2">
      <c r="C16" s="3" t="s">
        <v>43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3" t="s">
        <v>27</v>
      </c>
      <c r="L16" s="3" t="s">
        <v>27</v>
      </c>
      <c r="M16" s="3" t="s">
        <v>27</v>
      </c>
    </row>
    <row r="17" spans="3:13" ht="12.75" x14ac:dyDescent="0.2">
      <c r="C17" s="3" t="s">
        <v>44</v>
      </c>
      <c r="D17" s="3">
        <v>0</v>
      </c>
      <c r="E17" s="3" t="s">
        <v>45</v>
      </c>
      <c r="F17" s="3" t="s">
        <v>46</v>
      </c>
      <c r="G17" s="3">
        <v>0</v>
      </c>
      <c r="H17" s="3">
        <v>0</v>
      </c>
      <c r="I17" s="3" t="s">
        <v>47</v>
      </c>
      <c r="J17" s="3" t="s">
        <v>48</v>
      </c>
      <c r="K17" s="3" t="s">
        <v>49</v>
      </c>
      <c r="L17" s="3">
        <v>0</v>
      </c>
      <c r="M17" s="3" t="s">
        <v>50</v>
      </c>
    </row>
    <row r="18" spans="3:13" ht="12.75" x14ac:dyDescent="0.2">
      <c r="C18" s="3" t="s">
        <v>51</v>
      </c>
      <c r="D18" s="3" t="s">
        <v>52</v>
      </c>
      <c r="E18" s="3" t="s">
        <v>53</v>
      </c>
      <c r="F18" s="3" t="s">
        <v>54</v>
      </c>
      <c r="G18" s="3" t="s">
        <v>55</v>
      </c>
      <c r="H18" s="3" t="s">
        <v>36</v>
      </c>
      <c r="I18" s="3" t="s">
        <v>56</v>
      </c>
      <c r="J18" s="3" t="s">
        <v>57</v>
      </c>
      <c r="K18" s="3" t="s">
        <v>58</v>
      </c>
      <c r="L18" s="3" t="s">
        <v>40</v>
      </c>
      <c r="M18" s="3" t="s">
        <v>59</v>
      </c>
    </row>
    <row r="19" spans="3:13" ht="12.75" x14ac:dyDescent="0.2"/>
    <row r="20" spans="3:13" ht="12.75" x14ac:dyDescent="0.2">
      <c r="C20" s="3" t="s">
        <v>60</v>
      </c>
      <c r="D20" s="3" t="s">
        <v>61</v>
      </c>
      <c r="E20" s="3" t="s">
        <v>62</v>
      </c>
      <c r="F20" s="3" t="s">
        <v>63</v>
      </c>
      <c r="G20" s="3" t="s">
        <v>64</v>
      </c>
      <c r="H20" s="3" t="s">
        <v>65</v>
      </c>
      <c r="I20" s="3" t="s">
        <v>66</v>
      </c>
      <c r="J20" s="3" t="s">
        <v>67</v>
      </c>
      <c r="K20" s="3" t="s">
        <v>68</v>
      </c>
      <c r="L20" s="3" t="s">
        <v>69</v>
      </c>
      <c r="M20" s="3" t="s">
        <v>70</v>
      </c>
    </row>
    <row r="21" spans="3:13" ht="12.75" x14ac:dyDescent="0.2">
      <c r="C21" s="3" t="s">
        <v>71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72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73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27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</row>
    <row r="24" spans="3:13" ht="12.75" x14ac:dyDescent="0.2">
      <c r="C24" s="3" t="s">
        <v>74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</row>
    <row r="25" spans="3:13" ht="12.75" x14ac:dyDescent="0.2">
      <c r="C25" s="3" t="s">
        <v>75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</row>
    <row r="26" spans="3:13" ht="12.75" x14ac:dyDescent="0.2">
      <c r="C26" s="3" t="s">
        <v>76</v>
      </c>
      <c r="D26" s="3" t="s">
        <v>77</v>
      </c>
      <c r="E26" s="3" t="s">
        <v>78</v>
      </c>
      <c r="F26" s="3">
        <v>0</v>
      </c>
      <c r="G26" s="3">
        <v>962</v>
      </c>
      <c r="H26" s="3" t="s">
        <v>79</v>
      </c>
      <c r="I26" s="3" t="s">
        <v>80</v>
      </c>
      <c r="J26" s="3">
        <v>0</v>
      </c>
      <c r="K26" s="3">
        <v>0</v>
      </c>
      <c r="L26" s="3">
        <v>0</v>
      </c>
      <c r="M26" s="3" t="s">
        <v>81</v>
      </c>
    </row>
    <row r="27" spans="3:13" ht="12.75" x14ac:dyDescent="0.2">
      <c r="C27" s="3" t="s">
        <v>82</v>
      </c>
      <c r="D27" s="3" t="s">
        <v>83</v>
      </c>
      <c r="E27" s="3" t="s">
        <v>84</v>
      </c>
      <c r="F27" s="3" t="s">
        <v>85</v>
      </c>
      <c r="G27" s="3" t="s">
        <v>86</v>
      </c>
      <c r="H27" s="3" t="s">
        <v>87</v>
      </c>
      <c r="I27" s="3" t="s">
        <v>88</v>
      </c>
      <c r="J27" s="3" t="s">
        <v>89</v>
      </c>
      <c r="K27" s="3" t="s">
        <v>90</v>
      </c>
      <c r="L27" s="3" t="s">
        <v>91</v>
      </c>
      <c r="M27" s="3" t="s">
        <v>92</v>
      </c>
    </row>
    <row r="28" spans="3:13" ht="12.75" x14ac:dyDescent="0.2"/>
    <row r="29" spans="3:13" ht="12.75" x14ac:dyDescent="0.2">
      <c r="C29" s="3" t="s">
        <v>93</v>
      </c>
      <c r="D29" s="3" t="s">
        <v>94</v>
      </c>
      <c r="E29" s="3" t="s">
        <v>95</v>
      </c>
      <c r="F29" s="3" t="s">
        <v>96</v>
      </c>
      <c r="G29" s="3" t="s">
        <v>97</v>
      </c>
      <c r="H29" s="3" t="s">
        <v>98</v>
      </c>
      <c r="I29" s="3" t="s">
        <v>99</v>
      </c>
      <c r="J29" s="3" t="s">
        <v>100</v>
      </c>
      <c r="K29" s="3" t="s">
        <v>101</v>
      </c>
      <c r="L29" s="3" t="s">
        <v>102</v>
      </c>
      <c r="M29" s="3" t="s">
        <v>103</v>
      </c>
    </row>
    <row r="30" spans="3:13" ht="12.75" x14ac:dyDescent="0.2">
      <c r="C30" s="3" t="s">
        <v>104</v>
      </c>
      <c r="D30" s="3" t="s">
        <v>105</v>
      </c>
      <c r="E30" s="3" t="s">
        <v>106</v>
      </c>
      <c r="F30" s="3" t="s">
        <v>107</v>
      </c>
      <c r="G30" s="3">
        <v>846</v>
      </c>
      <c r="H30" s="3" t="s">
        <v>27</v>
      </c>
      <c r="I30" s="3" t="s">
        <v>27</v>
      </c>
      <c r="J30" s="3" t="s">
        <v>27</v>
      </c>
      <c r="K30" s="3" t="s">
        <v>27</v>
      </c>
      <c r="L30" s="3" t="s">
        <v>27</v>
      </c>
      <c r="M30" s="3" t="s">
        <v>27</v>
      </c>
    </row>
    <row r="31" spans="3:13" ht="12.75" x14ac:dyDescent="0.2">
      <c r="C31" s="3" t="s">
        <v>108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109</v>
      </c>
      <c r="D32" s="3" t="s">
        <v>27</v>
      </c>
      <c r="E32" s="3" t="s">
        <v>27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</row>
    <row r="33" spans="3:13" ht="12.75" x14ac:dyDescent="0.2">
      <c r="C33" s="3" t="s">
        <v>110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 t="s">
        <v>111</v>
      </c>
      <c r="K33" s="3" t="s">
        <v>112</v>
      </c>
      <c r="L33" s="3" t="s">
        <v>113</v>
      </c>
      <c r="M33" s="3" t="s">
        <v>114</v>
      </c>
    </row>
    <row r="34" spans="3:13" ht="12.75" x14ac:dyDescent="0.2">
      <c r="C34" s="3" t="s">
        <v>115</v>
      </c>
      <c r="D34" s="3" t="s">
        <v>116</v>
      </c>
      <c r="E34" s="3">
        <v>0</v>
      </c>
      <c r="F34" s="3" t="s">
        <v>117</v>
      </c>
      <c r="G34" s="3" t="s">
        <v>118</v>
      </c>
      <c r="H34" s="3" t="s">
        <v>119</v>
      </c>
      <c r="I34" s="3" t="s">
        <v>120</v>
      </c>
      <c r="J34" s="3" t="s">
        <v>121</v>
      </c>
      <c r="K34" s="3" t="s">
        <v>122</v>
      </c>
      <c r="L34" s="3" t="s">
        <v>123</v>
      </c>
      <c r="M34" s="3" t="s">
        <v>124</v>
      </c>
    </row>
    <row r="35" spans="3:13" ht="12.75" x14ac:dyDescent="0.2">
      <c r="C35" s="3" t="s">
        <v>125</v>
      </c>
      <c r="D35" s="3" t="s">
        <v>126</v>
      </c>
      <c r="E35" s="3" t="s">
        <v>127</v>
      </c>
      <c r="F35" s="3" t="s">
        <v>128</v>
      </c>
      <c r="G35" s="3" t="s">
        <v>129</v>
      </c>
      <c r="H35" s="3" t="s">
        <v>130</v>
      </c>
      <c r="I35" s="3" t="s">
        <v>131</v>
      </c>
      <c r="J35" s="3" t="s">
        <v>132</v>
      </c>
      <c r="K35" s="3" t="s">
        <v>133</v>
      </c>
      <c r="L35" s="3" t="s">
        <v>134</v>
      </c>
      <c r="M35" s="3" t="s">
        <v>135</v>
      </c>
    </row>
    <row r="36" spans="3:13" ht="12.75" x14ac:dyDescent="0.2"/>
    <row r="37" spans="3:13" ht="12.75" x14ac:dyDescent="0.2">
      <c r="C37" s="3" t="s">
        <v>136</v>
      </c>
      <c r="D37" s="3" t="s">
        <v>27</v>
      </c>
      <c r="E37" s="3" t="s">
        <v>137</v>
      </c>
      <c r="F37" s="3" t="s">
        <v>138</v>
      </c>
      <c r="G37" s="3" t="s">
        <v>139</v>
      </c>
      <c r="H37" s="3" t="s">
        <v>140</v>
      </c>
      <c r="I37" s="3" t="s">
        <v>141</v>
      </c>
      <c r="J37" s="3" t="s">
        <v>142</v>
      </c>
      <c r="K37" s="3" t="s">
        <v>143</v>
      </c>
      <c r="L37" s="3" t="s">
        <v>144</v>
      </c>
      <c r="M37" s="3" t="s">
        <v>145</v>
      </c>
    </row>
    <row r="38" spans="3:13" ht="12.75" x14ac:dyDescent="0.2">
      <c r="C38" s="3" t="s">
        <v>146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 t="s">
        <v>147</v>
      </c>
      <c r="K38" s="3" t="s">
        <v>148</v>
      </c>
      <c r="L38" s="3" t="s">
        <v>149</v>
      </c>
      <c r="M38" s="3" t="s">
        <v>150</v>
      </c>
    </row>
    <row r="39" spans="3:13" ht="12.75" x14ac:dyDescent="0.2">
      <c r="C39" s="3" t="s">
        <v>151</v>
      </c>
      <c r="D39" s="3" t="s">
        <v>152</v>
      </c>
      <c r="E39" s="3" t="s">
        <v>153</v>
      </c>
      <c r="F39" s="3" t="s">
        <v>154</v>
      </c>
      <c r="G39" s="3" t="s">
        <v>155</v>
      </c>
      <c r="H39" s="3" t="s">
        <v>156</v>
      </c>
      <c r="I39" s="3" t="s">
        <v>157</v>
      </c>
      <c r="J39" s="3" t="s">
        <v>158</v>
      </c>
      <c r="K39" s="3" t="s">
        <v>159</v>
      </c>
      <c r="L39" s="3" t="s">
        <v>160</v>
      </c>
      <c r="M39" s="3" t="s">
        <v>161</v>
      </c>
    </row>
    <row r="40" spans="3:13" ht="12.75" x14ac:dyDescent="0.2">
      <c r="C40" s="3" t="s">
        <v>162</v>
      </c>
      <c r="D40" s="3" t="s">
        <v>163</v>
      </c>
      <c r="E40" s="3" t="s">
        <v>164</v>
      </c>
      <c r="F40" s="3" t="s">
        <v>165</v>
      </c>
      <c r="G40" s="3" t="s">
        <v>166</v>
      </c>
      <c r="H40" s="3" t="s">
        <v>167</v>
      </c>
      <c r="I40" s="3" t="s">
        <v>168</v>
      </c>
      <c r="J40" s="3" t="s">
        <v>169</v>
      </c>
      <c r="K40" s="3" t="s">
        <v>170</v>
      </c>
      <c r="L40" s="3" t="s">
        <v>171</v>
      </c>
      <c r="M40" s="3" t="s">
        <v>172</v>
      </c>
    </row>
    <row r="41" spans="3:13" ht="12.75" x14ac:dyDescent="0.2"/>
    <row r="42" spans="3:13" ht="12.75" x14ac:dyDescent="0.2">
      <c r="C42" s="3" t="s">
        <v>173</v>
      </c>
      <c r="D42" s="3" t="s">
        <v>174</v>
      </c>
      <c r="E42" s="3" t="s">
        <v>175</v>
      </c>
      <c r="F42" s="3" t="s">
        <v>176</v>
      </c>
      <c r="G42" s="3" t="s">
        <v>177</v>
      </c>
      <c r="H42" s="3" t="s">
        <v>178</v>
      </c>
      <c r="I42" s="3" t="s">
        <v>179</v>
      </c>
      <c r="J42" s="3" t="s">
        <v>180</v>
      </c>
      <c r="K42" s="3" t="s">
        <v>181</v>
      </c>
      <c r="L42" s="3" t="s">
        <v>182</v>
      </c>
      <c r="M42" s="3" t="s">
        <v>183</v>
      </c>
    </row>
    <row r="43" spans="3:13" ht="12.75" x14ac:dyDescent="0.2">
      <c r="C43" s="3" t="s">
        <v>184</v>
      </c>
      <c r="D43" s="3" t="s">
        <v>185</v>
      </c>
      <c r="E43" s="3" t="s">
        <v>186</v>
      </c>
      <c r="F43" s="3" t="s">
        <v>187</v>
      </c>
      <c r="G43" s="3" t="s">
        <v>188</v>
      </c>
      <c r="H43" s="3" t="s">
        <v>189</v>
      </c>
      <c r="I43" s="3" t="s">
        <v>190</v>
      </c>
      <c r="J43" s="3" t="s">
        <v>191</v>
      </c>
      <c r="K43" s="3" t="s">
        <v>192</v>
      </c>
      <c r="L43" s="3" t="s">
        <v>193</v>
      </c>
      <c r="M43" s="3" t="s">
        <v>194</v>
      </c>
    </row>
    <row r="44" spans="3:13" ht="12.75" x14ac:dyDescent="0.2">
      <c r="C44" s="3" t="s">
        <v>195</v>
      </c>
      <c r="D44" s="3" t="s">
        <v>196</v>
      </c>
      <c r="E44" s="3" t="s">
        <v>197</v>
      </c>
      <c r="F44" s="3" t="s">
        <v>198</v>
      </c>
      <c r="G44" s="3" t="s">
        <v>199</v>
      </c>
      <c r="H44" s="3" t="s">
        <v>200</v>
      </c>
      <c r="I44" s="3" t="s">
        <v>201</v>
      </c>
      <c r="J44" s="3" t="s">
        <v>202</v>
      </c>
      <c r="K44" s="3" t="s">
        <v>203</v>
      </c>
      <c r="L44" s="3" t="s">
        <v>204</v>
      </c>
      <c r="M44" s="3" t="s">
        <v>205</v>
      </c>
    </row>
    <row r="45" spans="3:13" ht="12.75" x14ac:dyDescent="0.2">
      <c r="C45" s="3" t="s">
        <v>206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207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208</v>
      </c>
      <c r="D47" s="3" t="s">
        <v>209</v>
      </c>
      <c r="E47" s="3" t="s">
        <v>210</v>
      </c>
      <c r="F47" s="3" t="s">
        <v>211</v>
      </c>
      <c r="G47" s="3" t="s">
        <v>212</v>
      </c>
      <c r="H47" s="3" t="s">
        <v>213</v>
      </c>
      <c r="I47" s="3" t="s">
        <v>214</v>
      </c>
      <c r="J47" s="3" t="s">
        <v>215</v>
      </c>
      <c r="K47" s="3" t="s">
        <v>216</v>
      </c>
      <c r="L47" s="3" t="s">
        <v>217</v>
      </c>
      <c r="M47" s="3" t="s">
        <v>218</v>
      </c>
    </row>
    <row r="48" spans="3:13" ht="12.75" x14ac:dyDescent="0.2">
      <c r="C48" s="3" t="s">
        <v>219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220</v>
      </c>
      <c r="D49" s="3" t="s">
        <v>27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221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222</v>
      </c>
      <c r="D51" s="3" t="s">
        <v>209</v>
      </c>
      <c r="E51" s="3" t="s">
        <v>210</v>
      </c>
      <c r="F51" s="3" t="s">
        <v>211</v>
      </c>
      <c r="G51" s="3" t="s">
        <v>212</v>
      </c>
      <c r="H51" s="3" t="s">
        <v>213</v>
      </c>
      <c r="I51" s="3" t="s">
        <v>214</v>
      </c>
      <c r="J51" s="3" t="s">
        <v>215</v>
      </c>
      <c r="K51" s="3" t="s">
        <v>216</v>
      </c>
      <c r="L51" s="3" t="s">
        <v>217</v>
      </c>
      <c r="M51" s="3" t="s">
        <v>218</v>
      </c>
    </row>
    <row r="52" spans="3:13" ht="12.75" x14ac:dyDescent="0.2"/>
    <row r="53" spans="3:13" ht="12.75" x14ac:dyDescent="0.2">
      <c r="C53" s="3" t="s">
        <v>223</v>
      </c>
      <c r="D53" s="3" t="s">
        <v>83</v>
      </c>
      <c r="E53" s="3" t="s">
        <v>84</v>
      </c>
      <c r="F53" s="3" t="s">
        <v>85</v>
      </c>
      <c r="G53" s="3" t="s">
        <v>86</v>
      </c>
      <c r="H53" s="3" t="s">
        <v>87</v>
      </c>
      <c r="I53" s="3" t="s">
        <v>88</v>
      </c>
      <c r="J53" s="3" t="s">
        <v>89</v>
      </c>
      <c r="K53" s="3" t="s">
        <v>90</v>
      </c>
      <c r="L53" s="3" t="s">
        <v>91</v>
      </c>
      <c r="M53" s="3" t="s">
        <v>92</v>
      </c>
    </row>
    <row r="54" spans="3:13" ht="12.75" x14ac:dyDescent="0.2"/>
    <row r="55" spans="3:13" ht="12.75" x14ac:dyDescent="0.2">
      <c r="C55" s="3" t="s">
        <v>224</v>
      </c>
      <c r="D55" s="3" t="s">
        <v>26</v>
      </c>
      <c r="E55" s="3" t="s">
        <v>27</v>
      </c>
      <c r="F55" s="3" t="s">
        <v>27</v>
      </c>
      <c r="G55" s="3" t="s">
        <v>28</v>
      </c>
      <c r="H55" s="3" t="s">
        <v>27</v>
      </c>
      <c r="I55" s="3" t="s">
        <v>27</v>
      </c>
      <c r="J55" s="3" t="s">
        <v>27</v>
      </c>
      <c r="K55" s="3" t="s">
        <v>27</v>
      </c>
      <c r="L55" s="3" t="s">
        <v>27</v>
      </c>
      <c r="M55" s="3" t="s">
        <v>29</v>
      </c>
    </row>
    <row r="56" spans="3:13" ht="12.75" x14ac:dyDescent="0.2">
      <c r="C56" s="3" t="s">
        <v>225</v>
      </c>
      <c r="D56" s="3">
        <v>0</v>
      </c>
      <c r="E56" s="3" t="s">
        <v>137</v>
      </c>
      <c r="F56" s="3" t="s">
        <v>138</v>
      </c>
      <c r="G56" s="3" t="s">
        <v>139</v>
      </c>
      <c r="H56" s="3" t="s">
        <v>140</v>
      </c>
      <c r="I56" s="3" t="s">
        <v>141</v>
      </c>
      <c r="J56" s="3" t="s">
        <v>226</v>
      </c>
      <c r="K56" s="3" t="s">
        <v>227</v>
      </c>
      <c r="L56" s="3" t="s">
        <v>228</v>
      </c>
      <c r="M56" s="3" t="s">
        <v>229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E589-D859-4E9A-9A14-E17E369B2B84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230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231</v>
      </c>
      <c r="D12" s="3" t="s">
        <v>232</v>
      </c>
      <c r="E12" s="3" t="s">
        <v>233</v>
      </c>
      <c r="F12" s="3" t="s">
        <v>234</v>
      </c>
      <c r="G12" s="3" t="s">
        <v>235</v>
      </c>
      <c r="H12" s="3" t="s">
        <v>236</v>
      </c>
      <c r="I12" s="3" t="s">
        <v>237</v>
      </c>
      <c r="J12" s="3" t="s">
        <v>238</v>
      </c>
      <c r="K12" s="3" t="s">
        <v>239</v>
      </c>
      <c r="L12" s="3" t="s">
        <v>240</v>
      </c>
      <c r="M12" s="3" t="s">
        <v>241</v>
      </c>
    </row>
    <row r="13" spans="3:13" x14ac:dyDescent="0.2">
      <c r="C13" s="3" t="s">
        <v>242</v>
      </c>
      <c r="D13" s="3" t="s">
        <v>243</v>
      </c>
      <c r="E13" s="3" t="s">
        <v>244</v>
      </c>
      <c r="F13" s="3" t="s">
        <v>245</v>
      </c>
      <c r="G13" s="3" t="s">
        <v>246</v>
      </c>
      <c r="H13" s="3" t="s">
        <v>247</v>
      </c>
      <c r="I13" s="3" t="s">
        <v>248</v>
      </c>
      <c r="J13" s="3" t="s">
        <v>249</v>
      </c>
      <c r="K13" s="3" t="s">
        <v>250</v>
      </c>
      <c r="L13" s="3" t="s">
        <v>251</v>
      </c>
      <c r="M13" s="3" t="s">
        <v>252</v>
      </c>
    </row>
    <row r="15" spans="3:13" x14ac:dyDescent="0.2">
      <c r="C15" s="3" t="s">
        <v>253</v>
      </c>
      <c r="D15" s="3" t="s">
        <v>254</v>
      </c>
      <c r="E15" s="3" t="s">
        <v>255</v>
      </c>
      <c r="F15" s="3" t="s">
        <v>256</v>
      </c>
      <c r="G15" s="3" t="s">
        <v>257</v>
      </c>
      <c r="H15" s="3" t="s">
        <v>258</v>
      </c>
      <c r="I15" s="3" t="s">
        <v>259</v>
      </c>
      <c r="J15" s="3" t="s">
        <v>260</v>
      </c>
      <c r="K15" s="3" t="s">
        <v>261</v>
      </c>
      <c r="L15" s="3" t="s">
        <v>262</v>
      </c>
      <c r="M15" s="3" t="s">
        <v>263</v>
      </c>
    </row>
    <row r="16" spans="3:13" x14ac:dyDescent="0.2">
      <c r="C16" s="3" t="s">
        <v>264</v>
      </c>
      <c r="D16" s="3" t="s">
        <v>265</v>
      </c>
      <c r="E16" s="3" t="s">
        <v>266</v>
      </c>
      <c r="F16" s="3" t="s">
        <v>267</v>
      </c>
      <c r="G16" s="3" t="s">
        <v>268</v>
      </c>
      <c r="H16" s="3" t="s">
        <v>269</v>
      </c>
      <c r="I16" s="3" t="s">
        <v>270</v>
      </c>
      <c r="J16" s="3" t="s">
        <v>271</v>
      </c>
      <c r="K16" s="3" t="s">
        <v>272</v>
      </c>
      <c r="L16" s="3" t="s">
        <v>273</v>
      </c>
      <c r="M16" s="3" t="s">
        <v>274</v>
      </c>
    </row>
    <row r="17" spans="3:13" x14ac:dyDescent="0.2">
      <c r="C17" s="3" t="s">
        <v>275</v>
      </c>
      <c r="D17" s="3" t="s">
        <v>276</v>
      </c>
      <c r="E17" s="3" t="s">
        <v>277</v>
      </c>
      <c r="F17" s="3" t="s">
        <v>278</v>
      </c>
      <c r="G17" s="3" t="s">
        <v>279</v>
      </c>
      <c r="H17" s="3" t="s">
        <v>280</v>
      </c>
      <c r="I17" s="3" t="s">
        <v>281</v>
      </c>
      <c r="J17" s="3" t="s">
        <v>282</v>
      </c>
      <c r="K17" s="3" t="s">
        <v>283</v>
      </c>
      <c r="L17" s="3" t="s">
        <v>284</v>
      </c>
      <c r="M17" s="3" t="s">
        <v>285</v>
      </c>
    </row>
    <row r="19" spans="3:13" x14ac:dyDescent="0.2">
      <c r="C19" s="3" t="s">
        <v>286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287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288</v>
      </c>
      <c r="D21" s="3" t="s">
        <v>289</v>
      </c>
      <c r="E21" s="3" t="s">
        <v>290</v>
      </c>
      <c r="F21" s="3" t="s">
        <v>291</v>
      </c>
      <c r="G21" s="3" t="s">
        <v>292</v>
      </c>
      <c r="H21" s="3" t="s">
        <v>293</v>
      </c>
      <c r="I21" s="3" t="s">
        <v>294</v>
      </c>
      <c r="J21" s="3" t="s">
        <v>295</v>
      </c>
      <c r="K21" s="3" t="s">
        <v>296</v>
      </c>
      <c r="L21" s="3" t="s">
        <v>297</v>
      </c>
      <c r="M21" s="3" t="s">
        <v>298</v>
      </c>
    </row>
    <row r="22" spans="3:13" x14ac:dyDescent="0.2">
      <c r="C22" s="3" t="s">
        <v>299</v>
      </c>
      <c r="D22" s="3" t="s">
        <v>300</v>
      </c>
      <c r="E22" s="3" t="s">
        <v>301</v>
      </c>
      <c r="F22" s="3" t="s">
        <v>302</v>
      </c>
      <c r="G22" s="3" t="s">
        <v>303</v>
      </c>
      <c r="H22" s="3" t="s">
        <v>304</v>
      </c>
      <c r="I22" s="3" t="s">
        <v>305</v>
      </c>
      <c r="J22" s="3" t="s">
        <v>306</v>
      </c>
      <c r="K22" s="3" t="s">
        <v>307</v>
      </c>
      <c r="L22" s="3" t="s">
        <v>308</v>
      </c>
      <c r="M22" s="3" t="s">
        <v>309</v>
      </c>
    </row>
    <row r="23" spans="3:13" x14ac:dyDescent="0.2">
      <c r="C23" s="3" t="s">
        <v>310</v>
      </c>
      <c r="D23" s="3" t="s">
        <v>311</v>
      </c>
      <c r="E23" s="3" t="s">
        <v>312</v>
      </c>
      <c r="F23" s="3" t="s">
        <v>313</v>
      </c>
      <c r="G23" s="3" t="s">
        <v>314</v>
      </c>
      <c r="H23" s="3" t="s">
        <v>315</v>
      </c>
      <c r="I23" s="3" t="s">
        <v>316</v>
      </c>
      <c r="J23" s="3" t="s">
        <v>317</v>
      </c>
      <c r="K23" s="3" t="s">
        <v>318</v>
      </c>
      <c r="L23" s="3" t="s">
        <v>319</v>
      </c>
      <c r="M23" s="3" t="s">
        <v>320</v>
      </c>
    </row>
    <row r="24" spans="3:13" x14ac:dyDescent="0.2">
      <c r="C24" s="3" t="s">
        <v>321</v>
      </c>
      <c r="D24" s="3" t="s">
        <v>322</v>
      </c>
      <c r="E24" s="3" t="s">
        <v>323</v>
      </c>
      <c r="F24" s="3" t="s">
        <v>324</v>
      </c>
      <c r="G24" s="3" t="s">
        <v>325</v>
      </c>
      <c r="H24" s="3" t="s">
        <v>326</v>
      </c>
      <c r="I24" s="3" t="s">
        <v>327</v>
      </c>
      <c r="J24" s="3" t="s">
        <v>328</v>
      </c>
      <c r="K24" s="3" t="s">
        <v>329</v>
      </c>
      <c r="L24" s="3" t="s">
        <v>330</v>
      </c>
      <c r="M24" s="3" t="s">
        <v>331</v>
      </c>
    </row>
    <row r="26" spans="3:13" x14ac:dyDescent="0.2">
      <c r="C26" s="3" t="s">
        <v>332</v>
      </c>
      <c r="D26" s="3" t="s">
        <v>333</v>
      </c>
      <c r="E26" s="3" t="s">
        <v>334</v>
      </c>
      <c r="F26" s="3" t="s">
        <v>335</v>
      </c>
      <c r="G26" s="3" t="s">
        <v>336</v>
      </c>
      <c r="H26" s="3" t="s">
        <v>337</v>
      </c>
      <c r="I26" s="3" t="s">
        <v>338</v>
      </c>
      <c r="J26" s="3" t="s">
        <v>339</v>
      </c>
      <c r="K26" s="3" t="s">
        <v>340</v>
      </c>
      <c r="L26" s="3" t="s">
        <v>341</v>
      </c>
      <c r="M26" s="3" t="s">
        <v>342</v>
      </c>
    </row>
    <row r="27" spans="3:13" x14ac:dyDescent="0.2">
      <c r="C27" s="3" t="s">
        <v>343</v>
      </c>
      <c r="D27" s="3" t="s">
        <v>344</v>
      </c>
      <c r="E27" s="3" t="s">
        <v>345</v>
      </c>
      <c r="F27" s="3" t="s">
        <v>346</v>
      </c>
      <c r="G27" s="3" t="s">
        <v>347</v>
      </c>
      <c r="H27" s="3" t="s">
        <v>348</v>
      </c>
      <c r="I27" s="3" t="s">
        <v>349</v>
      </c>
      <c r="J27" s="3" t="s">
        <v>350</v>
      </c>
      <c r="K27" s="3" t="s">
        <v>351</v>
      </c>
      <c r="L27" s="3" t="s">
        <v>352</v>
      </c>
      <c r="M27" s="3" t="s">
        <v>353</v>
      </c>
    </row>
    <row r="28" spans="3:13" x14ac:dyDescent="0.2">
      <c r="C28" s="3" t="s">
        <v>354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355</v>
      </c>
      <c r="D29" s="3" t="s">
        <v>356</v>
      </c>
      <c r="E29" s="3" t="s">
        <v>357</v>
      </c>
      <c r="F29" s="3" t="s">
        <v>358</v>
      </c>
      <c r="G29" s="3" t="s">
        <v>359</v>
      </c>
      <c r="H29" s="3" t="s">
        <v>360</v>
      </c>
      <c r="I29" s="3" t="s">
        <v>361</v>
      </c>
      <c r="J29" s="3" t="s">
        <v>362</v>
      </c>
      <c r="K29" s="3" t="s">
        <v>363</v>
      </c>
      <c r="L29" s="3" t="s">
        <v>364</v>
      </c>
      <c r="M29" s="3" t="s">
        <v>365</v>
      </c>
    </row>
    <row r="30" spans="3:13" x14ac:dyDescent="0.2">
      <c r="C30" s="3" t="s">
        <v>366</v>
      </c>
      <c r="D30" s="3" t="s">
        <v>367</v>
      </c>
      <c r="E30" s="3" t="s">
        <v>368</v>
      </c>
      <c r="F30" s="3" t="s">
        <v>369</v>
      </c>
      <c r="G30" s="3" t="s">
        <v>370</v>
      </c>
      <c r="H30" s="3" t="s">
        <v>371</v>
      </c>
      <c r="I30" s="3" t="s">
        <v>201</v>
      </c>
      <c r="J30" s="3" t="s">
        <v>372</v>
      </c>
      <c r="K30" s="3" t="s">
        <v>373</v>
      </c>
      <c r="L30" s="3" t="s">
        <v>374</v>
      </c>
      <c r="M30" s="3" t="s">
        <v>375</v>
      </c>
    </row>
    <row r="32" spans="3:13" x14ac:dyDescent="0.2">
      <c r="C32" s="3" t="s">
        <v>376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377</v>
      </c>
      <c r="D33" s="3" t="s">
        <v>367</v>
      </c>
      <c r="E33" s="3" t="s">
        <v>368</v>
      </c>
      <c r="F33" s="3" t="s">
        <v>369</v>
      </c>
      <c r="G33" s="3" t="s">
        <v>370</v>
      </c>
      <c r="H33" s="3" t="s">
        <v>371</v>
      </c>
      <c r="I33" s="3" t="s">
        <v>201</v>
      </c>
      <c r="J33" s="3" t="s">
        <v>372</v>
      </c>
      <c r="K33" s="3" t="s">
        <v>373</v>
      </c>
      <c r="L33" s="3" t="s">
        <v>374</v>
      </c>
      <c r="M33" s="3" t="s">
        <v>375</v>
      </c>
    </row>
    <row r="35" spans="3:13" x14ac:dyDescent="0.2">
      <c r="C35" s="3" t="s">
        <v>378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379</v>
      </c>
      <c r="D36" s="3" t="s">
        <v>367</v>
      </c>
      <c r="E36" s="3" t="s">
        <v>368</v>
      </c>
      <c r="F36" s="3" t="s">
        <v>369</v>
      </c>
      <c r="G36" s="3" t="s">
        <v>370</v>
      </c>
      <c r="H36" s="3" t="s">
        <v>371</v>
      </c>
      <c r="I36" s="3" t="s">
        <v>201</v>
      </c>
      <c r="J36" s="3" t="s">
        <v>372</v>
      </c>
      <c r="K36" s="3" t="s">
        <v>373</v>
      </c>
      <c r="L36" s="3" t="s">
        <v>374</v>
      </c>
      <c r="M36" s="3" t="s">
        <v>375</v>
      </c>
    </row>
    <row r="38" spans="3:13" x14ac:dyDescent="0.2">
      <c r="C38" s="3" t="s">
        <v>380</v>
      </c>
      <c r="D38" s="3">
        <v>-0.51</v>
      </c>
      <c r="E38" s="3">
        <v>-0.43</v>
      </c>
      <c r="F38" s="3">
        <v>-1.1599999999999999</v>
      </c>
      <c r="G38" s="3">
        <v>-0.01</v>
      </c>
      <c r="H38" s="3">
        <v>0.54</v>
      </c>
      <c r="I38" s="3">
        <v>0.71</v>
      </c>
      <c r="J38" s="3">
        <v>-0.28000000000000003</v>
      </c>
      <c r="K38" s="3">
        <v>-0.88</v>
      </c>
      <c r="L38" s="3">
        <v>1.17</v>
      </c>
      <c r="M38" s="3">
        <v>2.78</v>
      </c>
    </row>
    <row r="39" spans="3:13" x14ac:dyDescent="0.2">
      <c r="C39" s="3" t="s">
        <v>381</v>
      </c>
      <c r="D39" s="3">
        <v>-0.51</v>
      </c>
      <c r="E39" s="3">
        <v>-0.43</v>
      </c>
      <c r="F39" s="3">
        <v>-1.1599999999999999</v>
      </c>
      <c r="G39" s="3">
        <v>-0.01</v>
      </c>
      <c r="H39" s="3">
        <v>0.54</v>
      </c>
      <c r="I39" s="3">
        <v>0.71</v>
      </c>
      <c r="J39" s="3">
        <v>-0.28000000000000003</v>
      </c>
      <c r="K39" s="3">
        <v>-0.88</v>
      </c>
      <c r="L39" s="3">
        <v>1.1399999999999999</v>
      </c>
      <c r="M39" s="3">
        <v>2.67</v>
      </c>
    </row>
    <row r="40" spans="3:13" x14ac:dyDescent="0.2">
      <c r="C40" s="3" t="s">
        <v>382</v>
      </c>
      <c r="D40" s="3" t="s">
        <v>383</v>
      </c>
      <c r="E40" s="3" t="s">
        <v>384</v>
      </c>
      <c r="F40" s="3" t="s">
        <v>385</v>
      </c>
      <c r="G40" s="3" t="s">
        <v>386</v>
      </c>
      <c r="H40" s="3" t="s">
        <v>387</v>
      </c>
      <c r="I40" s="3" t="s">
        <v>388</v>
      </c>
      <c r="J40" s="3" t="s">
        <v>389</v>
      </c>
      <c r="K40" s="3" t="s">
        <v>390</v>
      </c>
      <c r="L40" s="3" t="s">
        <v>391</v>
      </c>
      <c r="M40" s="3" t="s">
        <v>392</v>
      </c>
    </row>
    <row r="41" spans="3:13" x14ac:dyDescent="0.2">
      <c r="C41" s="3" t="s">
        <v>393</v>
      </c>
      <c r="D41" s="3" t="s">
        <v>383</v>
      </c>
      <c r="E41" s="3" t="s">
        <v>384</v>
      </c>
      <c r="F41" s="3" t="s">
        <v>385</v>
      </c>
      <c r="G41" s="3" t="s">
        <v>386</v>
      </c>
      <c r="H41" s="3" t="s">
        <v>394</v>
      </c>
      <c r="I41" s="3" t="s">
        <v>395</v>
      </c>
      <c r="J41" s="3" t="s">
        <v>389</v>
      </c>
      <c r="K41" s="3" t="s">
        <v>390</v>
      </c>
      <c r="L41" s="3" t="s">
        <v>396</v>
      </c>
      <c r="M41" s="3" t="s">
        <v>397</v>
      </c>
    </row>
    <row r="43" spans="3:13" x14ac:dyDescent="0.2">
      <c r="C43" s="3" t="s">
        <v>398</v>
      </c>
      <c r="D43" s="3" t="s">
        <v>399</v>
      </c>
      <c r="E43" s="3" t="s">
        <v>400</v>
      </c>
      <c r="F43" s="3" t="s">
        <v>401</v>
      </c>
      <c r="G43" s="3" t="s">
        <v>402</v>
      </c>
      <c r="H43" s="3" t="s">
        <v>403</v>
      </c>
      <c r="I43" s="3" t="s">
        <v>404</v>
      </c>
      <c r="J43" s="3" t="s">
        <v>405</v>
      </c>
      <c r="K43" s="3" t="s">
        <v>406</v>
      </c>
      <c r="L43" s="3" t="s">
        <v>407</v>
      </c>
      <c r="M43" s="3" t="s">
        <v>408</v>
      </c>
    </row>
    <row r="44" spans="3:13" x14ac:dyDescent="0.2">
      <c r="C44" s="3" t="s">
        <v>409</v>
      </c>
      <c r="D44" s="3" t="s">
        <v>410</v>
      </c>
      <c r="E44" s="3" t="s">
        <v>411</v>
      </c>
      <c r="F44" s="3" t="s">
        <v>412</v>
      </c>
      <c r="G44" s="3" t="s">
        <v>413</v>
      </c>
      <c r="H44" s="3" t="s">
        <v>414</v>
      </c>
      <c r="I44" s="3" t="s">
        <v>415</v>
      </c>
      <c r="J44" s="3" t="s">
        <v>416</v>
      </c>
      <c r="K44" s="3" t="s">
        <v>417</v>
      </c>
      <c r="L44" s="3" t="s">
        <v>418</v>
      </c>
      <c r="M44" s="3" t="s">
        <v>419</v>
      </c>
    </row>
    <row r="46" spans="3:13" x14ac:dyDescent="0.2">
      <c r="C46" s="3" t="s">
        <v>420</v>
      </c>
      <c r="D46" s="3" t="s">
        <v>421</v>
      </c>
      <c r="E46" s="3" t="s">
        <v>422</v>
      </c>
      <c r="F46" s="3" t="s">
        <v>423</v>
      </c>
      <c r="G46" s="3" t="s">
        <v>424</v>
      </c>
      <c r="H46" s="3" t="s">
        <v>425</v>
      </c>
      <c r="I46" s="3" t="s">
        <v>426</v>
      </c>
      <c r="J46" s="3" t="s">
        <v>427</v>
      </c>
      <c r="K46" s="3" t="s">
        <v>428</v>
      </c>
      <c r="L46" s="3" t="s">
        <v>429</v>
      </c>
      <c r="M46" s="3" t="s">
        <v>430</v>
      </c>
    </row>
    <row r="47" spans="3:13" x14ac:dyDescent="0.2">
      <c r="C47" s="3" t="s">
        <v>431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432</v>
      </c>
      <c r="D48" s="3" t="s">
        <v>410</v>
      </c>
      <c r="E48" s="3" t="s">
        <v>411</v>
      </c>
      <c r="F48" s="3" t="s">
        <v>412</v>
      </c>
      <c r="G48" s="3" t="s">
        <v>413</v>
      </c>
      <c r="H48" s="3" t="s">
        <v>414</v>
      </c>
      <c r="I48" s="3" t="s">
        <v>415</v>
      </c>
      <c r="J48" s="3" t="s">
        <v>416</v>
      </c>
      <c r="K48" s="3" t="s">
        <v>417</v>
      </c>
      <c r="L48" s="3" t="s">
        <v>418</v>
      </c>
      <c r="M48" s="3" t="s">
        <v>419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9E66-5601-4AD8-8E55-977C75562CF7}">
  <dimension ref="C1:M41"/>
  <sheetViews>
    <sheetView topLeftCell="A8" workbookViewId="0">
      <selection activeCell="H30" sqref="H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433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377</v>
      </c>
      <c r="D12" s="3" t="s">
        <v>367</v>
      </c>
      <c r="E12" s="3" t="s">
        <v>368</v>
      </c>
      <c r="F12" s="3" t="s">
        <v>369</v>
      </c>
      <c r="G12" s="3" t="s">
        <v>370</v>
      </c>
      <c r="H12" s="3" t="s">
        <v>371</v>
      </c>
      <c r="I12" s="3" t="s">
        <v>201</v>
      </c>
      <c r="J12" s="3" t="s">
        <v>372</v>
      </c>
      <c r="K12" s="3" t="s">
        <v>373</v>
      </c>
      <c r="L12" s="3" t="s">
        <v>374</v>
      </c>
      <c r="M12" s="3" t="s">
        <v>375</v>
      </c>
    </row>
    <row r="13" spans="3:13" x14ac:dyDescent="0.2">
      <c r="C13" s="3" t="s">
        <v>434</v>
      </c>
      <c r="D13" s="3" t="s">
        <v>435</v>
      </c>
      <c r="E13" s="3" t="s">
        <v>436</v>
      </c>
      <c r="F13" s="3" t="s">
        <v>437</v>
      </c>
      <c r="G13" s="3" t="s">
        <v>438</v>
      </c>
      <c r="H13" s="3" t="s">
        <v>439</v>
      </c>
      <c r="I13" s="3" t="s">
        <v>440</v>
      </c>
      <c r="J13" s="3" t="s">
        <v>441</v>
      </c>
      <c r="K13" s="3" t="s">
        <v>442</v>
      </c>
      <c r="L13" s="3" t="s">
        <v>443</v>
      </c>
      <c r="M13" s="3" t="s">
        <v>444</v>
      </c>
    </row>
    <row r="14" spans="3:13" x14ac:dyDescent="0.2">
      <c r="C14" s="3" t="s">
        <v>445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446</v>
      </c>
      <c r="D15" s="3" t="s">
        <v>447</v>
      </c>
      <c r="E15" s="3" t="s">
        <v>448</v>
      </c>
      <c r="F15" s="3" t="s">
        <v>449</v>
      </c>
      <c r="G15" s="3" t="s">
        <v>450</v>
      </c>
      <c r="H15" s="3" t="s">
        <v>451</v>
      </c>
      <c r="I15" s="3" t="s">
        <v>452</v>
      </c>
      <c r="J15" s="3" t="s">
        <v>453</v>
      </c>
      <c r="K15" s="3" t="s">
        <v>454</v>
      </c>
      <c r="L15" s="3" t="s">
        <v>455</v>
      </c>
      <c r="M15" s="3" t="s">
        <v>456</v>
      </c>
    </row>
    <row r="16" spans="3:13" x14ac:dyDescent="0.2">
      <c r="C16" s="3" t="s">
        <v>457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458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459</v>
      </c>
      <c r="D18" s="3" t="s">
        <v>460</v>
      </c>
      <c r="E18" s="3" t="s">
        <v>461</v>
      </c>
      <c r="F18" s="3" t="s">
        <v>462</v>
      </c>
      <c r="G18" s="3">
        <v>-649</v>
      </c>
      <c r="H18" s="3" t="s">
        <v>463</v>
      </c>
      <c r="I18" s="3">
        <v>67</v>
      </c>
      <c r="J18" s="3" t="s">
        <v>464</v>
      </c>
      <c r="K18" s="3" t="s">
        <v>465</v>
      </c>
      <c r="L18" s="3" t="s">
        <v>466</v>
      </c>
      <c r="M18" s="3" t="s">
        <v>467</v>
      </c>
    </row>
    <row r="19" spans="3:13" x14ac:dyDescent="0.2">
      <c r="C19" s="3" t="s">
        <v>468</v>
      </c>
      <c r="D19" s="3" t="s">
        <v>469</v>
      </c>
      <c r="E19" s="3" t="s">
        <v>470</v>
      </c>
      <c r="F19" s="3" t="s">
        <v>471</v>
      </c>
      <c r="G19" s="3" t="s">
        <v>472</v>
      </c>
      <c r="H19" s="3" t="s">
        <v>473</v>
      </c>
      <c r="I19" s="3" t="s">
        <v>474</v>
      </c>
      <c r="J19" s="3" t="s">
        <v>475</v>
      </c>
      <c r="K19" s="3" t="s">
        <v>476</v>
      </c>
      <c r="L19" s="3" t="s">
        <v>477</v>
      </c>
      <c r="M19" s="3" t="s">
        <v>478</v>
      </c>
    </row>
    <row r="20" spans="3:13" x14ac:dyDescent="0.2">
      <c r="C20" s="3" t="s">
        <v>479</v>
      </c>
      <c r="D20" s="3" t="s">
        <v>480</v>
      </c>
      <c r="E20" s="3" t="s">
        <v>481</v>
      </c>
      <c r="F20" s="3" t="s">
        <v>482</v>
      </c>
      <c r="G20" s="3" t="s">
        <v>483</v>
      </c>
      <c r="H20" s="3" t="s">
        <v>484</v>
      </c>
      <c r="I20" s="3" t="s">
        <v>485</v>
      </c>
      <c r="J20" s="3" t="s">
        <v>486</v>
      </c>
      <c r="K20" s="3" t="s">
        <v>487</v>
      </c>
      <c r="L20" s="3" t="s">
        <v>488</v>
      </c>
      <c r="M20" s="3" t="s">
        <v>489</v>
      </c>
    </row>
    <row r="22" spans="3:13" x14ac:dyDescent="0.2">
      <c r="C22" s="3" t="s">
        <v>490</v>
      </c>
      <c r="D22" s="3" t="s">
        <v>491</v>
      </c>
      <c r="E22" s="3" t="s">
        <v>492</v>
      </c>
      <c r="F22" s="3" t="s">
        <v>493</v>
      </c>
      <c r="G22" s="3" t="s">
        <v>494</v>
      </c>
      <c r="H22" s="3" t="s">
        <v>495</v>
      </c>
      <c r="I22" s="3" t="s">
        <v>496</v>
      </c>
      <c r="J22" s="3" t="s">
        <v>497</v>
      </c>
      <c r="K22" s="3" t="s">
        <v>498</v>
      </c>
      <c r="L22" s="3" t="s">
        <v>499</v>
      </c>
      <c r="M22" s="3" t="s">
        <v>500</v>
      </c>
    </row>
    <row r="23" spans="3:13" x14ac:dyDescent="0.2">
      <c r="C23" s="3" t="s">
        <v>501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502</v>
      </c>
      <c r="D24" s="3" t="s">
        <v>503</v>
      </c>
      <c r="E24" s="3" t="s">
        <v>504</v>
      </c>
      <c r="F24" s="3" t="s">
        <v>505</v>
      </c>
      <c r="G24" s="3" t="s">
        <v>506</v>
      </c>
      <c r="H24" s="3" t="s">
        <v>507</v>
      </c>
      <c r="I24" s="3" t="s">
        <v>508</v>
      </c>
      <c r="J24" s="3" t="s">
        <v>509</v>
      </c>
      <c r="K24" s="3" t="s">
        <v>510</v>
      </c>
      <c r="L24" s="3" t="s">
        <v>511</v>
      </c>
      <c r="M24" s="3" t="s">
        <v>512</v>
      </c>
    </row>
    <row r="25" spans="3:13" x14ac:dyDescent="0.2">
      <c r="C25" s="3" t="s">
        <v>513</v>
      </c>
      <c r="D25" s="3" t="s">
        <v>514</v>
      </c>
      <c r="E25" s="3" t="s">
        <v>515</v>
      </c>
      <c r="F25" s="3" t="s">
        <v>516</v>
      </c>
      <c r="G25" s="3" t="s">
        <v>517</v>
      </c>
      <c r="H25" s="3" t="s">
        <v>518</v>
      </c>
      <c r="I25" s="3" t="s">
        <v>519</v>
      </c>
      <c r="J25" s="3" t="s">
        <v>520</v>
      </c>
      <c r="K25" s="3" t="s">
        <v>521</v>
      </c>
      <c r="L25" s="3" t="s">
        <v>522</v>
      </c>
      <c r="M25" s="3" t="s">
        <v>523</v>
      </c>
    </row>
    <row r="27" spans="3:13" x14ac:dyDescent="0.2">
      <c r="C27" s="3" t="s">
        <v>524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525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526</v>
      </c>
      <c r="D29" s="3" t="s">
        <v>3</v>
      </c>
      <c r="E29" s="3" t="s">
        <v>137</v>
      </c>
      <c r="F29" s="3" t="s">
        <v>527</v>
      </c>
      <c r="G29" s="3" t="s">
        <v>528</v>
      </c>
      <c r="H29" s="3" t="s">
        <v>529</v>
      </c>
      <c r="I29" s="3" t="s">
        <v>530</v>
      </c>
      <c r="J29" s="3" t="s">
        <v>531</v>
      </c>
      <c r="K29" s="3" t="s">
        <v>532</v>
      </c>
      <c r="L29" s="3" t="s">
        <v>533</v>
      </c>
      <c r="M29" s="3" t="s">
        <v>3</v>
      </c>
    </row>
    <row r="30" spans="3:13" x14ac:dyDescent="0.2">
      <c r="C30" s="3" t="s">
        <v>534</v>
      </c>
      <c r="D30" s="3" t="s">
        <v>535</v>
      </c>
      <c r="E30" s="8">
        <v>0</v>
      </c>
      <c r="F30" s="8">
        <v>0</v>
      </c>
      <c r="G30" s="3" t="s">
        <v>536</v>
      </c>
      <c r="H30" s="8">
        <v>0</v>
      </c>
      <c r="I30" s="3" t="s">
        <v>537</v>
      </c>
      <c r="J30" s="3">
        <v>-624</v>
      </c>
      <c r="K30" s="3" t="s">
        <v>538</v>
      </c>
      <c r="L30" s="3" t="s">
        <v>539</v>
      </c>
      <c r="M30" s="3" t="s">
        <v>540</v>
      </c>
    </row>
    <row r="31" spans="3:13" x14ac:dyDescent="0.2">
      <c r="C31" s="3" t="s">
        <v>541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542</v>
      </c>
    </row>
    <row r="32" spans="3:13" x14ac:dyDescent="0.2">
      <c r="C32" s="3" t="s">
        <v>543</v>
      </c>
      <c r="D32" s="3" t="s">
        <v>544</v>
      </c>
      <c r="E32" s="3" t="s">
        <v>545</v>
      </c>
      <c r="F32" s="3" t="s">
        <v>546</v>
      </c>
      <c r="G32" s="3" t="s">
        <v>547</v>
      </c>
      <c r="H32" s="3" t="s">
        <v>548</v>
      </c>
      <c r="I32" s="3" t="s">
        <v>549</v>
      </c>
      <c r="J32" s="3">
        <v>45</v>
      </c>
      <c r="K32" s="3">
        <v>0</v>
      </c>
      <c r="L32" s="3" t="s">
        <v>550</v>
      </c>
      <c r="M32" s="3" t="s">
        <v>551</v>
      </c>
    </row>
    <row r="33" spans="3:13" x14ac:dyDescent="0.2">
      <c r="C33" s="3" t="s">
        <v>552</v>
      </c>
      <c r="D33" s="3" t="s">
        <v>553</v>
      </c>
      <c r="E33" s="3" t="s">
        <v>554</v>
      </c>
      <c r="F33" s="3" t="s">
        <v>555</v>
      </c>
      <c r="G33" s="3" t="s">
        <v>556</v>
      </c>
      <c r="H33" s="3" t="s">
        <v>557</v>
      </c>
      <c r="I33" s="3" t="s">
        <v>558</v>
      </c>
      <c r="J33" s="3" t="s">
        <v>559</v>
      </c>
      <c r="K33" s="3" t="s">
        <v>560</v>
      </c>
      <c r="L33" s="3" t="s">
        <v>561</v>
      </c>
      <c r="M33" s="3" t="s">
        <v>562</v>
      </c>
    </row>
    <row r="35" spans="3:13" x14ac:dyDescent="0.2">
      <c r="C35" s="3" t="s">
        <v>563</v>
      </c>
      <c r="D35" s="3" t="s">
        <v>3</v>
      </c>
      <c r="E35" s="3" t="s">
        <v>26</v>
      </c>
      <c r="F35" s="3" t="s">
        <v>3</v>
      </c>
      <c r="G35" s="3" t="s">
        <v>3</v>
      </c>
      <c r="H35" s="3" t="s">
        <v>28</v>
      </c>
      <c r="I35" s="3" t="s">
        <v>3</v>
      </c>
      <c r="J35" s="3" t="s">
        <v>3</v>
      </c>
      <c r="K35" s="3" t="s">
        <v>3</v>
      </c>
      <c r="L35" s="3" t="s">
        <v>3</v>
      </c>
      <c r="M35" s="3" t="s">
        <v>3</v>
      </c>
    </row>
    <row r="36" spans="3:13" x14ac:dyDescent="0.2">
      <c r="C36" s="3" t="s">
        <v>564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565</v>
      </c>
      <c r="D37" s="3" t="s">
        <v>3</v>
      </c>
      <c r="E37" s="3" t="s">
        <v>3</v>
      </c>
      <c r="F37" s="3" t="s">
        <v>3</v>
      </c>
      <c r="G37" s="3" t="s">
        <v>3</v>
      </c>
      <c r="H37" s="3" t="s">
        <v>3</v>
      </c>
      <c r="I37" s="3" t="s">
        <v>3</v>
      </c>
      <c r="J37" s="3" t="s">
        <v>3</v>
      </c>
      <c r="K37" s="3" t="s">
        <v>3</v>
      </c>
      <c r="L37" s="3" t="s">
        <v>3</v>
      </c>
      <c r="M37" s="3" t="s">
        <v>3</v>
      </c>
    </row>
    <row r="38" spans="3:13" x14ac:dyDescent="0.2">
      <c r="C38" s="3" t="s">
        <v>566</v>
      </c>
      <c r="D38" s="3" t="s">
        <v>26</v>
      </c>
      <c r="E38" s="3" t="s">
        <v>3</v>
      </c>
      <c r="F38" s="3" t="s">
        <v>3</v>
      </c>
      <c r="G38" s="3" t="s">
        <v>28</v>
      </c>
      <c r="H38" s="3" t="s">
        <v>3</v>
      </c>
      <c r="I38" s="3" t="s">
        <v>3</v>
      </c>
      <c r="J38" s="3" t="s">
        <v>3</v>
      </c>
      <c r="K38" s="3" t="s">
        <v>3</v>
      </c>
      <c r="L38" s="3" t="s">
        <v>3</v>
      </c>
      <c r="M38" s="3" t="s">
        <v>29</v>
      </c>
    </row>
    <row r="40" spans="3:13" x14ac:dyDescent="0.2">
      <c r="C40" s="3" t="s">
        <v>567</v>
      </c>
      <c r="D40" s="3" t="s">
        <v>568</v>
      </c>
      <c r="E40" s="3" t="s">
        <v>569</v>
      </c>
      <c r="F40" s="3" t="s">
        <v>570</v>
      </c>
      <c r="G40" s="3" t="s">
        <v>571</v>
      </c>
      <c r="H40" s="3" t="s">
        <v>572</v>
      </c>
      <c r="I40" s="3" t="s">
        <v>573</v>
      </c>
      <c r="J40" s="3" t="s">
        <v>574</v>
      </c>
      <c r="K40" s="3" t="s">
        <v>575</v>
      </c>
      <c r="L40" s="3" t="s">
        <v>576</v>
      </c>
      <c r="M40" s="3" t="s">
        <v>577</v>
      </c>
    </row>
    <row r="41" spans="3:13" x14ac:dyDescent="0.2">
      <c r="C41" s="3" t="s">
        <v>578</v>
      </c>
      <c r="D41" s="3" t="s">
        <v>579</v>
      </c>
      <c r="E41" s="3" t="s">
        <v>580</v>
      </c>
      <c r="F41" s="3" t="s">
        <v>581</v>
      </c>
      <c r="G41" s="3" t="s">
        <v>582</v>
      </c>
      <c r="H41" s="3" t="s">
        <v>583</v>
      </c>
      <c r="I41" s="3" t="s">
        <v>584</v>
      </c>
      <c r="J41" s="3" t="s">
        <v>585</v>
      </c>
      <c r="K41" s="3" t="s">
        <v>586</v>
      </c>
      <c r="L41" s="3" t="s">
        <v>587</v>
      </c>
      <c r="M41" s="3" t="s">
        <v>588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64DE-119C-4865-BCA3-F7EF890298B7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589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590</v>
      </c>
      <c r="D12" s="3">
        <v>7.14</v>
      </c>
      <c r="E12" s="3">
        <v>7.41</v>
      </c>
      <c r="F12" s="3">
        <v>4.07</v>
      </c>
      <c r="G12" s="3">
        <v>6.94</v>
      </c>
      <c r="H12" s="3">
        <v>8.02</v>
      </c>
      <c r="I12" s="3">
        <v>4.08</v>
      </c>
      <c r="J12" s="3">
        <v>3.19</v>
      </c>
      <c r="K12" s="3">
        <v>0.94</v>
      </c>
      <c r="L12" s="3">
        <v>6.96</v>
      </c>
      <c r="M12" s="3">
        <v>12.48</v>
      </c>
    </row>
    <row r="13" spans="3:13" ht="12.75" x14ac:dyDescent="0.2">
      <c r="C13" s="3" t="s">
        <v>591</v>
      </c>
      <c r="D13" s="3" t="s">
        <v>592</v>
      </c>
      <c r="E13" s="3" t="s">
        <v>593</v>
      </c>
      <c r="F13" s="3" t="s">
        <v>594</v>
      </c>
      <c r="G13" s="3" t="s">
        <v>595</v>
      </c>
      <c r="H13" s="3" t="s">
        <v>596</v>
      </c>
      <c r="I13" s="3" t="s">
        <v>597</v>
      </c>
      <c r="J13" s="3" t="s">
        <v>598</v>
      </c>
      <c r="K13" s="3" t="s">
        <v>599</v>
      </c>
      <c r="L13" s="3" t="s">
        <v>600</v>
      </c>
      <c r="M13" s="3" t="s">
        <v>601</v>
      </c>
    </row>
    <row r="14" spans="3:13" ht="12.75" x14ac:dyDescent="0.2"/>
    <row r="15" spans="3:13" ht="12.75" x14ac:dyDescent="0.2">
      <c r="C15" s="3" t="s">
        <v>602</v>
      </c>
      <c r="D15" s="3" t="s">
        <v>603</v>
      </c>
      <c r="E15" s="3" t="s">
        <v>604</v>
      </c>
      <c r="F15" s="3" t="s">
        <v>605</v>
      </c>
      <c r="G15" s="3" t="s">
        <v>606</v>
      </c>
      <c r="H15" s="3" t="s">
        <v>607</v>
      </c>
      <c r="I15" s="3" t="s">
        <v>608</v>
      </c>
      <c r="J15" s="3" t="s">
        <v>609</v>
      </c>
      <c r="K15" s="3" t="s">
        <v>610</v>
      </c>
      <c r="L15" s="3" t="s">
        <v>611</v>
      </c>
      <c r="M15" s="3" t="s">
        <v>612</v>
      </c>
    </row>
    <row r="16" spans="3:13" ht="12.75" x14ac:dyDescent="0.2">
      <c r="C16" s="3" t="s">
        <v>613</v>
      </c>
      <c r="D16" s="3" t="s">
        <v>603</v>
      </c>
      <c r="E16" s="3" t="s">
        <v>604</v>
      </c>
      <c r="F16" s="3" t="s">
        <v>605</v>
      </c>
      <c r="G16" s="3" t="s">
        <v>606</v>
      </c>
      <c r="H16" s="3" t="s">
        <v>607</v>
      </c>
      <c r="I16" s="3" t="s">
        <v>608</v>
      </c>
      <c r="J16" s="3" t="s">
        <v>609</v>
      </c>
      <c r="K16" s="3" t="s">
        <v>610</v>
      </c>
      <c r="L16" s="3" t="s">
        <v>611</v>
      </c>
      <c r="M16" s="3" t="s">
        <v>614</v>
      </c>
    </row>
    <row r="17" spans="3:13" ht="12.75" x14ac:dyDescent="0.2">
      <c r="C17" s="3" t="s">
        <v>615</v>
      </c>
      <c r="D17" s="3" t="s">
        <v>616</v>
      </c>
      <c r="E17" s="3" t="s">
        <v>617</v>
      </c>
      <c r="F17" s="3" t="s">
        <v>618</v>
      </c>
      <c r="G17" s="3" t="s">
        <v>619</v>
      </c>
      <c r="H17" s="3" t="s">
        <v>620</v>
      </c>
      <c r="I17" s="3" t="s">
        <v>618</v>
      </c>
      <c r="J17" s="3" t="s">
        <v>621</v>
      </c>
      <c r="K17" s="3" t="s">
        <v>622</v>
      </c>
      <c r="L17" s="3" t="s">
        <v>623</v>
      </c>
      <c r="M17" s="3" t="s">
        <v>624</v>
      </c>
    </row>
    <row r="18" spans="3:13" ht="12.75" x14ac:dyDescent="0.2">
      <c r="C18" s="3" t="s">
        <v>625</v>
      </c>
      <c r="D18" s="3" t="s">
        <v>626</v>
      </c>
      <c r="E18" s="3" t="s">
        <v>627</v>
      </c>
      <c r="F18" s="3" t="s">
        <v>628</v>
      </c>
      <c r="G18" s="3" t="s">
        <v>629</v>
      </c>
      <c r="H18" s="3" t="s">
        <v>630</v>
      </c>
      <c r="I18" s="3" t="s">
        <v>631</v>
      </c>
      <c r="J18" s="3" t="s">
        <v>632</v>
      </c>
      <c r="K18" s="3" t="s">
        <v>633</v>
      </c>
      <c r="L18" s="3" t="s">
        <v>634</v>
      </c>
      <c r="M18" s="3" t="s">
        <v>635</v>
      </c>
    </row>
    <row r="19" spans="3:13" ht="12.75" x14ac:dyDescent="0.2">
      <c r="C19" s="3" t="s">
        <v>636</v>
      </c>
      <c r="D19" s="3" t="s">
        <v>637</v>
      </c>
      <c r="E19" s="3" t="s">
        <v>638</v>
      </c>
      <c r="F19" s="3" t="s">
        <v>639</v>
      </c>
      <c r="G19" s="3" t="s">
        <v>640</v>
      </c>
      <c r="H19" s="3" t="s">
        <v>641</v>
      </c>
      <c r="I19" s="3" t="s">
        <v>642</v>
      </c>
      <c r="J19" s="3" t="s">
        <v>643</v>
      </c>
      <c r="K19" s="3" t="s">
        <v>644</v>
      </c>
      <c r="L19" s="3" t="s">
        <v>645</v>
      </c>
      <c r="M19" s="3" t="s">
        <v>646</v>
      </c>
    </row>
    <row r="20" spans="3:13" ht="12.75" x14ac:dyDescent="0.2">
      <c r="C20" s="3" t="s">
        <v>647</v>
      </c>
      <c r="D20" s="3" t="s">
        <v>648</v>
      </c>
      <c r="E20" s="3" t="s">
        <v>649</v>
      </c>
      <c r="F20" s="3" t="s">
        <v>650</v>
      </c>
      <c r="G20" s="3" t="s">
        <v>651</v>
      </c>
      <c r="H20" s="3" t="s">
        <v>652</v>
      </c>
      <c r="I20" s="3" t="s">
        <v>653</v>
      </c>
      <c r="J20" s="3" t="s">
        <v>654</v>
      </c>
      <c r="K20" s="3" t="s">
        <v>655</v>
      </c>
      <c r="L20" s="3" t="s">
        <v>656</v>
      </c>
      <c r="M20" s="3" t="s">
        <v>657</v>
      </c>
    </row>
    <row r="21" spans="3:13" ht="12.75" x14ac:dyDescent="0.2">
      <c r="C21" s="3" t="s">
        <v>658</v>
      </c>
      <c r="D21" s="3" t="s">
        <v>659</v>
      </c>
      <c r="E21" s="3" t="s">
        <v>660</v>
      </c>
      <c r="F21" s="3" t="s">
        <v>661</v>
      </c>
      <c r="G21" s="3" t="s">
        <v>662</v>
      </c>
      <c r="H21" s="3" t="s">
        <v>663</v>
      </c>
      <c r="I21" s="3" t="s">
        <v>664</v>
      </c>
      <c r="J21" s="3" t="s">
        <v>665</v>
      </c>
      <c r="K21" s="3" t="s">
        <v>664</v>
      </c>
      <c r="L21" s="3" t="s">
        <v>666</v>
      </c>
      <c r="M21" s="3" t="s">
        <v>667</v>
      </c>
    </row>
    <row r="22" spans="3:13" ht="12.75" x14ac:dyDescent="0.2">
      <c r="C22" s="3" t="s">
        <v>668</v>
      </c>
      <c r="D22" s="3" t="s">
        <v>669</v>
      </c>
      <c r="E22" s="3" t="s">
        <v>670</v>
      </c>
      <c r="F22" s="3" t="s">
        <v>671</v>
      </c>
      <c r="G22" s="3" t="s">
        <v>672</v>
      </c>
      <c r="H22" s="3" t="s">
        <v>673</v>
      </c>
      <c r="I22" s="3" t="s">
        <v>674</v>
      </c>
      <c r="J22" s="3" t="s">
        <v>675</v>
      </c>
      <c r="K22" s="3" t="s">
        <v>676</v>
      </c>
      <c r="L22" s="3" t="s">
        <v>671</v>
      </c>
      <c r="M22" s="3" t="s">
        <v>662</v>
      </c>
    </row>
    <row r="23" spans="3:13" ht="12.75" x14ac:dyDescent="0.2"/>
    <row r="24" spans="3:13" ht="12.75" x14ac:dyDescent="0.2">
      <c r="C24" s="3" t="s">
        <v>677</v>
      </c>
      <c r="D24" s="3" t="s">
        <v>678</v>
      </c>
      <c r="E24" s="3" t="s">
        <v>679</v>
      </c>
      <c r="F24" s="3" t="s">
        <v>680</v>
      </c>
      <c r="G24" s="3" t="s">
        <v>681</v>
      </c>
      <c r="H24" s="3" t="s">
        <v>630</v>
      </c>
      <c r="I24" s="3" t="s">
        <v>682</v>
      </c>
      <c r="J24" s="3" t="s">
        <v>683</v>
      </c>
      <c r="K24" s="3" t="s">
        <v>684</v>
      </c>
      <c r="L24" s="3" t="s">
        <v>685</v>
      </c>
      <c r="M24" s="3" t="s">
        <v>686</v>
      </c>
    </row>
    <row r="25" spans="3:13" ht="12.75" x14ac:dyDescent="0.2">
      <c r="C25" s="3" t="s">
        <v>687</v>
      </c>
      <c r="D25" s="3" t="s">
        <v>663</v>
      </c>
      <c r="E25" s="3" t="s">
        <v>659</v>
      </c>
      <c r="F25" s="3" t="s">
        <v>661</v>
      </c>
      <c r="G25" s="3" t="s">
        <v>685</v>
      </c>
      <c r="H25" s="3" t="s">
        <v>662</v>
      </c>
      <c r="I25" s="3" t="s">
        <v>665</v>
      </c>
      <c r="J25" s="3" t="s">
        <v>688</v>
      </c>
      <c r="K25" s="3" t="s">
        <v>688</v>
      </c>
      <c r="L25" s="3" t="s">
        <v>667</v>
      </c>
      <c r="M25" s="3" t="s">
        <v>667</v>
      </c>
    </row>
    <row r="26" spans="3:13" ht="12.75" x14ac:dyDescent="0.2">
      <c r="C26" s="3" t="s">
        <v>689</v>
      </c>
      <c r="D26" s="3" t="s">
        <v>690</v>
      </c>
      <c r="E26" s="3" t="s">
        <v>691</v>
      </c>
      <c r="F26" s="3" t="s">
        <v>692</v>
      </c>
      <c r="G26" s="3" t="s">
        <v>693</v>
      </c>
      <c r="H26" s="3" t="s">
        <v>648</v>
      </c>
      <c r="I26" s="3" t="s">
        <v>635</v>
      </c>
      <c r="J26" s="3" t="s">
        <v>694</v>
      </c>
      <c r="K26" s="3" t="s">
        <v>667</v>
      </c>
      <c r="L26" s="3" t="s">
        <v>669</v>
      </c>
      <c r="M26" s="3" t="s">
        <v>694</v>
      </c>
    </row>
    <row r="27" spans="3:13" ht="12.75" x14ac:dyDescent="0.2">
      <c r="C27" s="3" t="s">
        <v>695</v>
      </c>
      <c r="D27" s="3" t="s">
        <v>618</v>
      </c>
      <c r="E27" s="3" t="s">
        <v>696</v>
      </c>
      <c r="F27" s="3" t="s">
        <v>674</v>
      </c>
      <c r="G27" s="3" t="s">
        <v>697</v>
      </c>
      <c r="H27" s="3" t="s">
        <v>698</v>
      </c>
      <c r="I27" s="3" t="s">
        <v>662</v>
      </c>
      <c r="J27" s="3" t="s">
        <v>660</v>
      </c>
      <c r="K27" s="3" t="s">
        <v>688</v>
      </c>
      <c r="L27" s="3" t="s">
        <v>624</v>
      </c>
      <c r="M27" s="3" t="s">
        <v>663</v>
      </c>
    </row>
    <row r="28" spans="3:13" ht="12.75" x14ac:dyDescent="0.2"/>
    <row r="29" spans="3:13" ht="12.75" x14ac:dyDescent="0.2">
      <c r="C29" s="3" t="s">
        <v>699</v>
      </c>
      <c r="D29" s="3">
        <v>5.3</v>
      </c>
      <c r="E29" s="3">
        <v>4.7</v>
      </c>
      <c r="F29" s="3">
        <v>2.7</v>
      </c>
      <c r="G29" s="3">
        <v>5.0999999999999996</v>
      </c>
      <c r="H29" s="3">
        <v>5.2</v>
      </c>
      <c r="I29" s="3">
        <v>6</v>
      </c>
      <c r="J29" s="3">
        <v>4.5</v>
      </c>
      <c r="K29" s="3">
        <v>4.0999999999999996</v>
      </c>
      <c r="L29" s="3">
        <v>5.3</v>
      </c>
      <c r="M29" s="3">
        <v>8.5</v>
      </c>
    </row>
    <row r="30" spans="3:13" ht="12.75" x14ac:dyDescent="0.2">
      <c r="C30" s="3" t="s">
        <v>700</v>
      </c>
      <c r="D30" s="3">
        <v>5</v>
      </c>
      <c r="E30" s="3">
        <v>6</v>
      </c>
      <c r="F30" s="3">
        <v>2</v>
      </c>
      <c r="G30" s="3">
        <v>6</v>
      </c>
      <c r="H30" s="3">
        <v>7</v>
      </c>
      <c r="I30" s="3">
        <v>5</v>
      </c>
      <c r="J30" s="3">
        <v>3</v>
      </c>
      <c r="K30" s="3">
        <v>2</v>
      </c>
      <c r="L30" s="3">
        <v>7</v>
      </c>
      <c r="M30" s="3">
        <v>9</v>
      </c>
    </row>
    <row r="31" spans="3:13" ht="12.75" x14ac:dyDescent="0.2">
      <c r="C31" s="3" t="s">
        <v>701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702</v>
      </c>
      <c r="D32" s="3" t="s">
        <v>703</v>
      </c>
      <c r="E32" s="3" t="s">
        <v>703</v>
      </c>
      <c r="F32" s="3" t="s">
        <v>703</v>
      </c>
      <c r="G32" s="3" t="s">
        <v>703</v>
      </c>
      <c r="H32" s="3" t="s">
        <v>703</v>
      </c>
      <c r="I32" s="3" t="s">
        <v>703</v>
      </c>
      <c r="J32" s="3" t="s">
        <v>703</v>
      </c>
      <c r="K32" s="3" t="s">
        <v>703</v>
      </c>
      <c r="L32" s="3" t="s">
        <v>703</v>
      </c>
      <c r="M32" s="3" t="s">
        <v>703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6088-2C38-4458-88B3-4DFD94456DAB}">
  <dimension ref="A3:BJ22"/>
  <sheetViews>
    <sheetView showGridLines="0" tabSelected="1" topLeftCell="W1" workbookViewId="0">
      <selection activeCell="AB15" sqref="AB15"/>
    </sheetView>
  </sheetViews>
  <sheetFormatPr defaultRowHeight="15.75" x14ac:dyDescent="0.2"/>
  <cols>
    <col min="1" max="1" width="21.42578125" style="9" customWidth="1"/>
    <col min="2" max="2" width="32.7109375" style="9" customWidth="1"/>
    <col min="3" max="3" width="32.7109375" style="29" customWidth="1"/>
    <col min="4" max="6" width="32.7109375" style="11" customWidth="1"/>
    <col min="7" max="7" width="10" style="11" customWidth="1"/>
    <col min="8" max="12" width="31.28515625" style="11" customWidth="1"/>
    <col min="13" max="13" width="8.5703125" style="11" customWidth="1"/>
    <col min="14" max="17" width="19.28515625" style="13" customWidth="1"/>
    <col min="18" max="20" width="19.5703125" style="13" customWidth="1"/>
    <col min="21" max="21" width="9.140625" style="13"/>
    <col min="22" max="25" width="21.28515625" style="13" customWidth="1"/>
    <col min="26" max="26" width="9.140625" style="13"/>
    <col min="27" max="35" width="16.140625" style="13" customWidth="1"/>
    <col min="36" max="36" width="2.85546875" style="13" customWidth="1"/>
    <col min="37" max="38" width="16.140625" style="13" customWidth="1"/>
    <col min="39" max="41" width="9.140625" style="13"/>
    <col min="42" max="16384" width="9.140625" style="14"/>
  </cols>
  <sheetData>
    <row r="3" spans="1:62" ht="18" x14ac:dyDescent="0.2">
      <c r="B3" s="10" t="s">
        <v>704</v>
      </c>
      <c r="C3" s="10"/>
      <c r="D3" s="10"/>
      <c r="E3" s="10"/>
      <c r="F3" s="10"/>
      <c r="H3" s="10" t="s">
        <v>705</v>
      </c>
      <c r="I3" s="10"/>
      <c r="J3" s="10"/>
      <c r="K3" s="10"/>
      <c r="L3" s="10"/>
      <c r="N3" s="12" t="s">
        <v>706</v>
      </c>
      <c r="O3" s="12"/>
      <c r="P3" s="12"/>
      <c r="Q3" s="12"/>
      <c r="R3" s="12"/>
      <c r="S3" s="12"/>
      <c r="T3" s="12"/>
      <c r="V3" s="10" t="s">
        <v>707</v>
      </c>
      <c r="W3" s="10"/>
      <c r="X3" s="10"/>
      <c r="Y3" s="10"/>
      <c r="AA3" s="10" t="s">
        <v>708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62" ht="47.25" x14ac:dyDescent="0.2">
      <c r="B4" s="15" t="s">
        <v>709</v>
      </c>
      <c r="C4" s="16" t="s">
        <v>710</v>
      </c>
      <c r="D4" s="15" t="s">
        <v>711</v>
      </c>
      <c r="E4" s="16" t="s">
        <v>712</v>
      </c>
      <c r="F4" s="15" t="s">
        <v>713</v>
      </c>
      <c r="H4" s="17" t="s">
        <v>714</v>
      </c>
      <c r="I4" s="18" t="s">
        <v>715</v>
      </c>
      <c r="J4" s="17" t="s">
        <v>716</v>
      </c>
      <c r="K4" s="18" t="s">
        <v>717</v>
      </c>
      <c r="L4" s="17" t="s">
        <v>718</v>
      </c>
      <c r="N4" s="19" t="s">
        <v>719</v>
      </c>
      <c r="O4" s="20" t="s">
        <v>720</v>
      </c>
      <c r="P4" s="19" t="s">
        <v>721</v>
      </c>
      <c r="Q4" s="20" t="s">
        <v>722</v>
      </c>
      <c r="R4" s="19" t="s">
        <v>723</v>
      </c>
      <c r="S4" s="20" t="s">
        <v>724</v>
      </c>
      <c r="T4" s="19" t="s">
        <v>725</v>
      </c>
      <c r="V4" s="20" t="s">
        <v>726</v>
      </c>
      <c r="W4" s="19" t="s">
        <v>727</v>
      </c>
      <c r="X4" s="20" t="s">
        <v>728</v>
      </c>
      <c r="Y4" s="19" t="s">
        <v>729</v>
      </c>
      <c r="AA4" s="21" t="s">
        <v>398</v>
      </c>
      <c r="AB4" s="22" t="s">
        <v>615</v>
      </c>
      <c r="AC4" s="21" t="s">
        <v>625</v>
      </c>
      <c r="AD4" s="22" t="s">
        <v>647</v>
      </c>
      <c r="AE4" s="21" t="s">
        <v>658</v>
      </c>
      <c r="AF4" s="22" t="s">
        <v>668</v>
      </c>
      <c r="AG4" s="21" t="s">
        <v>677</v>
      </c>
      <c r="AH4" s="22" t="s">
        <v>687</v>
      </c>
      <c r="AI4" s="21" t="s">
        <v>701</v>
      </c>
      <c r="AJ4" s="23"/>
      <c r="AK4" s="22" t="s">
        <v>699</v>
      </c>
      <c r="AL4" s="21" t="s">
        <v>700</v>
      </c>
    </row>
    <row r="5" spans="1:62" ht="63" x14ac:dyDescent="0.2">
      <c r="A5" s="24" t="s">
        <v>730</v>
      </c>
      <c r="B5" s="19" t="s">
        <v>731</v>
      </c>
      <c r="C5" s="25" t="s">
        <v>732</v>
      </c>
      <c r="D5" s="26" t="s">
        <v>733</v>
      </c>
      <c r="E5" s="20" t="s">
        <v>734</v>
      </c>
      <c r="F5" s="19" t="s">
        <v>731</v>
      </c>
      <c r="H5" s="20" t="s">
        <v>735</v>
      </c>
      <c r="I5" s="19" t="s">
        <v>736</v>
      </c>
      <c r="J5" s="20" t="s">
        <v>737</v>
      </c>
      <c r="K5" s="19" t="s">
        <v>738</v>
      </c>
      <c r="L5" s="20" t="s">
        <v>739</v>
      </c>
      <c r="N5" s="19" t="s">
        <v>740</v>
      </c>
      <c r="O5" s="20" t="s">
        <v>741</v>
      </c>
      <c r="P5" s="19" t="s">
        <v>742</v>
      </c>
      <c r="Q5" s="20" t="s">
        <v>743</v>
      </c>
      <c r="R5" s="19" t="s">
        <v>744</v>
      </c>
      <c r="S5" s="20" t="s">
        <v>745</v>
      </c>
      <c r="T5" s="19" t="s">
        <v>746</v>
      </c>
      <c r="V5" s="20" t="s">
        <v>747</v>
      </c>
      <c r="W5" s="19" t="s">
        <v>748</v>
      </c>
      <c r="X5" s="20" t="s">
        <v>749</v>
      </c>
      <c r="Y5" s="19" t="s">
        <v>750</v>
      </c>
      <c r="AA5" s="27"/>
      <c r="AB5" s="28"/>
      <c r="AC5" s="27"/>
      <c r="AD5" s="28"/>
      <c r="AE5" s="27"/>
      <c r="AF5" s="28"/>
      <c r="AG5" s="27"/>
      <c r="AH5" s="28"/>
      <c r="AI5" s="27"/>
      <c r="AK5" s="28"/>
      <c r="AL5" s="27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x14ac:dyDescent="0.2">
      <c r="G6" s="30"/>
      <c r="H6" s="30"/>
      <c r="I6" s="30"/>
      <c r="J6" s="30"/>
      <c r="K6" s="30"/>
      <c r="L6" s="30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8" x14ac:dyDescent="0.2">
      <c r="A7" s="31">
        <v>2013</v>
      </c>
      <c r="B7" s="32">
        <f>sheet!D18/sheet!D35</f>
        <v>0.38956632123719898</v>
      </c>
      <c r="C7" s="32">
        <f>(sheet!D18-sheet!D15)/sheet!D35</f>
        <v>0.38956632123719898</v>
      </c>
      <c r="D7" s="32">
        <f>sheet!D12/sheet!D35</f>
        <v>3.0368498785504169E-2</v>
      </c>
      <c r="E7" s="32">
        <f>Sheet2!D20/sheet!D35</f>
        <v>1.0162949943242154</v>
      </c>
      <c r="F7" s="32">
        <f>sheet!D18/sheet!D35</f>
        <v>0.38956632123719898</v>
      </c>
      <c r="G7" s="30"/>
      <c r="H7" s="33">
        <f>Sheet1!D33/sheet!D51</f>
        <v>-8.6386594988661969E-2</v>
      </c>
      <c r="I7" s="33">
        <f>Sheet1!D33/Sheet1!D12</f>
        <v>-0.31759817161853315</v>
      </c>
      <c r="J7" s="33">
        <f>Sheet1!D12/sheet!D27</f>
        <v>0.21256228532059343</v>
      </c>
      <c r="K7" s="33">
        <f>Sheet1!D30/sheet!D27</f>
        <v>-6.7509393172877435E-2</v>
      </c>
      <c r="L7" s="33">
        <f>Sheet1!D38</f>
        <v>-0.51</v>
      </c>
      <c r="M7" s="30"/>
      <c r="N7" s="33">
        <f>sheet!D40/sheet!D27</f>
        <v>0.21852003564050784</v>
      </c>
      <c r="O7" s="33">
        <f>sheet!D51/sheet!D27</f>
        <v>0.78147996435949219</v>
      </c>
      <c r="P7" s="33">
        <f>sheet!D40/sheet!D51</f>
        <v>0.27962333726573374</v>
      </c>
      <c r="Q7" s="32">
        <f>Sheet1!D24/Sheet1!D26</f>
        <v>18.038844621513945</v>
      </c>
      <c r="R7" s="32">
        <f>ABS(Sheet2!D20/(Sheet1!D26+Sheet2!D30))</f>
        <v>3.4825999665383973</v>
      </c>
      <c r="S7" s="32">
        <f>sheet!D40/Sheet1!D43</f>
        <v>2.8696786915671035</v>
      </c>
      <c r="T7" s="32">
        <f>Sheet2!D20/sheet!D40</f>
        <v>0.42069362759958773</v>
      </c>
      <c r="V7" s="32" t="e">
        <f>ABS(Sheet1!D15/sheet!D15)</f>
        <v>#DIV/0!</v>
      </c>
      <c r="W7" s="32">
        <f>Sheet1!D12/sheet!D14</f>
        <v>6.5420687780345252</v>
      </c>
      <c r="X7" s="32">
        <f>Sheet1!D12/sheet!D27</f>
        <v>0.21256228532059343</v>
      </c>
      <c r="Y7" s="32">
        <f>Sheet1!D12/(sheet!D18-sheet!D35)</f>
        <v>-3.8495530983183701</v>
      </c>
      <c r="AA7" s="18" t="str">
        <f>Sheet1!D43</f>
        <v>68,968</v>
      </c>
      <c r="AB7" s="18" t="str">
        <f>Sheet3!D17</f>
        <v>15.9x</v>
      </c>
      <c r="AC7" s="18" t="str">
        <f>Sheet3!D18</f>
        <v>-39.4x</v>
      </c>
      <c r="AD7" s="18" t="str">
        <f>Sheet3!D20</f>
        <v>8.3x</v>
      </c>
      <c r="AE7" s="18" t="str">
        <f>Sheet3!D21</f>
        <v>1.4x</v>
      </c>
      <c r="AF7" s="18" t="str">
        <f>Sheet3!D22</f>
        <v>5.8x</v>
      </c>
      <c r="AG7" s="18" t="str">
        <f>Sheet3!D24</f>
        <v>-13.4x</v>
      </c>
      <c r="AH7" s="18" t="str">
        <f>Sheet3!D25</f>
        <v>1.5x</v>
      </c>
      <c r="AI7" s="18" t="str">
        <f>Sheet3!D31</f>
        <v/>
      </c>
      <c r="AK7" s="18">
        <f>Sheet3!D29</f>
        <v>5.3</v>
      </c>
      <c r="AL7" s="18">
        <f>Sheet3!D30</f>
        <v>5</v>
      </c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s="38" customFormat="1" ht="18" x14ac:dyDescent="0.2">
      <c r="A8" s="34">
        <v>2014</v>
      </c>
      <c r="B8" s="35">
        <f>sheet!E18/sheet!E35</f>
        <v>1.3813298279346269</v>
      </c>
      <c r="C8" s="35">
        <f>(sheet!E18-sheet!E15)/sheet!E35</f>
        <v>1.3813298279346269</v>
      </c>
      <c r="D8" s="35">
        <f>sheet!E12/sheet!E35</f>
        <v>0</v>
      </c>
      <c r="E8" s="35">
        <f>Sheet2!E20/sheet!E35</f>
        <v>1.6906354843139948</v>
      </c>
      <c r="F8" s="35">
        <f>sheet!E18/sheet!E35</f>
        <v>1.3813298279346269</v>
      </c>
      <c r="G8" s="30"/>
      <c r="H8" s="36">
        <f>Sheet1!E33/sheet!E51</f>
        <v>-8.5626782346174712E-2</v>
      </c>
      <c r="I8" s="36">
        <f>Sheet1!E33/Sheet1!E12</f>
        <v>-0.2485237819882409</v>
      </c>
      <c r="J8" s="36">
        <f>Sheet1!E12/sheet!E27</f>
        <v>0.23135204280915553</v>
      </c>
      <c r="K8" s="36">
        <f>Sheet1!E30/sheet!E27</f>
        <v>-5.7496484649636748E-2</v>
      </c>
      <c r="L8" s="36">
        <f>Sheet1!E38</f>
        <v>-0.43</v>
      </c>
      <c r="M8" s="30"/>
      <c r="N8" s="36">
        <f>sheet!E40/sheet!E27</f>
        <v>0.32852218576673697</v>
      </c>
      <c r="O8" s="36">
        <f>sheet!E51/sheet!E27</f>
        <v>0.67147781423326303</v>
      </c>
      <c r="P8" s="36">
        <f>sheet!E40/sheet!E51</f>
        <v>0.48925247983340292</v>
      </c>
      <c r="Q8" s="35">
        <f>Sheet1!E24/Sheet1!E26</f>
        <v>11.467031029619182</v>
      </c>
      <c r="R8" s="35">
        <f>ABS(Sheet2!E20/(Sheet1!E26+Sheet2!E30))</f>
        <v>15.192172073342736</v>
      </c>
      <c r="S8" s="35">
        <f>sheet!E40/Sheet1!E43</f>
        <v>2.0244852029702374</v>
      </c>
      <c r="T8" s="35">
        <f>Sheet2!E20/sheet!E40</f>
        <v>0.25612826327976151</v>
      </c>
      <c r="U8" s="13"/>
      <c r="V8" s="35" t="e">
        <f>ABS(Sheet1!E15/sheet!E15)</f>
        <v>#DIV/0!</v>
      </c>
      <c r="W8" s="35">
        <f>Sheet1!E12/sheet!E14</f>
        <v>6.0488919526143787</v>
      </c>
      <c r="X8" s="35">
        <f>Sheet1!E12/sheet!E27</f>
        <v>0.23135204280915553</v>
      </c>
      <c r="Y8" s="35">
        <f>Sheet1!E12/(sheet!E18-sheet!E35)</f>
        <v>12.189905330314879</v>
      </c>
      <c r="Z8" s="13"/>
      <c r="AA8" s="37" t="str">
        <f>Sheet1!E43</f>
        <v>166,182</v>
      </c>
      <c r="AB8" s="37" t="str">
        <f>Sheet3!E17</f>
        <v>12.4x</v>
      </c>
      <c r="AC8" s="37" t="str">
        <f>Sheet3!E18</f>
        <v>-78.3x</v>
      </c>
      <c r="AD8" s="37" t="str">
        <f>Sheet3!E20</f>
        <v>-5.2x</v>
      </c>
      <c r="AE8" s="37" t="str">
        <f>Sheet3!E21</f>
        <v>1.3x</v>
      </c>
      <c r="AF8" s="37" t="str">
        <f>Sheet3!E22</f>
        <v>5.4x</v>
      </c>
      <c r="AG8" s="37" t="str">
        <f>Sheet3!E24</f>
        <v>-16.1x</v>
      </c>
      <c r="AH8" s="37" t="str">
        <f>Sheet3!E25</f>
        <v>1.4x</v>
      </c>
      <c r="AI8" s="37" t="str">
        <f>Sheet3!E31</f>
        <v/>
      </c>
      <c r="AK8" s="37">
        <f>Sheet3!E29</f>
        <v>4.7</v>
      </c>
      <c r="AL8" s="37">
        <f>Sheet3!E30</f>
        <v>6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ht="18" x14ac:dyDescent="0.2">
      <c r="A9" s="31">
        <v>2015</v>
      </c>
      <c r="B9" s="32">
        <f>sheet!F18/sheet!F35</f>
        <v>0.87887310515778438</v>
      </c>
      <c r="C9" s="32">
        <f>(sheet!F18-sheet!F15)/sheet!F35</f>
        <v>0.87887310515778438</v>
      </c>
      <c r="D9" s="32">
        <f>sheet!F12/sheet!F35</f>
        <v>0</v>
      </c>
      <c r="E9" s="32">
        <f>Sheet2!F20/sheet!F35</f>
        <v>1.7701560364826643</v>
      </c>
      <c r="F9" s="32">
        <f>sheet!F18/sheet!F35</f>
        <v>0.87887310515778438</v>
      </c>
      <c r="G9" s="30"/>
      <c r="H9" s="33">
        <f>Sheet1!F33/sheet!F51</f>
        <v>-0.27464150092354506</v>
      </c>
      <c r="I9" s="33">
        <f>Sheet1!F33/Sheet1!F12</f>
        <v>-0.78989320397219098</v>
      </c>
      <c r="J9" s="33">
        <f>Sheet1!F12/sheet!F27</f>
        <v>0.2230172660565973</v>
      </c>
      <c r="K9" s="33">
        <f>Sheet1!F30/sheet!F27</f>
        <v>-0.1761598228265642</v>
      </c>
      <c r="L9" s="33">
        <f>Sheet1!F38</f>
        <v>-1.1599999999999999</v>
      </c>
      <c r="M9" s="30"/>
      <c r="N9" s="33">
        <f>sheet!F40/sheet!F27</f>
        <v>0.3585826532618473</v>
      </c>
      <c r="O9" s="33">
        <f>sheet!F51/sheet!F27</f>
        <v>0.64141734673815265</v>
      </c>
      <c r="P9" s="33">
        <f>sheet!F40/sheet!F51</f>
        <v>0.55904732711919047</v>
      </c>
      <c r="Q9" s="32">
        <f>Sheet1!F24/Sheet1!F26</f>
        <v>24.54746884136021</v>
      </c>
      <c r="R9" s="32">
        <f>ABS(Sheet2!F20/(Sheet1!F26+Sheet2!F30))</f>
        <v>17.141560240036927</v>
      </c>
      <c r="S9" s="32">
        <f>sheet!F40/Sheet1!F43</f>
        <v>3.6623349598909618</v>
      </c>
      <c r="T9" s="32">
        <f>Sheet2!F20/sheet!F40</f>
        <v>0.31648759367950952</v>
      </c>
      <c r="V9" s="32" t="e">
        <f>ABS(Sheet1!F15/sheet!F15)</f>
        <v>#DIV/0!</v>
      </c>
      <c r="W9" s="32">
        <f>Sheet1!F12/sheet!F14</f>
        <v>7.4107850106631465</v>
      </c>
      <c r="X9" s="32">
        <f>Sheet1!F12/sheet!F27</f>
        <v>0.2230172660565973</v>
      </c>
      <c r="Y9" s="32">
        <f>Sheet1!F12/(sheet!F18-sheet!F35)</f>
        <v>-28.71861471861472</v>
      </c>
      <c r="AA9" s="18" t="str">
        <f>Sheet1!F43</f>
        <v>96,113</v>
      </c>
      <c r="AB9" s="18" t="str">
        <f>Sheet3!F17</f>
        <v>5.3x</v>
      </c>
      <c r="AC9" s="18" t="str">
        <f>Sheet3!F18</f>
        <v>-35.8x</v>
      </c>
      <c r="AD9" s="18" t="str">
        <f>Sheet3!F20</f>
        <v>-4.8x</v>
      </c>
      <c r="AE9" s="18" t="str">
        <f>Sheet3!F21</f>
        <v>0.9x</v>
      </c>
      <c r="AF9" s="18" t="str">
        <f>Sheet3!F22</f>
        <v>3.4x</v>
      </c>
      <c r="AG9" s="18" t="str">
        <f>Sheet3!F24</f>
        <v>-4.3x</v>
      </c>
      <c r="AH9" s="18" t="str">
        <f>Sheet3!F25</f>
        <v>0.9x</v>
      </c>
      <c r="AI9" s="18" t="str">
        <f>Sheet3!F31</f>
        <v/>
      </c>
      <c r="AK9" s="18">
        <f>Sheet3!F29</f>
        <v>2.7</v>
      </c>
      <c r="AL9" s="18">
        <f>Sheet3!F30</f>
        <v>2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</row>
    <row r="10" spans="1:62" s="38" customFormat="1" ht="18" x14ac:dyDescent="0.2">
      <c r="A10" s="34">
        <v>2016</v>
      </c>
      <c r="B10" s="35">
        <f>sheet!G18/sheet!G35</f>
        <v>0.53216473550924548</v>
      </c>
      <c r="C10" s="35">
        <f>(sheet!G18-sheet!G15)/sheet!G35</f>
        <v>0.53216473550924548</v>
      </c>
      <c r="D10" s="35">
        <f>sheet!G12/sheet!G35</f>
        <v>7.5562723710085877E-2</v>
      </c>
      <c r="E10" s="35">
        <f>Sheet2!G20/sheet!G35</f>
        <v>1.7932317530382129</v>
      </c>
      <c r="F10" s="35">
        <f>sheet!G18/sheet!G35</f>
        <v>0.53216473550924548</v>
      </c>
      <c r="G10" s="30"/>
      <c r="H10" s="36">
        <f>Sheet1!G33/sheet!G51</f>
        <v>-2.1864240657435098E-3</v>
      </c>
      <c r="I10" s="36">
        <f>Sheet1!G33/Sheet1!G12</f>
        <v>-6.4724285507320152E-3</v>
      </c>
      <c r="J10" s="36">
        <f>Sheet1!G12/sheet!G27</f>
        <v>0.26568910989971289</v>
      </c>
      <c r="K10" s="36">
        <f>Sheet1!G30/sheet!G27</f>
        <v>-1.7196537805334775E-3</v>
      </c>
      <c r="L10" s="36">
        <f>Sheet1!G38</f>
        <v>-0.01</v>
      </c>
      <c r="M10" s="30"/>
      <c r="N10" s="36">
        <f>sheet!G40/sheet!G27</f>
        <v>0.21348570596313096</v>
      </c>
      <c r="O10" s="36">
        <f>sheet!G51/sheet!G27</f>
        <v>0.78651429403686901</v>
      </c>
      <c r="P10" s="36">
        <f>sheet!G40/sheet!G51</f>
        <v>0.2714327095918278</v>
      </c>
      <c r="Q10" s="35">
        <f>Sheet1!G24/Sheet1!G26</f>
        <v>-0.67405566600397615</v>
      </c>
      <c r="R10" s="35">
        <f>ABS(Sheet2!G20/(Sheet1!G26+Sheet2!G30))</f>
        <v>0.61293660810569028</v>
      </c>
      <c r="S10" s="35">
        <f>sheet!G40/Sheet1!G43</f>
        <v>1.8564411072914782</v>
      </c>
      <c r="T10" s="35">
        <f>Sheet2!G20/sheet!G40</f>
        <v>0.61766182124739899</v>
      </c>
      <c r="U10" s="13"/>
      <c r="V10" s="35" t="e">
        <f>ABS(Sheet1!G15/sheet!G15)</f>
        <v>#DIV/0!</v>
      </c>
      <c r="W10" s="35">
        <f>Sheet1!G12/sheet!G14</f>
        <v>7.9132118733345731</v>
      </c>
      <c r="X10" s="35">
        <f>Sheet1!G12/sheet!G27</f>
        <v>0.26568910989971289</v>
      </c>
      <c r="Y10" s="35">
        <f>Sheet1!G12/(sheet!G18-sheet!G35)</f>
        <v>-7.7232067255352606</v>
      </c>
      <c r="Z10" s="13"/>
      <c r="AA10" s="37" t="str">
        <f>Sheet1!G43</f>
        <v>110,540</v>
      </c>
      <c r="AB10" s="37" t="str">
        <f>Sheet3!G17</f>
        <v>11.9x</v>
      </c>
      <c r="AC10" s="37" t="str">
        <f>Sheet3!G18</f>
        <v>61.9x</v>
      </c>
      <c r="AD10" s="37" t="str">
        <f>Sheet3!G20</f>
        <v>-16.8x</v>
      </c>
      <c r="AE10" s="37" t="str">
        <f>Sheet3!G21</f>
        <v>1.7x</v>
      </c>
      <c r="AF10" s="37" t="str">
        <f>Sheet3!G22</f>
        <v>5.7x</v>
      </c>
      <c r="AG10" s="37" t="str">
        <f>Sheet3!G24</f>
        <v>-16.7x</v>
      </c>
      <c r="AH10" s="37" t="str">
        <f>Sheet3!G25</f>
        <v>1.8x</v>
      </c>
      <c r="AI10" s="37" t="str">
        <f>Sheet3!G31</f>
        <v/>
      </c>
      <c r="AK10" s="37">
        <f>Sheet3!G29</f>
        <v>5.0999999999999996</v>
      </c>
      <c r="AL10" s="37">
        <f>Sheet3!G30</f>
        <v>6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</row>
    <row r="11" spans="1:62" ht="18" x14ac:dyDescent="0.2">
      <c r="A11" s="31">
        <v>2017</v>
      </c>
      <c r="B11" s="32">
        <f>sheet!H18/sheet!H35</f>
        <v>0.68971916901651609</v>
      </c>
      <c r="C11" s="32">
        <f>(sheet!H18-sheet!H15)/sheet!H35</f>
        <v>0.68971916901651609</v>
      </c>
      <c r="D11" s="32">
        <f>sheet!H12/sheet!H35</f>
        <v>0</v>
      </c>
      <c r="E11" s="32">
        <f>Sheet2!H20/sheet!H35</f>
        <v>3.2324336766990851</v>
      </c>
      <c r="F11" s="32">
        <f>sheet!H18/sheet!H35</f>
        <v>0.68971916901651609</v>
      </c>
      <c r="G11" s="30"/>
      <c r="H11" s="33">
        <f>Sheet1!H33/sheet!H51</f>
        <v>0.10927546871797485</v>
      </c>
      <c r="I11" s="33">
        <f>Sheet1!H33/Sheet1!H12</f>
        <v>0.25812027998041559</v>
      </c>
      <c r="J11" s="33">
        <f>Sheet1!H12/sheet!H27</f>
        <v>0.3081516732284294</v>
      </c>
      <c r="K11" s="33">
        <f>Sheet1!H30/sheet!H27</f>
        <v>7.9540196170155744E-2</v>
      </c>
      <c r="L11" s="33">
        <f>Sheet1!H38</f>
        <v>0.54</v>
      </c>
      <c r="M11" s="30"/>
      <c r="N11" s="33">
        <f>sheet!H40/sheet!H27</f>
        <v>0.27211297189272932</v>
      </c>
      <c r="O11" s="33">
        <f>sheet!H51/sheet!H27</f>
        <v>0.72788702810727068</v>
      </c>
      <c r="P11" s="33">
        <f>sheet!H40/sheet!H51</f>
        <v>0.37383956765970455</v>
      </c>
      <c r="Q11" s="32">
        <f>Sheet1!H24/Sheet1!H26</f>
        <v>-7.5249152542372881</v>
      </c>
      <c r="R11" s="32">
        <f>ABS(Sheet2!H20/(Sheet1!H26+Sheet2!H30))</f>
        <v>19.040677966101693</v>
      </c>
      <c r="S11" s="32">
        <f>sheet!H40/Sheet1!H43</f>
        <v>1.3534963085320912</v>
      </c>
      <c r="T11" s="32">
        <f>Sheet2!H20/sheet!H40</f>
        <v>0.69594845744021805</v>
      </c>
      <c r="V11" s="32" t="e">
        <f>ABS(Sheet1!H15/sheet!H15)</f>
        <v>#DIV/0!</v>
      </c>
      <c r="W11" s="32">
        <f>Sheet1!H12/sheet!H14</f>
        <v>7.625977764335329</v>
      </c>
      <c r="X11" s="32">
        <f>Sheet1!H12/sheet!H27</f>
        <v>0.3081516732284294</v>
      </c>
      <c r="Y11" s="32">
        <f>Sheet1!H12/(sheet!H18-sheet!H35)</f>
        <v>-16.951685445356333</v>
      </c>
      <c r="AA11" s="18" t="str">
        <f>Sheet1!H43</f>
        <v>238,523</v>
      </c>
      <c r="AB11" s="18" t="str">
        <f>Sheet3!H17</f>
        <v>8.8x</v>
      </c>
      <c r="AC11" s="18" t="str">
        <f>Sheet3!H18</f>
        <v>22.9x</v>
      </c>
      <c r="AD11" s="18" t="str">
        <f>Sheet3!H20</f>
        <v>-9.4x</v>
      </c>
      <c r="AE11" s="18" t="str">
        <f>Sheet3!H21</f>
        <v>1.5x</v>
      </c>
      <c r="AF11" s="18" t="str">
        <f>Sheet3!H22</f>
        <v>5.2x</v>
      </c>
      <c r="AG11" s="18" t="str">
        <f>Sheet3!H24</f>
        <v>22.9x</v>
      </c>
      <c r="AH11" s="18" t="str">
        <f>Sheet3!H25</f>
        <v>1.7x</v>
      </c>
      <c r="AI11" s="18" t="str">
        <f>Sheet3!H31</f>
        <v/>
      </c>
      <c r="AK11" s="18">
        <f>Sheet3!H29</f>
        <v>5.2</v>
      </c>
      <c r="AL11" s="18">
        <f>Sheet3!H30</f>
        <v>7</v>
      </c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</row>
    <row r="12" spans="1:62" s="38" customFormat="1" ht="18" x14ac:dyDescent="0.2">
      <c r="A12" s="34">
        <v>2018</v>
      </c>
      <c r="B12" s="35">
        <f>sheet!I18/sheet!I35</f>
        <v>0.91465673562501215</v>
      </c>
      <c r="C12" s="35">
        <f>(sheet!I18-sheet!I15)/sheet!I35</f>
        <v>0.91465673562501215</v>
      </c>
      <c r="D12" s="35">
        <f>sheet!I12/sheet!I35</f>
        <v>0</v>
      </c>
      <c r="E12" s="35">
        <f>Sheet2!I20/sheet!I35</f>
        <v>2.4475695595375044</v>
      </c>
      <c r="F12" s="35">
        <f>sheet!I18/sheet!I35</f>
        <v>0.91465673562501215</v>
      </c>
      <c r="G12" s="30"/>
      <c r="H12" s="36">
        <f>Sheet1!I33/sheet!I51</f>
        <v>9.6970356942300343E-2</v>
      </c>
      <c r="I12" s="36">
        <f>Sheet1!I33/Sheet1!I12</f>
        <v>0.25250381781250464</v>
      </c>
      <c r="J12" s="36">
        <f>Sheet1!I12/sheet!I27</f>
        <v>0.24741273452753346</v>
      </c>
      <c r="K12" s="36">
        <f>Sheet1!I30/sheet!I27</f>
        <v>6.2472660043633881E-2</v>
      </c>
      <c r="L12" s="36">
        <f>Sheet1!I38</f>
        <v>0.71</v>
      </c>
      <c r="M12" s="30"/>
      <c r="N12" s="36">
        <f>sheet!I40/sheet!I27</f>
        <v>0.35575507801000883</v>
      </c>
      <c r="O12" s="36">
        <f>sheet!I51/sheet!I27</f>
        <v>0.64424492198999117</v>
      </c>
      <c r="P12" s="36">
        <f>sheet!I40/sheet!I51</f>
        <v>0.55220470641992236</v>
      </c>
      <c r="Q12" s="35">
        <f>Sheet1!I24/Sheet1!I26</f>
        <v>-9.8380122620200066</v>
      </c>
      <c r="R12" s="35">
        <f>ABS(Sheet2!I20/(Sheet1!I26+Sheet2!I30))</f>
        <v>2.8090922314345494</v>
      </c>
      <c r="S12" s="35">
        <f>sheet!I40/Sheet1!I43</f>
        <v>2.0238762286358232</v>
      </c>
      <c r="T12" s="35">
        <f>Sheet2!I20/sheet!I40</f>
        <v>0.32358669187749806</v>
      </c>
      <c r="U12" s="13"/>
      <c r="V12" s="35" t="e">
        <f>ABS(Sheet1!I15/sheet!I15)</f>
        <v>#DIV/0!</v>
      </c>
      <c r="W12" s="35">
        <f>Sheet1!I12/sheet!I14</f>
        <v>10.116923538455769</v>
      </c>
      <c r="X12" s="35">
        <f>Sheet1!I12/sheet!I27</f>
        <v>0.24741273452753346</v>
      </c>
      <c r="Y12" s="35">
        <f>Sheet1!I12/(sheet!I18-sheet!I35)</f>
        <v>-61.637651359378573</v>
      </c>
      <c r="Z12" s="13"/>
      <c r="AA12" s="37" t="str">
        <f>Sheet1!I43</f>
        <v>383,352</v>
      </c>
      <c r="AB12" s="37" t="str">
        <f>Sheet3!I17</f>
        <v>5.3x</v>
      </c>
      <c r="AC12" s="37" t="str">
        <f>Sheet3!I18</f>
        <v>14.9x</v>
      </c>
      <c r="AD12" s="37" t="str">
        <f>Sheet3!I20</f>
        <v>-33.9x</v>
      </c>
      <c r="AE12" s="37" t="str">
        <f>Sheet3!I21</f>
        <v>0.8x</v>
      </c>
      <c r="AF12" s="37" t="str">
        <f>Sheet3!I22</f>
        <v>2.7x</v>
      </c>
      <c r="AG12" s="37" t="str">
        <f>Sheet3!I24</f>
        <v>13.8x</v>
      </c>
      <c r="AH12" s="37" t="str">
        <f>Sheet3!I25</f>
        <v>0.7x</v>
      </c>
      <c r="AI12" s="37" t="str">
        <f>Sheet3!I31</f>
        <v/>
      </c>
      <c r="AK12" s="37">
        <f>Sheet3!I29</f>
        <v>6</v>
      </c>
      <c r="AL12" s="37">
        <f>Sheet3!I30</f>
        <v>5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</row>
    <row r="13" spans="1:62" ht="18" x14ac:dyDescent="0.2">
      <c r="A13" s="31">
        <v>2019</v>
      </c>
      <c r="B13" s="32">
        <f>sheet!J18/sheet!J35</f>
        <v>0.66889359491748912</v>
      </c>
      <c r="C13" s="32">
        <f>(sheet!J18-sheet!J15)/sheet!J35</f>
        <v>0.66889359491748912</v>
      </c>
      <c r="D13" s="32">
        <f>sheet!J12/sheet!J35</f>
        <v>0</v>
      </c>
      <c r="E13" s="32">
        <f>Sheet2!J20/sheet!J35</f>
        <v>2.1085707435969154</v>
      </c>
      <c r="F13" s="32">
        <f>sheet!J18/sheet!J35</f>
        <v>0.66889359491748912</v>
      </c>
      <c r="G13" s="30"/>
      <c r="H13" s="33">
        <f>Sheet1!J33/sheet!J51</f>
        <v>-4.7327314947996524E-2</v>
      </c>
      <c r="I13" s="33">
        <f>Sheet1!J33/Sheet1!J12</f>
        <v>-0.11443399693446753</v>
      </c>
      <c r="J13" s="33">
        <f>Sheet1!J12/sheet!J27</f>
        <v>0.23926581940763356</v>
      </c>
      <c r="K13" s="33">
        <f>Sheet1!J30/sheet!J27</f>
        <v>-2.7380144044616E-2</v>
      </c>
      <c r="L13" s="33">
        <f>Sheet1!J38</f>
        <v>-0.28000000000000003</v>
      </c>
      <c r="M13" s="30"/>
      <c r="N13" s="33">
        <f>sheet!J40/sheet!J27</f>
        <v>0.42147269341813642</v>
      </c>
      <c r="O13" s="33">
        <f>sheet!J51/sheet!J27</f>
        <v>0.57852730658186358</v>
      </c>
      <c r="P13" s="33">
        <f>sheet!J40/sheet!J51</f>
        <v>0.72852687958385354</v>
      </c>
      <c r="Q13" s="32">
        <f>Sheet1!J24/Sheet1!J26</f>
        <v>2.121660912229693</v>
      </c>
      <c r="R13" s="32">
        <f>ABS(Sheet2!J20/(Sheet1!J26+Sheet2!J30))</f>
        <v>7.843053326199394</v>
      </c>
      <c r="S13" s="32">
        <f>sheet!J40/Sheet1!J43</f>
        <v>6.6090802085084919</v>
      </c>
      <c r="T13" s="32">
        <f>Sheet2!J20/sheet!J40</f>
        <v>0.26852702764590042</v>
      </c>
      <c r="V13" s="32" t="e">
        <f>ABS(Sheet1!J15/sheet!J15)</f>
        <v>#DIV/0!</v>
      </c>
      <c r="W13" s="32">
        <f>Sheet1!J12/sheet!J14</f>
        <v>8.8863665328490402</v>
      </c>
      <c r="X13" s="32">
        <f>Sheet1!J12/sheet!J27</f>
        <v>0.23926581940763356</v>
      </c>
      <c r="Y13" s="32">
        <f>Sheet1!J12/(sheet!J18-sheet!J35)</f>
        <v>-13.463060845219994</v>
      </c>
      <c r="AA13" s="18" t="str">
        <f>Sheet1!J43</f>
        <v>148,675</v>
      </c>
      <c r="AB13" s="18" t="str">
        <f>Sheet3!J17</f>
        <v>4.3x</v>
      </c>
      <c r="AC13" s="18" t="str">
        <f>Sheet3!J18</f>
        <v>13.0x</v>
      </c>
      <c r="AD13" s="18" t="str">
        <f>Sheet3!J20</f>
        <v>-2.0x</v>
      </c>
      <c r="AE13" s="18" t="str">
        <f>Sheet3!J21</f>
        <v>0.7x</v>
      </c>
      <c r="AF13" s="18" t="str">
        <f>Sheet3!J22</f>
        <v>2.6x</v>
      </c>
      <c r="AG13" s="18" t="str">
        <f>Sheet3!J24</f>
        <v>10.3x</v>
      </c>
      <c r="AH13" s="18" t="str">
        <f>Sheet3!J25</f>
        <v>0.5x</v>
      </c>
      <c r="AI13" s="18" t="str">
        <f>Sheet3!J31</f>
        <v/>
      </c>
      <c r="AK13" s="18">
        <f>Sheet3!J29</f>
        <v>4.5</v>
      </c>
      <c r="AL13" s="18">
        <f>Sheet3!J30</f>
        <v>3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</row>
    <row r="14" spans="1:62" s="38" customFormat="1" ht="18" x14ac:dyDescent="0.2">
      <c r="A14" s="34">
        <v>2020</v>
      </c>
      <c r="B14" s="35">
        <f>sheet!K18/sheet!K35</f>
        <v>0.53895566067254419</v>
      </c>
      <c r="C14" s="35">
        <f>(sheet!K18-sheet!K15)/sheet!K35</f>
        <v>0.53895566067254419</v>
      </c>
      <c r="D14" s="35">
        <f>sheet!K12/sheet!K35</f>
        <v>0</v>
      </c>
      <c r="E14" s="35">
        <f>Sheet2!K20/sheet!K35</f>
        <v>1.3546594025510299</v>
      </c>
      <c r="F14" s="35">
        <f>sheet!K18/sheet!K35</f>
        <v>0.53895566067254419</v>
      </c>
      <c r="G14" s="30"/>
      <c r="H14" s="36">
        <f>Sheet1!K33/sheet!K51</f>
        <v>-0.17104332808364467</v>
      </c>
      <c r="I14" s="36">
        <f>Sheet1!K33/Sheet1!K12</f>
        <v>-0.48534609413132468</v>
      </c>
      <c r="J14" s="36">
        <f>Sheet1!K12/sheet!K27</f>
        <v>0.18894305853565851</v>
      </c>
      <c r="K14" s="36">
        <f>Sheet1!K30/sheet!K27</f>
        <v>-9.1702775473508108E-2</v>
      </c>
      <c r="L14" s="36">
        <f>Sheet1!K38</f>
        <v>-0.88</v>
      </c>
      <c r="M14" s="30"/>
      <c r="N14" s="36">
        <f>sheet!K40/sheet!K27</f>
        <v>0.46386230611308582</v>
      </c>
      <c r="O14" s="36">
        <f>sheet!K51/sheet!K27</f>
        <v>0.53613769388691412</v>
      </c>
      <c r="P14" s="36">
        <f>sheet!K40/sheet!K51</f>
        <v>0.86519248954528249</v>
      </c>
      <c r="Q14" s="35">
        <f>Sheet1!K24/Sheet1!K26</f>
        <v>4.8162154746661789</v>
      </c>
      <c r="R14" s="35">
        <f>ABS(Sheet2!K20/(Sheet1!K26+Sheet2!K30))</f>
        <v>3.2062731431060771</v>
      </c>
      <c r="S14" s="35">
        <f>sheet!K40/Sheet1!K43</f>
        <v>6.8097369817533639</v>
      </c>
      <c r="T14" s="35">
        <f>Sheet2!K20/sheet!K40</f>
        <v>0.14706234964073628</v>
      </c>
      <c r="U14" s="13"/>
      <c r="V14" s="35" t="e">
        <f>ABS(Sheet1!K15/sheet!K15)</f>
        <v>#DIV/0!</v>
      </c>
      <c r="W14" s="35">
        <f>Sheet1!K12/sheet!K14</f>
        <v>7.6791102405213492</v>
      </c>
      <c r="X14" s="35">
        <f>Sheet1!K12/sheet!K27</f>
        <v>0.18894305853565851</v>
      </c>
      <c r="Y14" s="35">
        <f>Sheet1!K12/(sheet!K18-sheet!K35)</f>
        <v>-8.1381891492674363</v>
      </c>
      <c r="Z14" s="13"/>
      <c r="AA14" s="37" t="str">
        <f>Sheet1!K43</f>
        <v>146,986</v>
      </c>
      <c r="AB14" s="37" t="str">
        <f>Sheet3!K17</f>
        <v>8.9x</v>
      </c>
      <c r="AC14" s="37" t="str">
        <f>Sheet3!K18</f>
        <v>-13.1x</v>
      </c>
      <c r="AD14" s="37" t="str">
        <f>Sheet3!K20</f>
        <v>-19.5x</v>
      </c>
      <c r="AE14" s="37" t="str">
        <f>Sheet3!K21</f>
        <v>0.8x</v>
      </c>
      <c r="AF14" s="37" t="str">
        <f>Sheet3!K22</f>
        <v>2.2x</v>
      </c>
      <c r="AG14" s="37" t="str">
        <f>Sheet3!K24</f>
        <v>-0.2x</v>
      </c>
      <c r="AH14" s="37" t="str">
        <f>Sheet3!K25</f>
        <v>0.5x</v>
      </c>
      <c r="AI14" s="37" t="str">
        <f>Sheet3!K31</f>
        <v/>
      </c>
      <c r="AK14" s="37">
        <f>Sheet3!K29</f>
        <v>4.0999999999999996</v>
      </c>
      <c r="AL14" s="37">
        <f>Sheet3!K30</f>
        <v>2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</row>
    <row r="15" spans="1:62" ht="18" x14ac:dyDescent="0.2">
      <c r="A15" s="31">
        <v>2021</v>
      </c>
      <c r="B15" s="32">
        <f>sheet!L18/sheet!L35</f>
        <v>0.44117617747304222</v>
      </c>
      <c r="C15" s="32">
        <f>(sheet!L18-sheet!L15)/sheet!L35</f>
        <v>0.44117617747304222</v>
      </c>
      <c r="D15" s="32">
        <f>sheet!L12/sheet!L35</f>
        <v>0</v>
      </c>
      <c r="E15" s="32">
        <f>Sheet2!L20/sheet!L35</f>
        <v>1.6871200494309462</v>
      </c>
      <c r="F15" s="32">
        <f>sheet!L18/sheet!L35</f>
        <v>0.44117617747304222</v>
      </c>
      <c r="G15" s="30"/>
      <c r="H15" s="33">
        <f>Sheet1!L33/sheet!L51</f>
        <v>0.18433546893510802</v>
      </c>
      <c r="I15" s="33">
        <f>Sheet1!L33/Sheet1!L12</f>
        <v>0.32269556725201815</v>
      </c>
      <c r="J15" s="33">
        <f>Sheet1!L12/sheet!L27</f>
        <v>0.34289150763550258</v>
      </c>
      <c r="K15" s="33">
        <f>Sheet1!L30/sheet!L27</f>
        <v>0.11064956956233821</v>
      </c>
      <c r="L15" s="33">
        <f>Sheet1!L38</f>
        <v>1.17</v>
      </c>
      <c r="M15" s="30"/>
      <c r="N15" s="33">
        <f>sheet!L40/sheet!L27</f>
        <v>0.39973804172603161</v>
      </c>
      <c r="O15" s="33">
        <f>sheet!L51/sheet!L27</f>
        <v>0.60026195827396833</v>
      </c>
      <c r="P15" s="33">
        <f>sheet!L40/sheet!L51</f>
        <v>0.66593932235096809</v>
      </c>
      <c r="Q15" s="32">
        <f>Sheet1!L24/Sheet1!L26</f>
        <v>-8.3632947606644183</v>
      </c>
      <c r="R15" s="32">
        <f>ABS(Sheet2!L20/(Sheet1!L26+Sheet2!L30))</f>
        <v>0.77814524636355487</v>
      </c>
      <c r="S15" s="32">
        <f>sheet!L40/Sheet1!L43</f>
        <v>2.6103598992074737</v>
      </c>
      <c r="T15" s="32">
        <f>Sheet2!L20/sheet!L40</f>
        <v>0.35409923161958112</v>
      </c>
      <c r="V15" s="32" t="e">
        <f>ABS(Sheet1!L15/sheet!L15)</f>
        <v>#DIV/0!</v>
      </c>
      <c r="W15" s="32">
        <f>Sheet1!L12/sheet!L14</f>
        <v>9.2638219049662851</v>
      </c>
      <c r="X15" s="32">
        <f>Sheet1!L12/sheet!L27</f>
        <v>0.34289150763550258</v>
      </c>
      <c r="Y15" s="32">
        <f>Sheet1!L12/(sheet!L18-sheet!L35)</f>
        <v>-7.3135349139968078</v>
      </c>
      <c r="AA15" s="18" t="str">
        <f>Sheet1!L43</f>
        <v>366,297</v>
      </c>
      <c r="AB15" s="18" t="str">
        <f>Sheet3!L17</f>
        <v>10.9x</v>
      </c>
      <c r="AC15" s="18" t="str">
        <f>Sheet3!L18</f>
        <v>37.7x</v>
      </c>
      <c r="AD15" s="18" t="str">
        <f>Sheet3!L20</f>
        <v>25.6x</v>
      </c>
      <c r="AE15" s="18" t="str">
        <f>Sheet3!L21</f>
        <v>1.1x</v>
      </c>
      <c r="AF15" s="18" t="str">
        <f>Sheet3!L22</f>
        <v>3.4x</v>
      </c>
      <c r="AG15" s="18" t="str">
        <f>Sheet3!L24</f>
        <v>1.8x</v>
      </c>
      <c r="AH15" s="18" t="str">
        <f>Sheet3!L25</f>
        <v>1.2x</v>
      </c>
      <c r="AI15" s="18" t="str">
        <f>Sheet3!L31</f>
        <v/>
      </c>
      <c r="AK15" s="18">
        <f>Sheet3!L29</f>
        <v>5.3</v>
      </c>
      <c r="AL15" s="18">
        <f>Sheet3!L30</f>
        <v>7</v>
      </c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</row>
    <row r="16" spans="1:62" s="38" customFormat="1" ht="18" x14ac:dyDescent="0.2">
      <c r="A16" s="34">
        <v>2022</v>
      </c>
      <c r="B16" s="35">
        <f>sheet!M18/sheet!M35</f>
        <v>1.3105628529963671</v>
      </c>
      <c r="C16" s="35">
        <f>(sheet!M18-sheet!M15)/sheet!M35</f>
        <v>1.3105628529963671</v>
      </c>
      <c r="D16" s="35">
        <f>sheet!M12/sheet!M35</f>
        <v>0.19361070798014438</v>
      </c>
      <c r="E16" s="35">
        <f>Sheet2!M20/sheet!M35</f>
        <v>3.9046412956064374</v>
      </c>
      <c r="F16" s="35">
        <f>sheet!M18/sheet!M35</f>
        <v>1.3105628529963671</v>
      </c>
      <c r="G16" s="30"/>
      <c r="H16" s="36">
        <f>Sheet1!M33/sheet!M51</f>
        <v>0.32603837885231307</v>
      </c>
      <c r="I16" s="36">
        <f>Sheet1!M33/Sheet1!M12</f>
        <v>0.40783596727462851</v>
      </c>
      <c r="J16" s="36">
        <f>Sheet1!M12/sheet!M27</f>
        <v>0.54836433511266036</v>
      </c>
      <c r="K16" s="36">
        <f>Sheet1!M30/sheet!M27</f>
        <v>0.22364269902958039</v>
      </c>
      <c r="L16" s="36">
        <f>Sheet1!M38</f>
        <v>2.78</v>
      </c>
      <c r="M16" s="30"/>
      <c r="N16" s="36">
        <f>sheet!M40/sheet!M27</f>
        <v>0.3140602041488964</v>
      </c>
      <c r="O16" s="36">
        <f>sheet!M51/sheet!M27</f>
        <v>0.68593979585110354</v>
      </c>
      <c r="P16" s="36">
        <f>sheet!M40/sheet!M51</f>
        <v>0.4578538904558167</v>
      </c>
      <c r="Q16" s="35">
        <f>Sheet1!M24/Sheet1!M26</f>
        <v>-26.282224015894698</v>
      </c>
      <c r="R16" s="35">
        <f>ABS(Sheet2!M20/(Sheet1!M26+Sheet2!M30))</f>
        <v>3.4795731343160634</v>
      </c>
      <c r="S16" s="35">
        <f>sheet!M40/Sheet1!M43</f>
        <v>0.84195119726599799</v>
      </c>
      <c r="T16" s="35">
        <f>Sheet2!M20/sheet!M40</f>
        <v>0.95333078304123464</v>
      </c>
      <c r="U16" s="13"/>
      <c r="V16" s="35" t="e">
        <f>ABS(Sheet1!M15/sheet!M15)</f>
        <v>#DIV/0!</v>
      </c>
      <c r="W16" s="35">
        <f>Sheet1!M12/sheet!M14</f>
        <v>7.8671788405413929</v>
      </c>
      <c r="X16" s="35">
        <f>Sheet1!M12/sheet!M27</f>
        <v>0.54836433511266036</v>
      </c>
      <c r="Y16" s="35">
        <f>Sheet1!M12/(sheet!M18-sheet!M35)</f>
        <v>23.027368515045985</v>
      </c>
      <c r="Z16" s="13"/>
      <c r="AA16" s="37" t="str">
        <f>Sheet1!M43</f>
        <v>1,052,523</v>
      </c>
      <c r="AB16" s="37" t="str">
        <f>Sheet3!M17</f>
        <v>2.5x</v>
      </c>
      <c r="AC16" s="37" t="str">
        <f>Sheet3!M18</f>
        <v>3.2x</v>
      </c>
      <c r="AD16" s="37" t="str">
        <f>Sheet3!M20</f>
        <v>10.2x</v>
      </c>
      <c r="AE16" s="37" t="str">
        <f>Sheet3!M21</f>
        <v>1.2x</v>
      </c>
      <c r="AF16" s="37" t="str">
        <f>Sheet3!M22</f>
        <v>1.7x</v>
      </c>
      <c r="AG16" s="37" t="str">
        <f>Sheet3!M24</f>
        <v>3.8x</v>
      </c>
      <c r="AH16" s="37" t="str">
        <f>Sheet3!M25</f>
        <v>1.2x</v>
      </c>
      <c r="AI16" s="37" t="str">
        <f>Sheet3!M31</f>
        <v/>
      </c>
      <c r="AK16" s="37">
        <f>Sheet3!M29</f>
        <v>8.5</v>
      </c>
      <c r="AL16" s="37">
        <f>Sheet3!M30</f>
        <v>9</v>
      </c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</row>
    <row r="17" spans="2:62" x14ac:dyDescent="0.2">
      <c r="G17" s="30"/>
      <c r="K17" s="30"/>
      <c r="M17" s="30"/>
      <c r="R17" s="30"/>
      <c r="S17" s="30"/>
      <c r="AC17" s="39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</row>
    <row r="18" spans="2:62" x14ac:dyDescent="0.2"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</row>
    <row r="19" spans="2:62" x14ac:dyDescent="0.2">
      <c r="E19" s="30"/>
    </row>
    <row r="21" spans="2:62" x14ac:dyDescent="0.2">
      <c r="D21" s="30"/>
    </row>
    <row r="22" spans="2:62" x14ac:dyDescent="0.2">
      <c r="B22" s="29"/>
      <c r="J22" s="30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2023-05-04T12:59:39Z</dcterms:created>
  <dcterms:modified xsi:type="dcterms:W3CDTF">2023-05-06T17:46:08Z</dcterms:modified>
  <cp:category/>
  <dc:identifier/>
  <cp:version/>
</cp:coreProperties>
</file>