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36" documentId="8_{2266C58F-322D-4B19-9CB2-3B722652DC13}" xr6:coauthVersionLast="47" xr6:coauthVersionMax="47" xr10:uidLastSave="{A052AA63-522D-4652-9C79-EA96FDC46806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D13" i="5"/>
  <c r="D15" i="5"/>
  <c r="D16" i="5"/>
  <c r="I12" i="1"/>
  <c r="D12" i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<sst xmlns="http://schemas.openxmlformats.org/spreadsheetml/2006/main" count="1202" uniqueCount="709">
  <si>
    <t>PrairieSky Royalty Ltd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</si>
  <si>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</si>
  <si>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</si>
  <si>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</si>
  <si>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</si>
  <si>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</si>
  <si>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</si>
  <si>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</si>
  <si>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</si>
  <si>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</si>
  <si>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</si>
  <si>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</si>
  <si>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</si>
  <si>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</si>
  <si>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</si>
  <si>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</si>
  <si>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</si>
  <si>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</si>
  <si>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</si>
  <si>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</si>
  <si>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</si>
  <si>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</si>
  <si>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</si>
  <si>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</si>
  <si>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</si>
  <si>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</si>
  <si>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</si>
  <si>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63,100</t>
  </si>
  <si>
    <t>190,800</t>
  </si>
  <si>
    <t>34,000</t>
  </si>
  <si>
    <t>45,100</t>
  </si>
  <si>
    <t>Short Term Investments</t>
  </si>
  <si>
    <t>Accounts Receivable, Net</t>
  </si>
  <si>
    <t>37,944</t>
  </si>
  <si>
    <t>65,100</t>
  </si>
  <si>
    <t>36,900</t>
  </si>
  <si>
    <t>42,400</t>
  </si>
  <si>
    <t>42,900</t>
  </si>
  <si>
    <t>15,200</t>
  </si>
  <si>
    <t>36,800</t>
  </si>
  <si>
    <t>27,200</t>
  </si>
  <si>
    <t>52,400</t>
  </si>
  <si>
    <t>80,300</t>
  </si>
  <si>
    <t>Inventory</t>
  </si>
  <si>
    <t>Prepaid Expenses</t>
  </si>
  <si>
    <t>Other Current Assets</t>
  </si>
  <si>
    <t>2,000</t>
  </si>
  <si>
    <t>22,100</t>
  </si>
  <si>
    <t>4,500</t>
  </si>
  <si>
    <t>Total Current Assets</t>
  </si>
  <si>
    <t>130,600</t>
  </si>
  <si>
    <t>250,400</t>
  </si>
  <si>
    <t>77,300</t>
  </si>
  <si>
    <t>88,700</t>
  </si>
  <si>
    <t>20,600</t>
  </si>
  <si>
    <t>37,900</t>
  </si>
  <si>
    <t>27,700</t>
  </si>
  <si>
    <t>52,900</t>
  </si>
  <si>
    <t>80,800</t>
  </si>
  <si>
    <t>Property Plant And Equipment, Net</t>
  </si>
  <si>
    <t>148,362</t>
  </si>
  <si>
    <t>640,400</t>
  </si>
  <si>
    <t>2,067,000</t>
  </si>
  <si>
    <t>2,043,100</t>
  </si>
  <si>
    <t>2,252,000</t>
  </si>
  <si>
    <t>2,165,300</t>
  </si>
  <si>
    <t>2,050,600</t>
  </si>
  <si>
    <t>1,949,000</t>
  </si>
  <si>
    <t>2,826,500</t>
  </si>
  <si>
    <t>2,703,600</t>
  </si>
  <si>
    <t>Real Estate Owned</t>
  </si>
  <si>
    <t>Capitalized / Purchased Software</t>
  </si>
  <si>
    <t>Long-term Investments</t>
  </si>
  <si>
    <t>Goodwill</t>
  </si>
  <si>
    <t>57,734</t>
  </si>
  <si>
    <t>336,800</t>
  </si>
  <si>
    <t>613,200</t>
  </si>
  <si>
    <t>631,000</t>
  </si>
  <si>
    <t>Other Intangibles</t>
  </si>
  <si>
    <t>Other Long-term Assets</t>
  </si>
  <si>
    <t>14,520</t>
  </si>
  <si>
    <t>11,200</t>
  </si>
  <si>
    <t>7,600</t>
  </si>
  <si>
    <t>18,900</t>
  </si>
  <si>
    <t>Total Assets</t>
  </si>
  <si>
    <t>258,560</t>
  </si>
  <si>
    <t>1,119,000</t>
  </si>
  <si>
    <t>2,938,200</t>
  </si>
  <si>
    <t>2,770,300</t>
  </si>
  <si>
    <t>2,971,700</t>
  </si>
  <si>
    <t>2,816,900</t>
  </si>
  <si>
    <t>2,719,500</t>
  </si>
  <si>
    <t>2,607,700</t>
  </si>
  <si>
    <t>3,510,400</t>
  </si>
  <si>
    <t>3,415,400</t>
  </si>
  <si>
    <t>Accounts Payable</t>
  </si>
  <si>
    <t>4,100</t>
  </si>
  <si>
    <t>1,900</t>
  </si>
  <si>
    <t>2,900</t>
  </si>
  <si>
    <t>1,700</t>
  </si>
  <si>
    <t>1,100</t>
  </si>
  <si>
    <t>1,300</t>
  </si>
  <si>
    <t>1,600</t>
  </si>
  <si>
    <t>2,100</t>
  </si>
  <si>
    <t>Accrued Expenses</t>
  </si>
  <si>
    <t>16,678</t>
  </si>
  <si>
    <t>19,000</t>
  </si>
  <si>
    <t>12,300</t>
  </si>
  <si>
    <t>16,500</t>
  </si>
  <si>
    <t>15,300</t>
  </si>
  <si>
    <t>8,900</t>
  </si>
  <si>
    <t>12,000</t>
  </si>
  <si>
    <t>9,700</t>
  </si>
  <si>
    <t>17,500</t>
  </si>
  <si>
    <t>30,100</t>
  </si>
  <si>
    <t>Short-term Borrowings</t>
  </si>
  <si>
    <t>5,800</t>
  </si>
  <si>
    <t>7,300</t>
  </si>
  <si>
    <t>Current Portion of LT Debt</t>
  </si>
  <si>
    <t>Current Portion of Capital Lease Obligations</t>
  </si>
  <si>
    <t>Other Current Liabilities</t>
  </si>
  <si>
    <t>36,100</t>
  </si>
  <si>
    <t>24,700</t>
  </si>
  <si>
    <t>13,700</t>
  </si>
  <si>
    <t>26,000</t>
  </si>
  <si>
    <t>19,800</t>
  </si>
  <si>
    <t>14,900</t>
  </si>
  <si>
    <t>24,200</t>
  </si>
  <si>
    <t>143,800</t>
  </si>
  <si>
    <t>Total Current Liabilities</t>
  </si>
  <si>
    <t>59,200</t>
  </si>
  <si>
    <t>38,900</t>
  </si>
  <si>
    <t>33,100</t>
  </si>
  <si>
    <t>43,000</t>
  </si>
  <si>
    <t>31,000</t>
  </si>
  <si>
    <t>41,000</t>
  </si>
  <si>
    <t>69,700</t>
  </si>
  <si>
    <t>44,500</t>
  </si>
  <si>
    <t>177,600</t>
  </si>
  <si>
    <t>Long-term Debt</t>
  </si>
  <si>
    <t>643,400</t>
  </si>
  <si>
    <t>218,300</t>
  </si>
  <si>
    <t>Capital Leases</t>
  </si>
  <si>
    <t>2,200</t>
  </si>
  <si>
    <t>Other Non-current Liabilities</t>
  </si>
  <si>
    <t>37,353</t>
  </si>
  <si>
    <t>95,800</t>
  </si>
  <si>
    <t>189,100</t>
  </si>
  <si>
    <t>202,200</t>
  </si>
  <si>
    <t>208,700</t>
  </si>
  <si>
    <t>212,300</t>
  </si>
  <si>
    <t>190,600</t>
  </si>
  <si>
    <t>194,900</t>
  </si>
  <si>
    <t>227,000</t>
  </si>
  <si>
    <t>251,100</t>
  </si>
  <si>
    <t>Total Liabilities</t>
  </si>
  <si>
    <t>54,031</t>
  </si>
  <si>
    <t>155,000</t>
  </si>
  <si>
    <t>228,000</t>
  </si>
  <si>
    <t>235,300</t>
  </si>
  <si>
    <t>251,700</t>
  </si>
  <si>
    <t>243,300</t>
  </si>
  <si>
    <t>233,800</t>
  </si>
  <si>
    <t>266,200</t>
  </si>
  <si>
    <t>915,800</t>
  </si>
  <si>
    <t>647,100</t>
  </si>
  <si>
    <t>Common Stock</t>
  </si>
  <si>
    <t>204,529</t>
  </si>
  <si>
    <t>1,181,000</t>
  </si>
  <si>
    <t>3,067,800</t>
  </si>
  <si>
    <t>3,071,200</t>
  </si>
  <si>
    <t>3,334,300</t>
  </si>
  <si>
    <t>3,308,800</t>
  </si>
  <si>
    <t>3,293,600</t>
  </si>
  <si>
    <t>3,202,900</t>
  </si>
  <si>
    <t>3,402,800</t>
  </si>
  <si>
    <t>3,404,200</t>
  </si>
  <si>
    <t>Additional Paid In Capital</t>
  </si>
  <si>
    <t>1,800</t>
  </si>
  <si>
    <t>2,800</t>
  </si>
  <si>
    <t>4,800</t>
  </si>
  <si>
    <t>6,600</t>
  </si>
  <si>
    <t>7,700</t>
  </si>
  <si>
    <t>8,200</t>
  </si>
  <si>
    <t>6,300</t>
  </si>
  <si>
    <t>Retained Earnings</t>
  </si>
  <si>
    <t>38,000</t>
  </si>
  <si>
    <t>-359,400</t>
  </si>
  <si>
    <t>-539,100</t>
  </si>
  <si>
    <t>-617,100</t>
  </si>
  <si>
    <t>-740,000</t>
  </si>
  <si>
    <t>-814,500</t>
  </si>
  <si>
    <t>-869,100</t>
  </si>
  <si>
    <t>-816,400</t>
  </si>
  <si>
    <t>-642,200</t>
  </si>
  <si>
    <t>Treasury Stock</t>
  </si>
  <si>
    <t>Other Common Equity Adj</t>
  </si>
  <si>
    <t>-255,700</t>
  </si>
  <si>
    <t>Common Equity</t>
  </si>
  <si>
    <t>964,000</t>
  </si>
  <si>
    <t>2,710,200</t>
  </si>
  <si>
    <t>2,535,000</t>
  </si>
  <si>
    <t>2,720,000</t>
  </si>
  <si>
    <t>2,573,600</t>
  </si>
  <si>
    <t>2,485,700</t>
  </si>
  <si>
    <t>2,341,500</t>
  </si>
  <si>
    <t>2,594,600</t>
  </si>
  <si>
    <t>2,768,300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</si>
  <si>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</si>
  <si>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</si>
  <si>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</si>
  <si>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</si>
  <si>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</si>
  <si>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</si>
  <si>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</si>
  <si>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10,100</t>
  </si>
  <si>
    <t>645,000</t>
  </si>
  <si>
    <t>219,200</t>
  </si>
  <si>
    <t>Income Statement</t>
  </si>
  <si>
    <t>Revenue</t>
  </si>
  <si>
    <t>252,578</t>
  </si>
  <si>
    <t>340,628.628</t>
  </si>
  <si>
    <t>173,100</t>
  </si>
  <si>
    <t>203,300</t>
  </si>
  <si>
    <t>268,000</t>
  </si>
  <si>
    <t>249,400</t>
  </si>
  <si>
    <t>249,100</t>
  </si>
  <si>
    <t>159,700</t>
  </si>
  <si>
    <t>293,600</t>
  </si>
  <si>
    <t>619,300</t>
  </si>
  <si>
    <t>Revenue Growth (YoY)</t>
  </si>
  <si>
    <t>21.0%</t>
  </si>
  <si>
    <t>34.9%</t>
  </si>
  <si>
    <t>-49.2%</t>
  </si>
  <si>
    <t>17.4%</t>
  </si>
  <si>
    <t>31.8%</t>
  </si>
  <si>
    <t>-6.9%</t>
  </si>
  <si>
    <t>-0.1%</t>
  </si>
  <si>
    <t>-35.9%</t>
  </si>
  <si>
    <t>83.8%</t>
  </si>
  <si>
    <t>110.9%</t>
  </si>
  <si>
    <t>Cost of Revenues</t>
  </si>
  <si>
    <t>-18,673</t>
  </si>
  <si>
    <t>-8,500</t>
  </si>
  <si>
    <t>-5,700</t>
  </si>
  <si>
    <t>-6,100</t>
  </si>
  <si>
    <t>-5,100</t>
  </si>
  <si>
    <t>-4,600</t>
  </si>
  <si>
    <t>-2,500</t>
  </si>
  <si>
    <t>-3,600</t>
  </si>
  <si>
    <t>-6,600</t>
  </si>
  <si>
    <t>Gross Profit</t>
  </si>
  <si>
    <t>233,905</t>
  </si>
  <si>
    <t>164,600</t>
  </si>
  <si>
    <t>197,600</t>
  </si>
  <si>
    <t>261,900</t>
  </si>
  <si>
    <t>244,300</t>
  </si>
  <si>
    <t>244,500</t>
  </si>
  <si>
    <t>157,200</t>
  </si>
  <si>
    <t>290,000</t>
  </si>
  <si>
    <t>612,700</t>
  </si>
  <si>
    <t>Gross Profit Margin</t>
  </si>
  <si>
    <t>92.6%</t>
  </si>
  <si>
    <t>100.0%</t>
  </si>
  <si>
    <t>95.1%</t>
  </si>
  <si>
    <t>97.2%</t>
  </si>
  <si>
    <t>97.7%</t>
  </si>
  <si>
    <t>98.0%</t>
  </si>
  <si>
    <t>98.2%</t>
  </si>
  <si>
    <t>98.4%</t>
  </si>
  <si>
    <t>98.8%</t>
  </si>
  <si>
    <t>98.9%</t>
  </si>
  <si>
    <t>R&amp;D Expenses</t>
  </si>
  <si>
    <t>Selling and Marketing Expense</t>
  </si>
  <si>
    <t>General &amp; Admin Expenses</t>
  </si>
  <si>
    <t>-6,374</t>
  </si>
  <si>
    <t>-24,685.718</t>
  </si>
  <si>
    <t>-24,700</t>
  </si>
  <si>
    <t>-30,800</t>
  </si>
  <si>
    <t>-30,100</t>
  </si>
  <si>
    <t>-20,000</t>
  </si>
  <si>
    <t>-23,000</t>
  </si>
  <si>
    <t>-17,900</t>
  </si>
  <si>
    <t>-31,200</t>
  </si>
  <si>
    <t>-48,000</t>
  </si>
  <si>
    <t>Other Inc / (Exp)</t>
  </si>
  <si>
    <t>-75,555</t>
  </si>
  <si>
    <t>-55,028.58</t>
  </si>
  <si>
    <t>-58,900</t>
  </si>
  <si>
    <t>-149,200</t>
  </si>
  <si>
    <t>-93,900</t>
  </si>
  <si>
    <t>-120,900</t>
  </si>
  <si>
    <t>-110,700</t>
  </si>
  <si>
    <t>-100,000</t>
  </si>
  <si>
    <t>-96,000</t>
  </si>
  <si>
    <t>-130,300</t>
  </si>
  <si>
    <t>Operating Expenses</t>
  </si>
  <si>
    <t>-81,929</t>
  </si>
  <si>
    <t>-79,714.298</t>
  </si>
  <si>
    <t>-83,600</t>
  </si>
  <si>
    <t>-180,000</t>
  </si>
  <si>
    <t>-124,000</t>
  </si>
  <si>
    <t>-140,900</t>
  </si>
  <si>
    <t>-133,700</t>
  </si>
  <si>
    <t>-117,900</t>
  </si>
  <si>
    <t>-127,200</t>
  </si>
  <si>
    <t>-178,300</t>
  </si>
  <si>
    <t>Operating Income</t>
  </si>
  <si>
    <t>151,976</t>
  </si>
  <si>
    <t>260,914.33</t>
  </si>
  <si>
    <t>81,000</t>
  </si>
  <si>
    <t>17,600</t>
  </si>
  <si>
    <t>137,900</t>
  </si>
  <si>
    <t>103,400</t>
  </si>
  <si>
    <t>110,800</t>
  </si>
  <si>
    <t>39,300</t>
  </si>
  <si>
    <t>162,800</t>
  </si>
  <si>
    <t>434,400</t>
  </si>
  <si>
    <t>Net Interest Expenses</t>
  </si>
  <si>
    <t>1,200</t>
  </si>
  <si>
    <t>-1,600</t>
  </si>
  <si>
    <t>-1,500</t>
  </si>
  <si>
    <t>-18,600</t>
  </si>
  <si>
    <t>EBT, Incl. Unusual Items</t>
  </si>
  <si>
    <t>261,600.044</t>
  </si>
  <si>
    <t>82,200</t>
  </si>
  <si>
    <t>19,500</t>
  </si>
  <si>
    <t>139,100</t>
  </si>
  <si>
    <t>102,900</t>
  </si>
  <si>
    <t>109,200</t>
  </si>
  <si>
    <t>37,800</t>
  </si>
  <si>
    <t>157,700</t>
  </si>
  <si>
    <t>415,800</t>
  </si>
  <si>
    <t>Earnings of Discontinued Ops.</t>
  </si>
  <si>
    <t>Income Tax Expense</t>
  </si>
  <si>
    <t>-38,230</t>
  </si>
  <si>
    <t>-27,942.862</t>
  </si>
  <si>
    <t>-19,200</t>
  </si>
  <si>
    <t>-18,500</t>
  </si>
  <si>
    <t>-23,500</t>
  </si>
  <si>
    <t>-34,400</t>
  </si>
  <si>
    <t>-98,300</t>
  </si>
  <si>
    <t>Net Income to Company</t>
  </si>
  <si>
    <t>113,746</t>
  </si>
  <si>
    <t>233,657.182</t>
  </si>
  <si>
    <t>63,000</t>
  </si>
  <si>
    <t>20,000</t>
  </si>
  <si>
    <t>120,600</t>
  </si>
  <si>
    <t>79,400</t>
  </si>
  <si>
    <t>111,400</t>
  </si>
  <si>
    <t>31,700</t>
  </si>
  <si>
    <t>123,300</t>
  </si>
  <si>
    <t>317,500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</si>
  <si>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</si>
  <si>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</si>
  <si>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</si>
  <si>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</si>
  <si>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</si>
  <si>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</si>
  <si>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</si>
  <si>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77,900</t>
  </si>
  <si>
    <t>155,700</t>
  </si>
  <si>
    <t>228,600</t>
  </si>
  <si>
    <t>236,500</t>
  </si>
  <si>
    <t>235,100</t>
  </si>
  <si>
    <t>233,600</t>
  </si>
  <si>
    <t>229,600</t>
  </si>
  <si>
    <t>223,300</t>
  </si>
  <si>
    <t>238,800</t>
  </si>
  <si>
    <t>Weighted Average Diluted Shares Out.</t>
  </si>
  <si>
    <t>78,000</t>
  </si>
  <si>
    <t>156,000</t>
  </si>
  <si>
    <t>228,800</t>
  </si>
  <si>
    <t>236,700</t>
  </si>
  <si>
    <t>235,400</t>
  </si>
  <si>
    <t>234,000</t>
  </si>
  <si>
    <t>230,100</t>
  </si>
  <si>
    <t>223,800</t>
  </si>
  <si>
    <t>239,100</t>
  </si>
  <si>
    <t>EBITDA</t>
  </si>
  <si>
    <t>216,521</t>
  </si>
  <si>
    <t>306,171.48</t>
  </si>
  <si>
    <t>181,800</t>
  </si>
  <si>
    <t>187,700</t>
  </si>
  <si>
    <t>309,500</t>
  </si>
  <si>
    <t>248,700</t>
  </si>
  <si>
    <t>240,100</t>
  </si>
  <si>
    <t>150,300</t>
  </si>
  <si>
    <t>272,400</t>
  </si>
  <si>
    <t>587,900</t>
  </si>
  <si>
    <t>EBIT</t>
  </si>
  <si>
    <t>152,144</t>
  </si>
  <si>
    <t>263,657.187</t>
  </si>
  <si>
    <t>83,300</t>
  </si>
  <si>
    <t>Revenue (Reported)</t>
  </si>
  <si>
    <t>215,000</t>
  </si>
  <si>
    <t>224,200</t>
  </si>
  <si>
    <t>345,700</t>
  </si>
  <si>
    <t>273,800</t>
  </si>
  <si>
    <t>268,400</t>
  </si>
  <si>
    <t>171,400</t>
  </si>
  <si>
    <t>308,000</t>
  </si>
  <si>
    <t>643,300</t>
  </si>
  <si>
    <t>Operating Income (Reported)</t>
  </si>
  <si>
    <t>Operating Income (Adjusted)</t>
  </si>
  <si>
    <t>Cash Flow Statement</t>
  </si>
  <si>
    <t>Depreciation &amp; Amortization (CF)</t>
  </si>
  <si>
    <t>64,377</t>
  </si>
  <si>
    <t>42,514.293</t>
  </si>
  <si>
    <t>98,500</t>
  </si>
  <si>
    <t>168,700</t>
  </si>
  <si>
    <t>171,600</t>
  </si>
  <si>
    <t>145,300</t>
  </si>
  <si>
    <t>129,300</t>
  </si>
  <si>
    <t>111,000</t>
  </si>
  <si>
    <t>109,600</t>
  </si>
  <si>
    <t>153,500</t>
  </si>
  <si>
    <t>Amortization of Deferred Charges (CF)</t>
  </si>
  <si>
    <t>Stock-Based Comp</t>
  </si>
  <si>
    <t>1,475</t>
  </si>
  <si>
    <t>4,628.572</t>
  </si>
  <si>
    <t>4,700</t>
  </si>
  <si>
    <t>10,200</t>
  </si>
  <si>
    <t>3,400</t>
  </si>
  <si>
    <t>-6,400</t>
  </si>
  <si>
    <t>2,400</t>
  </si>
  <si>
    <t>11,800</t>
  </si>
  <si>
    <t>23,300</t>
  </si>
  <si>
    <t>Change In Accounts Receivable</t>
  </si>
  <si>
    <t>-3,379</t>
  </si>
  <si>
    <t>-16,628.574</t>
  </si>
  <si>
    <t>-27,900</t>
  </si>
  <si>
    <t>Change In Inventories</t>
  </si>
  <si>
    <t>Change in Other Net Operating Assets</t>
  </si>
  <si>
    <t>-14,006</t>
  </si>
  <si>
    <t>2,914.286</t>
  </si>
  <si>
    <t>4,400</t>
  </si>
  <si>
    <t>8,400</t>
  </si>
  <si>
    <t>5,500</t>
  </si>
  <si>
    <t>-10,700</t>
  </si>
  <si>
    <t>-21,400</t>
  </si>
  <si>
    <t>Other Operating Activities</t>
  </si>
  <si>
    <t>-13,182</t>
  </si>
  <si>
    <t>49,885.722</t>
  </si>
  <si>
    <t>8,000</t>
  </si>
  <si>
    <t>-5,400</t>
  </si>
  <si>
    <t>11,400</t>
  </si>
  <si>
    <t>-22,700</t>
  </si>
  <si>
    <t>3,500</t>
  </si>
  <si>
    <t>28,400</t>
  </si>
  <si>
    <t>98,400</t>
  </si>
  <si>
    <t>Cash from Operations</t>
  </si>
  <si>
    <t>149,031</t>
  </si>
  <si>
    <t>316,971.481</t>
  </si>
  <si>
    <t>168,100</t>
  </si>
  <si>
    <t>204,600</t>
  </si>
  <si>
    <t>298,600</t>
  </si>
  <si>
    <t>235,200</t>
  </si>
  <si>
    <t>209,700</t>
  </si>
  <si>
    <t>152,300</t>
  </si>
  <si>
    <t>252,000</t>
  </si>
  <si>
    <t>565,500</t>
  </si>
  <si>
    <t>Capital Expenditures</t>
  </si>
  <si>
    <t>-25,200.004</t>
  </si>
  <si>
    <t>-55,900</t>
  </si>
  <si>
    <t>-111,200</t>
  </si>
  <si>
    <t>-361,100</t>
  </si>
  <si>
    <t>-58,600</t>
  </si>
  <si>
    <t>-10,000</t>
  </si>
  <si>
    <t>-9,400</t>
  </si>
  <si>
    <t>-985,600</t>
  </si>
  <si>
    <t>-30,600</t>
  </si>
  <si>
    <t>Cash Acquisitions</t>
  </si>
  <si>
    <t>-686,600</t>
  </si>
  <si>
    <t>-42,200</t>
  </si>
  <si>
    <t>Other Investing Activities</t>
  </si>
  <si>
    <t>13,544</t>
  </si>
  <si>
    <t>14,800</t>
  </si>
  <si>
    <t>Cash from Investing</t>
  </si>
  <si>
    <t>13,247</t>
  </si>
  <si>
    <t>-741,700</t>
  </si>
  <si>
    <t>-153,800</t>
  </si>
  <si>
    <t>-346,300</t>
  </si>
  <si>
    <t>-8,600</t>
  </si>
  <si>
    <t>-986,400</t>
  </si>
  <si>
    <t>Dividends Paid (Ex Special Dividends)</t>
  </si>
  <si>
    <t>-141,428.595</t>
  </si>
  <si>
    <t>-167,200</t>
  </si>
  <si>
    <t>-181,500</t>
  </si>
  <si>
    <t>-175,200</t>
  </si>
  <si>
    <t>-181,600</t>
  </si>
  <si>
    <t>-182,200</t>
  </si>
  <si>
    <t>-87,800</t>
  </si>
  <si>
    <t>-62,400</t>
  </si>
  <si>
    <t>-107,600</t>
  </si>
  <si>
    <t>Special Dividend Paid</t>
  </si>
  <si>
    <t>Long-Term Debt Issued</t>
  </si>
  <si>
    <t>35,600</t>
  </si>
  <si>
    <t>602,100</t>
  </si>
  <si>
    <t>Long-Term Debt Repaid</t>
  </si>
  <si>
    <t>-426,600</t>
  </si>
  <si>
    <t>Repurchase of Common Stock</t>
  </si>
  <si>
    <t>-26,000</t>
  </si>
  <si>
    <t>-45,700</t>
  </si>
  <si>
    <t>-19,000</t>
  </si>
  <si>
    <t>-90,900</t>
  </si>
  <si>
    <t>Other Financing Activities</t>
  </si>
  <si>
    <t>-162,278</t>
  </si>
  <si>
    <t>-42,342.864</t>
  </si>
  <si>
    <t>868,500</t>
  </si>
  <si>
    <t>276,200</t>
  </si>
  <si>
    <t>5,600</t>
  </si>
  <si>
    <t>218,200</t>
  </si>
  <si>
    <t>Cash from Financing</t>
  </si>
  <si>
    <t>-183,771.459</t>
  </si>
  <si>
    <t>701,300</t>
  </si>
  <si>
    <t>-207,600</t>
  </si>
  <si>
    <t>58,800</t>
  </si>
  <si>
    <t>-221,700</t>
  </si>
  <si>
    <t>-199,700</t>
  </si>
  <si>
    <t>-143,700</t>
  </si>
  <si>
    <t>734,400</t>
  </si>
  <si>
    <t>-534,900</t>
  </si>
  <si>
    <t>Beginning Cash (CF)</t>
  </si>
  <si>
    <t>Foreign Exchange Rate Adjustments</t>
  </si>
  <si>
    <t>Additions / Reductions</t>
  </si>
  <si>
    <t>-156,800</t>
  </si>
  <si>
    <t>11,100</t>
  </si>
  <si>
    <t>Ending Cash (CF)</t>
  </si>
  <si>
    <t>Levered Free Cash Flow</t>
  </si>
  <si>
    <t>148,734</t>
  </si>
  <si>
    <t>291,771.477</t>
  </si>
  <si>
    <t>112,200</t>
  </si>
  <si>
    <t>93,400</t>
  </si>
  <si>
    <t>-62,500</t>
  </si>
  <si>
    <t>176,600</t>
  </si>
  <si>
    <t>199,700</t>
  </si>
  <si>
    <t>142,900</t>
  </si>
  <si>
    <t>-733,600</t>
  </si>
  <si>
    <t>534,900</t>
  </si>
  <si>
    <t>Cash Interest Paid</t>
  </si>
  <si>
    <t>1,400</t>
  </si>
  <si>
    <t>1,500</t>
  </si>
  <si>
    <t>4,300</t>
  </si>
  <si>
    <t>17,800</t>
  </si>
  <si>
    <t>Valuation Ratios</t>
  </si>
  <si>
    <t>Price Close (Split Adjusted)</t>
  </si>
  <si>
    <t>Market Cap</t>
  </si>
  <si>
    <t>3,978,000</t>
  </si>
  <si>
    <t>4,995,132.164</t>
  </si>
  <si>
    <t>7,286,685.75</t>
  </si>
  <si>
    <t>7,572,470.017</t>
  </si>
  <si>
    <t>4,142,920.409</t>
  </si>
  <si>
    <t>3,552,712.623</t>
  </si>
  <si>
    <t>2,253,097</t>
  </si>
  <si>
    <t>3,254,880.801</t>
  </si>
  <si>
    <t>5,182,793.106</t>
  </si>
  <si>
    <t>Total Enterprise Value (TEV)</t>
  </si>
  <si>
    <t>3,921,100</t>
  </si>
  <si>
    <t>4,791,332.164</t>
  </si>
  <si>
    <t>7,127,285.75</t>
  </si>
  <si>
    <t>7,470,470.017</t>
  </si>
  <si>
    <t>4,143,420.409</t>
  </si>
  <si>
    <t>3,560,612.623</t>
  </si>
  <si>
    <t>2,322,497</t>
  </si>
  <si>
    <t>3,436,480.801</t>
  </si>
  <si>
    <t>5,506,793.106</t>
  </si>
  <si>
    <t>Enterprise Value (EV)</t>
  </si>
  <si>
    <t>NA</t>
  </si>
  <si>
    <t>EV/EBITDA</t>
  </si>
  <si>
    <t>14.3x</t>
  </si>
  <si>
    <t>42.3x</t>
  </si>
  <si>
    <t>26.5x</t>
  </si>
  <si>
    <t>14.5x</t>
  </si>
  <si>
    <t>15.9x</t>
  </si>
  <si>
    <t>13.5x</t>
  </si>
  <si>
    <t>15.3x</t>
  </si>
  <si>
    <t>10.1x</t>
  </si>
  <si>
    <t>EV / EBIT</t>
  </si>
  <si>
    <t>20.6x</t>
  </si>
  <si>
    <t>505.5x</t>
  </si>
  <si>
    <t>69.4x</t>
  </si>
  <si>
    <t>29.1x</t>
  </si>
  <si>
    <t>40.8x</t>
  </si>
  <si>
    <t>43.5x</t>
  </si>
  <si>
    <t>28.4x</t>
  </si>
  <si>
    <t>13.8x</t>
  </si>
  <si>
    <t>EV / LTM EBITDA - CAPEX</t>
  </si>
  <si>
    <t>17.5x</t>
  </si>
  <si>
    <t>56.7x</t>
  </si>
  <si>
    <t>-94.2x</t>
  </si>
  <si>
    <t>25.4x</t>
  </si>
  <si>
    <t>14.4x</t>
  </si>
  <si>
    <t>-168.5x</t>
  </si>
  <si>
    <t>-24.7x</t>
  </si>
  <si>
    <t>EV / Free Cash Flow</t>
  </si>
  <si>
    <t>NM</t>
  </si>
  <si>
    <t>-214.3x</t>
  </si>
  <si>
    <t>19.7x</t>
  </si>
  <si>
    <t>62.7x</t>
  </si>
  <si>
    <t>-83.1x</t>
  </si>
  <si>
    <t>34.9x</t>
  </si>
  <si>
    <t>18.0x</t>
  </si>
  <si>
    <t>15.8x</t>
  </si>
  <si>
    <t>-92.5x</t>
  </si>
  <si>
    <t>-20.1x</t>
  </si>
  <si>
    <t>EV / Invested Capital</t>
  </si>
  <si>
    <t>12.0x</t>
  </si>
  <si>
    <t>4.4x</t>
  </si>
  <si>
    <t>2.8x</t>
  </si>
  <si>
    <t>2.7x</t>
  </si>
  <si>
    <t>1.6x</t>
  </si>
  <si>
    <t>1.4x</t>
  </si>
  <si>
    <t>1.0x</t>
  </si>
  <si>
    <t>1.8x</t>
  </si>
  <si>
    <t>EV / Revenue</t>
  </si>
  <si>
    <t>14.0x</t>
  </si>
  <si>
    <t>39.2x</t>
  </si>
  <si>
    <t>28.5x</t>
  </si>
  <si>
    <t>15.1x</t>
  </si>
  <si>
    <t>15.5x</t>
  </si>
  <si>
    <t>13.0x</t>
  </si>
  <si>
    <t>14.1x</t>
  </si>
  <si>
    <t>9.7x</t>
  </si>
  <si>
    <t>P/E Ratio</t>
  </si>
  <si>
    <t>24.6x</t>
  </si>
  <si>
    <t>612.3x</t>
  </si>
  <si>
    <t>78.2x</t>
  </si>
  <si>
    <t>36.6x</t>
  </si>
  <si>
    <t>38.2x</t>
  </si>
  <si>
    <t>53.8x</t>
  </si>
  <si>
    <t>34.7x</t>
  </si>
  <si>
    <t>17.6x</t>
  </si>
  <si>
    <t>Price/Book</t>
  </si>
  <si>
    <t>12.2x</t>
  </si>
  <si>
    <t>4.6x</t>
  </si>
  <si>
    <t>1.9x</t>
  </si>
  <si>
    <t>Price / Operating Cash Flow</t>
  </si>
  <si>
    <t>15.0x</t>
  </si>
  <si>
    <t>38.4x</t>
  </si>
  <si>
    <t>27.1x</t>
  </si>
  <si>
    <t>16.7x</t>
  </si>
  <si>
    <t>16.0x</t>
  </si>
  <si>
    <t>13.7x</t>
  </si>
  <si>
    <t>10.2x</t>
  </si>
  <si>
    <t>Price / LTM Sales</t>
  </si>
  <si>
    <t>14.6x</t>
  </si>
  <si>
    <t>40.1x</t>
  </si>
  <si>
    <t>28.9x</t>
  </si>
  <si>
    <t>12.6x</t>
  </si>
  <si>
    <t>13.4x</t>
  </si>
  <si>
    <t>9.1x</t>
  </si>
  <si>
    <t>Altman Z-Score</t>
  </si>
  <si>
    <t>Piotroski Score</t>
  </si>
  <si>
    <t>Dividend Per Share</t>
  </si>
  <si>
    <t>Dividend Yield</t>
  </si>
  <si>
    <t>2.8%</t>
  </si>
  <si>
    <t>7.5%</t>
  </si>
  <si>
    <t>5.1%</t>
  </si>
  <si>
    <t>5.7%</t>
  </si>
  <si>
    <t>3.2%</t>
  </si>
  <si>
    <t>4.5%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</si>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</sst>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927CE70-4CBA-3428-A7AE-AE74E7B422C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M13" sqref="M13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9">
        <f>(E12+G12+H12)/3</f>
        <v>47400</v>
      </c>
      <c r="E12" s="3" t="s">
        <v>27</v>
      </c>
      <c r="F12" s="3" t="s">
        <v>28</v>
      </c>
      <c r="G12" s="3" t="s">
        <v>29</v>
      </c>
      <c r="H12" s="3" t="s">
        <v>30</v>
      </c>
      <c r="I12" s="39">
        <f>D12</f>
        <v>47400</v>
      </c>
      <c r="J12" s="39">
        <f>I12</f>
        <v>47400</v>
      </c>
      <c r="K12" s="39">
        <f>I12</f>
        <v>47400</v>
      </c>
      <c r="L12" s="39">
        <f>I12</f>
        <v>47400</v>
      </c>
      <c r="M12" s="39">
        <f>I12</f>
        <v>47400</v>
      </c>
    </row>
    <row r="13" spans="3:13" ht="12.75" x14ac:dyDescent="0.2">
      <c r="C13" s="3" t="s">
        <v>31</v>
      </c>
      <c r="D13" s="3" t="s">
        <v>26</v>
      </c>
      <c r="E13" s="3" t="s">
        <v>26</v>
      </c>
      <c r="F13" s="3" t="s">
        <v>26</v>
      </c>
      <c r="G13" s="3" t="s">
        <v>26</v>
      </c>
      <c r="H13" s="3" t="s">
        <v>26</v>
      </c>
      <c r="I13" s="3" t="s">
        <v>26</v>
      </c>
      <c r="J13" s="3" t="s">
        <v>26</v>
      </c>
      <c r="K13" s="3" t="s">
        <v>26</v>
      </c>
      <c r="L13" s="3" t="s">
        <v>26</v>
      </c>
      <c r="M13" s="3" t="s">
        <v>26</v>
      </c>
    </row>
    <row r="14" spans="3:13" ht="12.75" x14ac:dyDescent="0.2">
      <c r="C14" s="3" t="s">
        <v>32</v>
      </c>
      <c r="D14" s="3" t="s">
        <v>33</v>
      </c>
      <c r="E14" s="3" t="s">
        <v>34</v>
      </c>
      <c r="F14" s="3" t="s">
        <v>35</v>
      </c>
      <c r="G14" s="3" t="s">
        <v>36</v>
      </c>
      <c r="H14" s="3" t="s">
        <v>37</v>
      </c>
      <c r="I14" s="3" t="s">
        <v>38</v>
      </c>
      <c r="J14" s="3" t="s">
        <v>39</v>
      </c>
      <c r="K14" s="3" t="s">
        <v>40</v>
      </c>
      <c r="L14" s="3" t="s">
        <v>41</v>
      </c>
      <c r="M14" s="3" t="s">
        <v>42</v>
      </c>
    </row>
    <row r="15" spans="3:13" ht="12.75" x14ac:dyDescent="0.2">
      <c r="C15" s="3" t="s">
        <v>43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44</v>
      </c>
      <c r="D16" s="3" t="s">
        <v>26</v>
      </c>
      <c r="E16" s="3">
        <v>400</v>
      </c>
      <c r="F16" s="3">
        <v>600</v>
      </c>
      <c r="G16" s="3">
        <v>800</v>
      </c>
      <c r="H16" s="3">
        <v>600</v>
      </c>
      <c r="I16" s="3">
        <v>900</v>
      </c>
      <c r="J16" s="3">
        <v>600</v>
      </c>
      <c r="K16" s="3">
        <v>500</v>
      </c>
      <c r="L16" s="3">
        <v>500</v>
      </c>
      <c r="M16" s="3">
        <v>500</v>
      </c>
    </row>
    <row r="17" spans="3:13" ht="12.75" x14ac:dyDescent="0.2">
      <c r="C17" s="3" t="s">
        <v>45</v>
      </c>
      <c r="D17" s="3">
        <v>0</v>
      </c>
      <c r="E17" s="3" t="s">
        <v>46</v>
      </c>
      <c r="F17" s="3" t="s">
        <v>47</v>
      </c>
      <c r="G17" s="3">
        <v>100</v>
      </c>
      <c r="H17" s="3">
        <v>100</v>
      </c>
      <c r="I17" s="3" t="s">
        <v>48</v>
      </c>
      <c r="J17" s="3">
        <v>500</v>
      </c>
      <c r="K17" s="3">
        <v>0</v>
      </c>
      <c r="L17" s="3">
        <v>0</v>
      </c>
      <c r="M17" s="3">
        <v>0</v>
      </c>
    </row>
    <row r="18" spans="3:13" ht="12.75" x14ac:dyDescent="0.2">
      <c r="C18" s="3" t="s">
        <v>49</v>
      </c>
      <c r="D18" s="3" t="s">
        <v>33</v>
      </c>
      <c r="E18" s="3" t="s">
        <v>50</v>
      </c>
      <c r="F18" s="3" t="s">
        <v>51</v>
      </c>
      <c r="G18" s="3" t="s">
        <v>52</v>
      </c>
      <c r="H18" s="3" t="s">
        <v>53</v>
      </c>
      <c r="I18" s="3" t="s">
        <v>54</v>
      </c>
      <c r="J18" s="3" t="s">
        <v>55</v>
      </c>
      <c r="K18" s="3" t="s">
        <v>56</v>
      </c>
      <c r="L18" s="3" t="s">
        <v>57</v>
      </c>
      <c r="M18" s="3" t="s">
        <v>58</v>
      </c>
    </row>
    <row r="19" spans="3:13" ht="12.75" x14ac:dyDescent="0.2"/>
    <row r="20" spans="3:13" ht="12.75" x14ac:dyDescent="0.2">
      <c r="C20" s="3" t="s">
        <v>59</v>
      </c>
      <c r="D20" s="3" t="s">
        <v>60</v>
      </c>
      <c r="E20" s="3" t="s">
        <v>61</v>
      </c>
      <c r="F20" s="3" t="s">
        <v>62</v>
      </c>
      <c r="G20" s="3" t="s">
        <v>63</v>
      </c>
      <c r="H20" s="3" t="s">
        <v>64</v>
      </c>
      <c r="I20" s="3" t="s">
        <v>65</v>
      </c>
      <c r="J20" s="3" t="s">
        <v>66</v>
      </c>
      <c r="K20" s="3" t="s">
        <v>67</v>
      </c>
      <c r="L20" s="3" t="s">
        <v>68</v>
      </c>
      <c r="M20" s="3" t="s">
        <v>69</v>
      </c>
    </row>
    <row r="21" spans="3:13" ht="12.75" x14ac:dyDescent="0.2">
      <c r="C21" s="3" t="s">
        <v>70</v>
      </c>
      <c r="D21" s="3" t="s">
        <v>26</v>
      </c>
      <c r="E21" s="3" t="s">
        <v>26</v>
      </c>
      <c r="F21" s="3" t="s">
        <v>26</v>
      </c>
      <c r="G21" s="3" t="s">
        <v>26</v>
      </c>
      <c r="H21" s="3" t="s">
        <v>26</v>
      </c>
      <c r="I21" s="3" t="s">
        <v>26</v>
      </c>
      <c r="J21" s="3" t="s">
        <v>26</v>
      </c>
      <c r="K21" s="3" t="s">
        <v>26</v>
      </c>
      <c r="L21" s="3" t="s">
        <v>26</v>
      </c>
      <c r="M21" s="3" t="s">
        <v>26</v>
      </c>
    </row>
    <row r="22" spans="3:13" ht="12.75" x14ac:dyDescent="0.2">
      <c r="C22" s="3" t="s">
        <v>71</v>
      </c>
      <c r="D22" s="3" t="s">
        <v>26</v>
      </c>
      <c r="E22" s="3" t="s">
        <v>26</v>
      </c>
      <c r="F22" s="3" t="s">
        <v>26</v>
      </c>
      <c r="G22" s="3" t="s">
        <v>26</v>
      </c>
      <c r="H22" s="3" t="s">
        <v>26</v>
      </c>
      <c r="I22" s="3" t="s">
        <v>26</v>
      </c>
      <c r="J22" s="3" t="s">
        <v>26</v>
      </c>
      <c r="K22" s="3" t="s">
        <v>26</v>
      </c>
      <c r="L22" s="3" t="s">
        <v>26</v>
      </c>
      <c r="M22" s="3" t="s">
        <v>26</v>
      </c>
    </row>
    <row r="23" spans="3:13" ht="12.75" x14ac:dyDescent="0.2">
      <c r="C23" s="3" t="s">
        <v>72</v>
      </c>
      <c r="D23" s="3" t="s">
        <v>26</v>
      </c>
      <c r="E23" s="3" t="s">
        <v>26</v>
      </c>
      <c r="F23" s="3" t="s">
        <v>26</v>
      </c>
      <c r="G23" s="3" t="s">
        <v>26</v>
      </c>
      <c r="H23" s="3" t="s">
        <v>26</v>
      </c>
      <c r="I23" s="3" t="s">
        <v>26</v>
      </c>
      <c r="J23" s="3" t="s">
        <v>26</v>
      </c>
      <c r="K23" s="3" t="s">
        <v>26</v>
      </c>
      <c r="L23" s="3" t="s">
        <v>26</v>
      </c>
      <c r="M23" s="3" t="s">
        <v>26</v>
      </c>
    </row>
    <row r="24" spans="3:13" ht="12.75" x14ac:dyDescent="0.2">
      <c r="C24" s="3" t="s">
        <v>73</v>
      </c>
      <c r="D24" s="3" t="s">
        <v>74</v>
      </c>
      <c r="E24" s="3" t="s">
        <v>75</v>
      </c>
      <c r="F24" s="3" t="s">
        <v>76</v>
      </c>
      <c r="G24" s="3" t="s">
        <v>77</v>
      </c>
      <c r="H24" s="3" t="s">
        <v>77</v>
      </c>
      <c r="I24" s="3" t="s">
        <v>77</v>
      </c>
      <c r="J24" s="3" t="s">
        <v>77</v>
      </c>
      <c r="K24" s="3" t="s">
        <v>77</v>
      </c>
      <c r="L24" s="3" t="s">
        <v>77</v>
      </c>
      <c r="M24" s="3" t="s">
        <v>77</v>
      </c>
    </row>
    <row r="25" spans="3:13" ht="12.75" x14ac:dyDescent="0.2">
      <c r="C25" s="3" t="s">
        <v>78</v>
      </c>
      <c r="D25" s="3" t="s">
        <v>26</v>
      </c>
      <c r="E25" s="3" t="s">
        <v>26</v>
      </c>
      <c r="F25" s="3" t="s">
        <v>26</v>
      </c>
      <c r="G25" s="3" t="s">
        <v>26</v>
      </c>
      <c r="H25" s="3" t="s">
        <v>26</v>
      </c>
      <c r="I25" s="3" t="s">
        <v>26</v>
      </c>
      <c r="J25" s="3" t="s">
        <v>26</v>
      </c>
      <c r="K25" s="3" t="s">
        <v>26</v>
      </c>
      <c r="L25" s="3" t="s">
        <v>26</v>
      </c>
      <c r="M25" s="3" t="s">
        <v>26</v>
      </c>
    </row>
    <row r="26" spans="3:13" ht="12.75" x14ac:dyDescent="0.2">
      <c r="C26" s="3" t="s">
        <v>79</v>
      </c>
      <c r="D26" s="3" t="s">
        <v>80</v>
      </c>
      <c r="E26" s="3" t="s">
        <v>81</v>
      </c>
      <c r="F26" s="3" t="s">
        <v>82</v>
      </c>
      <c r="G26" s="3" t="s">
        <v>83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3:13" ht="12.75" x14ac:dyDescent="0.2">
      <c r="C27" s="3" t="s">
        <v>84</v>
      </c>
      <c r="D27" s="3" t="s">
        <v>85</v>
      </c>
      <c r="E27" s="3" t="s">
        <v>86</v>
      </c>
      <c r="F27" s="3" t="s">
        <v>87</v>
      </c>
      <c r="G27" s="3" t="s">
        <v>88</v>
      </c>
      <c r="H27" s="3" t="s">
        <v>89</v>
      </c>
      <c r="I27" s="3" t="s">
        <v>90</v>
      </c>
      <c r="J27" s="3" t="s">
        <v>91</v>
      </c>
      <c r="K27" s="3" t="s">
        <v>92</v>
      </c>
      <c r="L27" s="3" t="s">
        <v>93</v>
      </c>
      <c r="M27" s="3" t="s">
        <v>94</v>
      </c>
    </row>
    <row r="28" spans="3:13" ht="12.75" x14ac:dyDescent="0.2"/>
    <row r="29" spans="3:13" ht="12.75" x14ac:dyDescent="0.2">
      <c r="C29" s="3" t="s">
        <v>95</v>
      </c>
      <c r="D29" s="3" t="s">
        <v>26</v>
      </c>
      <c r="E29" s="3" t="s">
        <v>96</v>
      </c>
      <c r="F29" s="3" t="s">
        <v>97</v>
      </c>
      <c r="G29" s="3" t="s">
        <v>98</v>
      </c>
      <c r="H29" s="3" t="s">
        <v>99</v>
      </c>
      <c r="I29" s="3" t="s">
        <v>100</v>
      </c>
      <c r="J29" s="3" t="s">
        <v>101</v>
      </c>
      <c r="K29" s="3" t="s">
        <v>102</v>
      </c>
      <c r="L29" s="3" t="s">
        <v>103</v>
      </c>
      <c r="M29" s="3" t="s">
        <v>98</v>
      </c>
    </row>
    <row r="30" spans="3:13" ht="12.75" x14ac:dyDescent="0.2">
      <c r="C30" s="3" t="s">
        <v>104</v>
      </c>
      <c r="D30" s="3" t="s">
        <v>105</v>
      </c>
      <c r="E30" s="3" t="s">
        <v>106</v>
      </c>
      <c r="F30" s="3" t="s">
        <v>107</v>
      </c>
      <c r="G30" s="3" t="s">
        <v>108</v>
      </c>
      <c r="H30" s="3" t="s">
        <v>109</v>
      </c>
      <c r="I30" s="3" t="s">
        <v>110</v>
      </c>
      <c r="J30" s="3" t="s">
        <v>111</v>
      </c>
      <c r="K30" s="3" t="s">
        <v>112</v>
      </c>
      <c r="L30" s="3" t="s">
        <v>113</v>
      </c>
      <c r="M30" s="3" t="s">
        <v>114</v>
      </c>
    </row>
    <row r="31" spans="3:13" ht="12.75" x14ac:dyDescent="0.2">
      <c r="C31" s="3" t="s">
        <v>115</v>
      </c>
      <c r="D31" s="3" t="s">
        <v>26</v>
      </c>
      <c r="E31" s="3" t="s">
        <v>26</v>
      </c>
      <c r="F31" s="3" t="s">
        <v>26</v>
      </c>
      <c r="G31" s="3" t="s">
        <v>26</v>
      </c>
      <c r="H31" s="3" t="s">
        <v>26</v>
      </c>
      <c r="I31" s="3" t="s">
        <v>116</v>
      </c>
      <c r="J31" s="3" t="s">
        <v>117</v>
      </c>
      <c r="K31" s="3" t="s">
        <v>37</v>
      </c>
      <c r="L31" s="3" t="s">
        <v>26</v>
      </c>
      <c r="M31" s="3" t="s">
        <v>26</v>
      </c>
    </row>
    <row r="32" spans="3:13" ht="12.75" x14ac:dyDescent="0.2">
      <c r="C32" s="3" t="s">
        <v>118</v>
      </c>
      <c r="D32" s="3" t="s">
        <v>26</v>
      </c>
      <c r="E32" s="3" t="s">
        <v>26</v>
      </c>
      <c r="F32" s="3" t="s">
        <v>26</v>
      </c>
      <c r="G32" s="3" t="s">
        <v>26</v>
      </c>
      <c r="H32" s="3" t="s">
        <v>26</v>
      </c>
      <c r="I32" s="3" t="s">
        <v>26</v>
      </c>
      <c r="J32" s="3" t="s">
        <v>26</v>
      </c>
      <c r="K32" s="3" t="s">
        <v>26</v>
      </c>
      <c r="L32" s="3" t="s">
        <v>26</v>
      </c>
      <c r="M32" s="3" t="s">
        <v>26</v>
      </c>
    </row>
    <row r="33" spans="3:13" ht="12.75" x14ac:dyDescent="0.2">
      <c r="C33" s="3" t="s">
        <v>119</v>
      </c>
      <c r="D33" s="3" t="s">
        <v>26</v>
      </c>
      <c r="E33" s="3" t="s">
        <v>26</v>
      </c>
      <c r="F33" s="3" t="s">
        <v>26</v>
      </c>
      <c r="G33" s="3" t="s">
        <v>26</v>
      </c>
      <c r="H33" s="3" t="s">
        <v>26</v>
      </c>
      <c r="I33" s="3" t="s">
        <v>26</v>
      </c>
      <c r="J33" s="3">
        <v>600</v>
      </c>
      <c r="K33" s="3">
        <v>600</v>
      </c>
      <c r="L33" s="3">
        <v>700</v>
      </c>
      <c r="M33" s="3">
        <v>800</v>
      </c>
    </row>
    <row r="34" spans="3:13" ht="12.75" x14ac:dyDescent="0.2">
      <c r="C34" s="3" t="s">
        <v>120</v>
      </c>
      <c r="D34" s="3">
        <v>0</v>
      </c>
      <c r="E34" s="3" t="s">
        <v>121</v>
      </c>
      <c r="F34" s="3" t="s">
        <v>122</v>
      </c>
      <c r="G34" s="3" t="s">
        <v>123</v>
      </c>
      <c r="H34" s="3" t="s">
        <v>124</v>
      </c>
      <c r="I34" s="3" t="s">
        <v>38</v>
      </c>
      <c r="J34" s="3" t="s">
        <v>125</v>
      </c>
      <c r="K34" s="3" t="s">
        <v>126</v>
      </c>
      <c r="L34" s="3" t="s">
        <v>127</v>
      </c>
      <c r="M34" s="3" t="s">
        <v>128</v>
      </c>
    </row>
    <row r="35" spans="3:13" ht="12.75" x14ac:dyDescent="0.2">
      <c r="C35" s="3" t="s">
        <v>129</v>
      </c>
      <c r="D35" s="3" t="s">
        <v>105</v>
      </c>
      <c r="E35" s="3" t="s">
        <v>130</v>
      </c>
      <c r="F35" s="3" t="s">
        <v>131</v>
      </c>
      <c r="G35" s="3" t="s">
        <v>132</v>
      </c>
      <c r="H35" s="3" t="s">
        <v>133</v>
      </c>
      <c r="I35" s="3" t="s">
        <v>134</v>
      </c>
      <c r="J35" s="3" t="s">
        <v>135</v>
      </c>
      <c r="K35" s="3" t="s">
        <v>136</v>
      </c>
      <c r="L35" s="3" t="s">
        <v>137</v>
      </c>
      <c r="M35" s="3" t="s">
        <v>138</v>
      </c>
    </row>
    <row r="36" spans="3:13" ht="12.75" x14ac:dyDescent="0.2"/>
    <row r="37" spans="3:13" ht="12.75" x14ac:dyDescent="0.2">
      <c r="C37" s="3" t="s">
        <v>139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140</v>
      </c>
      <c r="M37" s="3" t="s">
        <v>141</v>
      </c>
    </row>
    <row r="38" spans="3:13" ht="12.75" x14ac:dyDescent="0.2">
      <c r="C38" s="3" t="s">
        <v>142</v>
      </c>
      <c r="D38" s="3" t="s">
        <v>26</v>
      </c>
      <c r="E38" s="3" t="s">
        <v>26</v>
      </c>
      <c r="F38" s="3" t="s">
        <v>26</v>
      </c>
      <c r="G38" s="3" t="s">
        <v>26</v>
      </c>
      <c r="H38" s="3" t="s">
        <v>26</v>
      </c>
      <c r="I38" s="3" t="s">
        <v>26</v>
      </c>
      <c r="J38" s="3" t="s">
        <v>143</v>
      </c>
      <c r="K38" s="3" t="s">
        <v>102</v>
      </c>
      <c r="L38" s="3">
        <v>900</v>
      </c>
      <c r="M38" s="3">
        <v>100</v>
      </c>
    </row>
    <row r="39" spans="3:13" ht="12.75" x14ac:dyDescent="0.2">
      <c r="C39" s="3" t="s">
        <v>144</v>
      </c>
      <c r="D39" s="3" t="s">
        <v>145</v>
      </c>
      <c r="E39" s="3" t="s">
        <v>146</v>
      </c>
      <c r="F39" s="3" t="s">
        <v>147</v>
      </c>
      <c r="G39" s="3" t="s">
        <v>148</v>
      </c>
      <c r="H39" s="3" t="s">
        <v>149</v>
      </c>
      <c r="I39" s="3" t="s">
        <v>150</v>
      </c>
      <c r="J39" s="3" t="s">
        <v>151</v>
      </c>
      <c r="K39" s="3" t="s">
        <v>152</v>
      </c>
      <c r="L39" s="3" t="s">
        <v>153</v>
      </c>
      <c r="M39" s="3" t="s">
        <v>154</v>
      </c>
    </row>
    <row r="40" spans="3:13" ht="12.75" x14ac:dyDescent="0.2">
      <c r="C40" s="3" t="s">
        <v>155</v>
      </c>
      <c r="D40" s="3" t="s">
        <v>156</v>
      </c>
      <c r="E40" s="3" t="s">
        <v>157</v>
      </c>
      <c r="F40" s="3" t="s">
        <v>158</v>
      </c>
      <c r="G40" s="3" t="s">
        <v>159</v>
      </c>
      <c r="H40" s="3" t="s">
        <v>160</v>
      </c>
      <c r="I40" s="3" t="s">
        <v>161</v>
      </c>
      <c r="J40" s="3" t="s">
        <v>162</v>
      </c>
      <c r="K40" s="3" t="s">
        <v>163</v>
      </c>
      <c r="L40" s="3" t="s">
        <v>164</v>
      </c>
      <c r="M40" s="3" t="s">
        <v>165</v>
      </c>
    </row>
    <row r="41" spans="3:13" ht="12.75" x14ac:dyDescent="0.2"/>
    <row r="42" spans="3:13" ht="12.75" x14ac:dyDescent="0.2">
      <c r="C42" s="3" t="s">
        <v>166</v>
      </c>
      <c r="D42" s="3" t="s">
        <v>167</v>
      </c>
      <c r="E42" s="3" t="s">
        <v>168</v>
      </c>
      <c r="F42" s="3" t="s">
        <v>169</v>
      </c>
      <c r="G42" s="3" t="s">
        <v>170</v>
      </c>
      <c r="H42" s="3" t="s">
        <v>171</v>
      </c>
      <c r="I42" s="3" t="s">
        <v>172</v>
      </c>
      <c r="J42" s="3" t="s">
        <v>173</v>
      </c>
      <c r="K42" s="3" t="s">
        <v>174</v>
      </c>
      <c r="L42" s="3" t="s">
        <v>175</v>
      </c>
      <c r="M42" s="3" t="s">
        <v>176</v>
      </c>
    </row>
    <row r="43" spans="3:13" ht="12.75" x14ac:dyDescent="0.2">
      <c r="C43" s="3" t="s">
        <v>177</v>
      </c>
      <c r="D43" s="3" t="s">
        <v>26</v>
      </c>
      <c r="E43" s="3">
        <v>700</v>
      </c>
      <c r="F43" s="3" t="s">
        <v>178</v>
      </c>
      <c r="G43" s="3" t="s">
        <v>98</v>
      </c>
      <c r="H43" s="3" t="s">
        <v>179</v>
      </c>
      <c r="I43" s="3" t="s">
        <v>180</v>
      </c>
      <c r="J43" s="3" t="s">
        <v>181</v>
      </c>
      <c r="K43" s="3" t="s">
        <v>182</v>
      </c>
      <c r="L43" s="3" t="s">
        <v>183</v>
      </c>
      <c r="M43" s="3" t="s">
        <v>184</v>
      </c>
    </row>
    <row r="44" spans="3:13" ht="12.75" x14ac:dyDescent="0.2">
      <c r="C44" s="3" t="s">
        <v>185</v>
      </c>
      <c r="D44" s="3" t="s">
        <v>26</v>
      </c>
      <c r="E44" s="3" t="s">
        <v>186</v>
      </c>
      <c r="F44" s="3" t="s">
        <v>187</v>
      </c>
      <c r="G44" s="3" t="s">
        <v>188</v>
      </c>
      <c r="H44" s="3" t="s">
        <v>189</v>
      </c>
      <c r="I44" s="3" t="s">
        <v>190</v>
      </c>
      <c r="J44" s="3" t="s">
        <v>191</v>
      </c>
      <c r="K44" s="3" t="s">
        <v>192</v>
      </c>
      <c r="L44" s="3" t="s">
        <v>193</v>
      </c>
      <c r="M44" s="3" t="s">
        <v>194</v>
      </c>
    </row>
    <row r="45" spans="3:13" ht="12.75" x14ac:dyDescent="0.2">
      <c r="C45" s="3" t="s">
        <v>195</v>
      </c>
      <c r="D45" s="3" t="s">
        <v>26</v>
      </c>
      <c r="E45" s="3" t="s">
        <v>26</v>
      </c>
      <c r="F45" s="3" t="s">
        <v>26</v>
      </c>
      <c r="G45" s="3" t="s">
        <v>26</v>
      </c>
      <c r="H45" s="3" t="s">
        <v>26</v>
      </c>
      <c r="I45" s="3" t="s">
        <v>26</v>
      </c>
      <c r="J45" s="3" t="s">
        <v>26</v>
      </c>
      <c r="K45" s="3" t="s">
        <v>26</v>
      </c>
      <c r="L45" s="3" t="s">
        <v>26</v>
      </c>
      <c r="M45" s="3" t="s">
        <v>26</v>
      </c>
    </row>
    <row r="46" spans="3:13" ht="12.75" x14ac:dyDescent="0.2">
      <c r="C46" s="3" t="s">
        <v>196</v>
      </c>
      <c r="D46" s="3">
        <v>0</v>
      </c>
      <c r="E46" s="3" t="s">
        <v>197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198</v>
      </c>
      <c r="D47" s="3" t="s">
        <v>167</v>
      </c>
      <c r="E47" s="3" t="s">
        <v>199</v>
      </c>
      <c r="F47" s="3" t="s">
        <v>200</v>
      </c>
      <c r="G47" s="3" t="s">
        <v>201</v>
      </c>
      <c r="H47" s="3" t="s">
        <v>202</v>
      </c>
      <c r="I47" s="3" t="s">
        <v>203</v>
      </c>
      <c r="J47" s="3" t="s">
        <v>204</v>
      </c>
      <c r="K47" s="3" t="s">
        <v>205</v>
      </c>
      <c r="L47" s="3" t="s">
        <v>206</v>
      </c>
      <c r="M47" s="3" t="s">
        <v>207</v>
      </c>
    </row>
    <row r="48" spans="3:13" ht="12.75" x14ac:dyDescent="0.2">
      <c r="C48" s="3" t="s">
        <v>208</v>
      </c>
      <c r="D48" s="3" t="s">
        <v>26</v>
      </c>
      <c r="E48" s="3" t="s">
        <v>26</v>
      </c>
      <c r="F48" s="3" t="s">
        <v>26</v>
      </c>
      <c r="G48" s="3" t="s">
        <v>26</v>
      </c>
      <c r="H48" s="3" t="s">
        <v>26</v>
      </c>
      <c r="I48" s="3" t="s">
        <v>26</v>
      </c>
      <c r="J48" s="3" t="s">
        <v>26</v>
      </c>
      <c r="K48" s="3" t="s">
        <v>26</v>
      </c>
      <c r="L48" s="3" t="s">
        <v>26</v>
      </c>
      <c r="M48" s="3" t="s">
        <v>26</v>
      </c>
    </row>
    <row r="49" spans="3:13" ht="12.75" x14ac:dyDescent="0.2">
      <c r="C49" s="3" t="s">
        <v>209</v>
      </c>
      <c r="D49" s="3" t="s">
        <v>26</v>
      </c>
      <c r="E49" s="3" t="s">
        <v>26</v>
      </c>
      <c r="F49" s="3" t="s">
        <v>26</v>
      </c>
      <c r="G49" s="3" t="s">
        <v>26</v>
      </c>
      <c r="H49" s="3" t="s">
        <v>26</v>
      </c>
      <c r="I49" s="3" t="s">
        <v>26</v>
      </c>
      <c r="J49" s="3" t="s">
        <v>26</v>
      </c>
      <c r="K49" s="3" t="s">
        <v>26</v>
      </c>
      <c r="L49" s="3" t="s">
        <v>26</v>
      </c>
      <c r="M49" s="3" t="s">
        <v>26</v>
      </c>
    </row>
    <row r="50" spans="3:13" ht="12.75" x14ac:dyDescent="0.2">
      <c r="C50" s="3" t="s">
        <v>210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211</v>
      </c>
      <c r="D51" s="3" t="s">
        <v>167</v>
      </c>
      <c r="E51" s="3" t="s">
        <v>199</v>
      </c>
      <c r="F51" s="3" t="s">
        <v>200</v>
      </c>
      <c r="G51" s="3" t="s">
        <v>201</v>
      </c>
      <c r="H51" s="3" t="s">
        <v>202</v>
      </c>
      <c r="I51" s="3" t="s">
        <v>203</v>
      </c>
      <c r="J51" s="3" t="s">
        <v>204</v>
      </c>
      <c r="K51" s="3" t="s">
        <v>205</v>
      </c>
      <c r="L51" s="3" t="s">
        <v>206</v>
      </c>
      <c r="M51" s="3" t="s">
        <v>207</v>
      </c>
    </row>
    <row r="52" spans="3:13" ht="12.75" x14ac:dyDescent="0.2"/>
    <row r="53" spans="3:13" ht="12.75" x14ac:dyDescent="0.2">
      <c r="C53" s="3" t="s">
        <v>212</v>
      </c>
      <c r="D53" s="3" t="s">
        <v>85</v>
      </c>
      <c r="E53" s="3" t="s">
        <v>86</v>
      </c>
      <c r="F53" s="3" t="s">
        <v>87</v>
      </c>
      <c r="G53" s="3" t="s">
        <v>88</v>
      </c>
      <c r="H53" s="3" t="s">
        <v>89</v>
      </c>
      <c r="I53" s="3" t="s">
        <v>90</v>
      </c>
      <c r="J53" s="3" t="s">
        <v>91</v>
      </c>
      <c r="K53" s="3" t="s">
        <v>92</v>
      </c>
      <c r="L53" s="3" t="s">
        <v>93</v>
      </c>
      <c r="M53" s="3" t="s">
        <v>94</v>
      </c>
    </row>
    <row r="54" spans="3:13" ht="12.75" x14ac:dyDescent="0.2"/>
    <row r="55" spans="3:13" ht="12.75" x14ac:dyDescent="0.2">
      <c r="C55" s="3" t="s">
        <v>213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26</v>
      </c>
      <c r="J55" s="3" t="s">
        <v>26</v>
      </c>
      <c r="K55" s="3" t="s">
        <v>26</v>
      </c>
      <c r="L55" s="3" t="s">
        <v>26</v>
      </c>
      <c r="M55" s="3" t="s">
        <v>26</v>
      </c>
    </row>
    <row r="56" spans="3:13" ht="12.75" x14ac:dyDescent="0.2">
      <c r="C56" s="3" t="s">
        <v>214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 t="s">
        <v>116</v>
      </c>
      <c r="J56" s="3" t="s">
        <v>215</v>
      </c>
      <c r="K56" s="3" t="s">
        <v>30</v>
      </c>
      <c r="L56" s="3" t="s">
        <v>216</v>
      </c>
      <c r="M56" s="3" t="s">
        <v>217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3146-8F9C-41C5-939D-A2C6CDDFCE25}">
  <dimension ref="C1:M48"/>
  <sheetViews>
    <sheetView workbookViewId="0">
      <selection activeCell="D26" sqref="D2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218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219</v>
      </c>
      <c r="D12" s="3" t="s">
        <v>220</v>
      </c>
      <c r="E12" s="3" t="s">
        <v>221</v>
      </c>
      <c r="F12" s="3" t="s">
        <v>222</v>
      </c>
      <c r="G12" s="3" t="s">
        <v>223</v>
      </c>
      <c r="H12" s="3" t="s">
        <v>224</v>
      </c>
      <c r="I12" s="3" t="s">
        <v>225</v>
      </c>
      <c r="J12" s="3" t="s">
        <v>226</v>
      </c>
      <c r="K12" s="3" t="s">
        <v>227</v>
      </c>
      <c r="L12" s="3" t="s">
        <v>228</v>
      </c>
      <c r="M12" s="3" t="s">
        <v>229</v>
      </c>
    </row>
    <row r="13" spans="3:13" x14ac:dyDescent="0.2">
      <c r="C13" s="3" t="s">
        <v>230</v>
      </c>
      <c r="D13" s="3" t="s">
        <v>231</v>
      </c>
      <c r="E13" s="3" t="s">
        <v>232</v>
      </c>
      <c r="F13" s="3" t="s">
        <v>233</v>
      </c>
      <c r="G13" s="3" t="s">
        <v>234</v>
      </c>
      <c r="H13" s="3" t="s">
        <v>235</v>
      </c>
      <c r="I13" s="3" t="s">
        <v>236</v>
      </c>
      <c r="J13" s="3" t="s">
        <v>237</v>
      </c>
      <c r="K13" s="3" t="s">
        <v>238</v>
      </c>
      <c r="L13" s="3" t="s">
        <v>239</v>
      </c>
      <c r="M13" s="3" t="s">
        <v>240</v>
      </c>
    </row>
    <row r="15" spans="3:13" x14ac:dyDescent="0.2">
      <c r="C15" s="3" t="s">
        <v>241</v>
      </c>
      <c r="D15" s="3" t="s">
        <v>242</v>
      </c>
      <c r="E15" s="3">
        <v>0</v>
      </c>
      <c r="F15" s="3" t="s">
        <v>243</v>
      </c>
      <c r="G15" s="3" t="s">
        <v>244</v>
      </c>
      <c r="H15" s="3" t="s">
        <v>245</v>
      </c>
      <c r="I15" s="3" t="s">
        <v>246</v>
      </c>
      <c r="J15" s="3" t="s">
        <v>247</v>
      </c>
      <c r="K15" s="3" t="s">
        <v>248</v>
      </c>
      <c r="L15" s="3" t="s">
        <v>249</v>
      </c>
      <c r="M15" s="3" t="s">
        <v>250</v>
      </c>
    </row>
    <row r="16" spans="3:13" x14ac:dyDescent="0.2">
      <c r="C16" s="3" t="s">
        <v>251</v>
      </c>
      <c r="D16" s="3" t="s">
        <v>252</v>
      </c>
      <c r="E16" s="3" t="s">
        <v>221</v>
      </c>
      <c r="F16" s="3" t="s">
        <v>253</v>
      </c>
      <c r="G16" s="3" t="s">
        <v>254</v>
      </c>
      <c r="H16" s="3" t="s">
        <v>255</v>
      </c>
      <c r="I16" s="3" t="s">
        <v>256</v>
      </c>
      <c r="J16" s="3" t="s">
        <v>257</v>
      </c>
      <c r="K16" s="3" t="s">
        <v>258</v>
      </c>
      <c r="L16" s="3" t="s">
        <v>259</v>
      </c>
      <c r="M16" s="3" t="s">
        <v>260</v>
      </c>
    </row>
    <row r="17" spans="3:13" x14ac:dyDescent="0.2">
      <c r="C17" s="3" t="s">
        <v>261</v>
      </c>
      <c r="D17" s="3" t="s">
        <v>262</v>
      </c>
      <c r="E17" s="3" t="s">
        <v>263</v>
      </c>
      <c r="F17" s="3" t="s">
        <v>264</v>
      </c>
      <c r="G17" s="3" t="s">
        <v>265</v>
      </c>
      <c r="H17" s="3" t="s">
        <v>266</v>
      </c>
      <c r="I17" s="3" t="s">
        <v>267</v>
      </c>
      <c r="J17" s="3" t="s">
        <v>268</v>
      </c>
      <c r="K17" s="3" t="s">
        <v>269</v>
      </c>
      <c r="L17" s="3" t="s">
        <v>270</v>
      </c>
      <c r="M17" s="3" t="s">
        <v>271</v>
      </c>
    </row>
    <row r="19" spans="3:13" x14ac:dyDescent="0.2">
      <c r="C19" s="3" t="s">
        <v>272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273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274</v>
      </c>
      <c r="D21" s="3" t="s">
        <v>275</v>
      </c>
      <c r="E21" s="3" t="s">
        <v>276</v>
      </c>
      <c r="F21" s="3" t="s">
        <v>277</v>
      </c>
      <c r="G21" s="3" t="s">
        <v>278</v>
      </c>
      <c r="H21" s="3" t="s">
        <v>279</v>
      </c>
      <c r="I21" s="3" t="s">
        <v>280</v>
      </c>
      <c r="J21" s="3" t="s">
        <v>281</v>
      </c>
      <c r="K21" s="3" t="s">
        <v>282</v>
      </c>
      <c r="L21" s="3" t="s">
        <v>283</v>
      </c>
      <c r="M21" s="3" t="s">
        <v>284</v>
      </c>
    </row>
    <row r="22" spans="3:13" x14ac:dyDescent="0.2">
      <c r="C22" s="3" t="s">
        <v>285</v>
      </c>
      <c r="D22" s="3" t="s">
        <v>286</v>
      </c>
      <c r="E22" s="3" t="s">
        <v>287</v>
      </c>
      <c r="F22" s="3" t="s">
        <v>288</v>
      </c>
      <c r="G22" s="3" t="s">
        <v>289</v>
      </c>
      <c r="H22" s="3" t="s">
        <v>290</v>
      </c>
      <c r="I22" s="3" t="s">
        <v>291</v>
      </c>
      <c r="J22" s="3" t="s">
        <v>292</v>
      </c>
      <c r="K22" s="3" t="s">
        <v>293</v>
      </c>
      <c r="L22" s="3" t="s">
        <v>294</v>
      </c>
      <c r="M22" s="3" t="s">
        <v>295</v>
      </c>
    </row>
    <row r="23" spans="3:13" x14ac:dyDescent="0.2">
      <c r="C23" s="3" t="s">
        <v>296</v>
      </c>
      <c r="D23" s="3" t="s">
        <v>297</v>
      </c>
      <c r="E23" s="3" t="s">
        <v>298</v>
      </c>
      <c r="F23" s="3" t="s">
        <v>299</v>
      </c>
      <c r="G23" s="3" t="s">
        <v>300</v>
      </c>
      <c r="H23" s="3" t="s">
        <v>301</v>
      </c>
      <c r="I23" s="3" t="s">
        <v>302</v>
      </c>
      <c r="J23" s="3" t="s">
        <v>303</v>
      </c>
      <c r="K23" s="3" t="s">
        <v>304</v>
      </c>
      <c r="L23" s="3" t="s">
        <v>305</v>
      </c>
      <c r="M23" s="3" t="s">
        <v>306</v>
      </c>
    </row>
    <row r="24" spans="3:13" x14ac:dyDescent="0.2">
      <c r="C24" s="3" t="s">
        <v>307</v>
      </c>
      <c r="D24" s="3" t="s">
        <v>308</v>
      </c>
      <c r="E24" s="3" t="s">
        <v>309</v>
      </c>
      <c r="F24" s="3" t="s">
        <v>310</v>
      </c>
      <c r="G24" s="3" t="s">
        <v>311</v>
      </c>
      <c r="H24" s="3" t="s">
        <v>312</v>
      </c>
      <c r="I24" s="3" t="s">
        <v>313</v>
      </c>
      <c r="J24" s="3" t="s">
        <v>314</v>
      </c>
      <c r="K24" s="3" t="s">
        <v>315</v>
      </c>
      <c r="L24" s="3" t="s">
        <v>316</v>
      </c>
      <c r="M24" s="3" t="s">
        <v>317</v>
      </c>
    </row>
    <row r="26" spans="3:13" x14ac:dyDescent="0.2">
      <c r="C26" s="3" t="s">
        <v>318</v>
      </c>
      <c r="D26" s="39">
        <v>1000</v>
      </c>
      <c r="E26" s="3">
        <v>685.71400000000006</v>
      </c>
      <c r="F26" s="3" t="s">
        <v>319</v>
      </c>
      <c r="G26" s="3" t="s">
        <v>97</v>
      </c>
      <c r="H26" s="3" t="s">
        <v>319</v>
      </c>
      <c r="I26" s="3">
        <v>-500</v>
      </c>
      <c r="J26" s="3" t="s">
        <v>320</v>
      </c>
      <c r="K26" s="3" t="s">
        <v>321</v>
      </c>
      <c r="L26" s="3" t="s">
        <v>246</v>
      </c>
      <c r="M26" s="3" t="s">
        <v>322</v>
      </c>
    </row>
    <row r="27" spans="3:13" x14ac:dyDescent="0.2">
      <c r="C27" s="3" t="s">
        <v>323</v>
      </c>
      <c r="D27" s="3" t="s">
        <v>308</v>
      </c>
      <c r="E27" s="3" t="s">
        <v>324</v>
      </c>
      <c r="F27" s="3" t="s">
        <v>325</v>
      </c>
      <c r="G27" s="3" t="s">
        <v>326</v>
      </c>
      <c r="H27" s="3" t="s">
        <v>327</v>
      </c>
      <c r="I27" s="3" t="s">
        <v>328</v>
      </c>
      <c r="J27" s="3" t="s">
        <v>329</v>
      </c>
      <c r="K27" s="3" t="s">
        <v>330</v>
      </c>
      <c r="L27" s="3" t="s">
        <v>331</v>
      </c>
      <c r="M27" s="3" t="s">
        <v>332</v>
      </c>
    </row>
    <row r="28" spans="3:13" x14ac:dyDescent="0.2">
      <c r="C28" s="3" t="s">
        <v>333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334</v>
      </c>
      <c r="D29" s="3" t="s">
        <v>335</v>
      </c>
      <c r="E29" s="3" t="s">
        <v>336</v>
      </c>
      <c r="F29" s="3" t="s">
        <v>337</v>
      </c>
      <c r="G29" s="3">
        <v>500</v>
      </c>
      <c r="H29" s="3" t="s">
        <v>338</v>
      </c>
      <c r="I29" s="3" t="s">
        <v>339</v>
      </c>
      <c r="J29" s="3" t="s">
        <v>143</v>
      </c>
      <c r="K29" s="3" t="s">
        <v>245</v>
      </c>
      <c r="L29" s="3" t="s">
        <v>340</v>
      </c>
      <c r="M29" s="3" t="s">
        <v>341</v>
      </c>
    </row>
    <row r="30" spans="3:13" x14ac:dyDescent="0.2">
      <c r="C30" s="3" t="s">
        <v>342</v>
      </c>
      <c r="D30" s="3" t="s">
        <v>343</v>
      </c>
      <c r="E30" s="3" t="s">
        <v>344</v>
      </c>
      <c r="F30" s="3" t="s">
        <v>345</v>
      </c>
      <c r="G30" s="3" t="s">
        <v>346</v>
      </c>
      <c r="H30" s="3" t="s">
        <v>347</v>
      </c>
      <c r="I30" s="3" t="s">
        <v>348</v>
      </c>
      <c r="J30" s="3" t="s">
        <v>349</v>
      </c>
      <c r="K30" s="3" t="s">
        <v>350</v>
      </c>
      <c r="L30" s="3" t="s">
        <v>351</v>
      </c>
      <c r="M30" s="3" t="s">
        <v>352</v>
      </c>
    </row>
    <row r="32" spans="3:13" x14ac:dyDescent="0.2">
      <c r="C32" s="3" t="s">
        <v>353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354</v>
      </c>
      <c r="D33" s="3" t="s">
        <v>343</v>
      </c>
      <c r="E33" s="3" t="s">
        <v>344</v>
      </c>
      <c r="F33" s="3" t="s">
        <v>345</v>
      </c>
      <c r="G33" s="3" t="s">
        <v>346</v>
      </c>
      <c r="H33" s="3" t="s">
        <v>347</v>
      </c>
      <c r="I33" s="3" t="s">
        <v>348</v>
      </c>
      <c r="J33" s="3" t="s">
        <v>349</v>
      </c>
      <c r="K33" s="3" t="s">
        <v>350</v>
      </c>
      <c r="L33" s="3" t="s">
        <v>351</v>
      </c>
      <c r="M33" s="3" t="s">
        <v>352</v>
      </c>
    </row>
    <row r="35" spans="3:13" x14ac:dyDescent="0.2">
      <c r="C35" s="3" t="s">
        <v>355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356</v>
      </c>
      <c r="D36" s="3" t="s">
        <v>343</v>
      </c>
      <c r="E36" s="3" t="s">
        <v>344</v>
      </c>
      <c r="F36" s="3" t="s">
        <v>345</v>
      </c>
      <c r="G36" s="3" t="s">
        <v>346</v>
      </c>
      <c r="H36" s="3" t="s">
        <v>347</v>
      </c>
      <c r="I36" s="3" t="s">
        <v>348</v>
      </c>
      <c r="J36" s="3" t="s">
        <v>349</v>
      </c>
      <c r="K36" s="3" t="s">
        <v>350</v>
      </c>
      <c r="L36" s="3" t="s">
        <v>351</v>
      </c>
      <c r="M36" s="3" t="s">
        <v>352</v>
      </c>
    </row>
    <row r="38" spans="3:13" x14ac:dyDescent="0.2">
      <c r="C38" s="3" t="s">
        <v>357</v>
      </c>
      <c r="D38" s="3" t="s">
        <v>3</v>
      </c>
      <c r="E38" s="3">
        <v>3</v>
      </c>
      <c r="F38" s="3">
        <v>0.4</v>
      </c>
      <c r="G38" s="3">
        <v>8.6999999999999994E-2</v>
      </c>
      <c r="H38" s="3">
        <v>0.51</v>
      </c>
      <c r="I38" s="3">
        <v>0.34</v>
      </c>
      <c r="J38" s="3">
        <v>0.48</v>
      </c>
      <c r="K38" s="3">
        <v>0.14000000000000001</v>
      </c>
      <c r="L38" s="3">
        <v>0.55000000000000004</v>
      </c>
      <c r="M38" s="3">
        <v>1.33</v>
      </c>
    </row>
    <row r="39" spans="3:13" x14ac:dyDescent="0.2">
      <c r="C39" s="3" t="s">
        <v>358</v>
      </c>
      <c r="D39" s="3" t="s">
        <v>3</v>
      </c>
      <c r="E39" s="3">
        <v>3</v>
      </c>
      <c r="F39" s="3">
        <v>0.4</v>
      </c>
      <c r="G39" s="3">
        <v>8.6999999999999994E-2</v>
      </c>
      <c r="H39" s="3">
        <v>0.51</v>
      </c>
      <c r="I39" s="3">
        <v>0.34</v>
      </c>
      <c r="J39" s="3">
        <v>0.48</v>
      </c>
      <c r="K39" s="3">
        <v>0.14000000000000001</v>
      </c>
      <c r="L39" s="3">
        <v>0.55000000000000004</v>
      </c>
      <c r="M39" s="3">
        <v>1.33</v>
      </c>
    </row>
    <row r="40" spans="3:13" x14ac:dyDescent="0.2">
      <c r="C40" s="3" t="s">
        <v>359</v>
      </c>
      <c r="D40" s="3" t="s">
        <v>3</v>
      </c>
      <c r="E40" s="3" t="s">
        <v>360</v>
      </c>
      <c r="F40" s="3" t="s">
        <v>361</v>
      </c>
      <c r="G40" s="3" t="s">
        <v>362</v>
      </c>
      <c r="H40" s="3" t="s">
        <v>363</v>
      </c>
      <c r="I40" s="3" t="s">
        <v>364</v>
      </c>
      <c r="J40" s="3" t="s">
        <v>365</v>
      </c>
      <c r="K40" s="3" t="s">
        <v>366</v>
      </c>
      <c r="L40" s="3" t="s">
        <v>367</v>
      </c>
      <c r="M40" s="3" t="s">
        <v>368</v>
      </c>
    </row>
    <row r="41" spans="3:13" x14ac:dyDescent="0.2">
      <c r="C41" s="3" t="s">
        <v>369</v>
      </c>
      <c r="D41" s="3" t="s">
        <v>3</v>
      </c>
      <c r="E41" s="3" t="s">
        <v>370</v>
      </c>
      <c r="F41" s="3" t="s">
        <v>371</v>
      </c>
      <c r="G41" s="3" t="s">
        <v>372</v>
      </c>
      <c r="H41" s="3" t="s">
        <v>373</v>
      </c>
      <c r="I41" s="3" t="s">
        <v>374</v>
      </c>
      <c r="J41" s="3" t="s">
        <v>375</v>
      </c>
      <c r="K41" s="3" t="s">
        <v>376</v>
      </c>
      <c r="L41" s="3" t="s">
        <v>377</v>
      </c>
      <c r="M41" s="3" t="s">
        <v>378</v>
      </c>
    </row>
    <row r="43" spans="3:13" x14ac:dyDescent="0.2">
      <c r="C43" s="3" t="s">
        <v>379</v>
      </c>
      <c r="D43" s="3" t="s">
        <v>380</v>
      </c>
      <c r="E43" s="3" t="s">
        <v>381</v>
      </c>
      <c r="F43" s="3" t="s">
        <v>382</v>
      </c>
      <c r="G43" s="3" t="s">
        <v>383</v>
      </c>
      <c r="H43" s="3" t="s">
        <v>384</v>
      </c>
      <c r="I43" s="3" t="s">
        <v>385</v>
      </c>
      <c r="J43" s="3" t="s">
        <v>386</v>
      </c>
      <c r="K43" s="3" t="s">
        <v>387</v>
      </c>
      <c r="L43" s="3" t="s">
        <v>388</v>
      </c>
      <c r="M43" s="3" t="s">
        <v>389</v>
      </c>
    </row>
    <row r="44" spans="3:13" x14ac:dyDescent="0.2">
      <c r="C44" s="3" t="s">
        <v>390</v>
      </c>
      <c r="D44" s="3" t="s">
        <v>391</v>
      </c>
      <c r="E44" s="3" t="s">
        <v>392</v>
      </c>
      <c r="F44" s="3" t="s">
        <v>393</v>
      </c>
      <c r="G44" s="3" t="s">
        <v>106</v>
      </c>
      <c r="H44" s="3" t="s">
        <v>312</v>
      </c>
      <c r="I44" s="3" t="s">
        <v>313</v>
      </c>
      <c r="J44" s="3" t="s">
        <v>314</v>
      </c>
      <c r="K44" s="3" t="s">
        <v>315</v>
      </c>
      <c r="L44" s="3" t="s">
        <v>316</v>
      </c>
      <c r="M44" s="3" t="s">
        <v>317</v>
      </c>
    </row>
    <row r="46" spans="3:13" x14ac:dyDescent="0.2">
      <c r="C46" s="3" t="s">
        <v>394</v>
      </c>
      <c r="D46" s="3" t="s">
        <v>220</v>
      </c>
      <c r="E46" s="3" t="s">
        <v>221</v>
      </c>
      <c r="F46" s="3" t="s">
        <v>395</v>
      </c>
      <c r="G46" s="3" t="s">
        <v>396</v>
      </c>
      <c r="H46" s="3" t="s">
        <v>397</v>
      </c>
      <c r="I46" s="3" t="s">
        <v>398</v>
      </c>
      <c r="J46" s="3" t="s">
        <v>399</v>
      </c>
      <c r="K46" s="3" t="s">
        <v>400</v>
      </c>
      <c r="L46" s="3" t="s">
        <v>401</v>
      </c>
      <c r="M46" s="3" t="s">
        <v>402</v>
      </c>
    </row>
    <row r="47" spans="3:13" x14ac:dyDescent="0.2">
      <c r="C47" s="3" t="s">
        <v>403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404</v>
      </c>
      <c r="D48" s="3" t="s">
        <v>391</v>
      </c>
      <c r="E48" s="3" t="s">
        <v>392</v>
      </c>
      <c r="F48" s="3" t="s">
        <v>393</v>
      </c>
      <c r="G48" s="3" t="s">
        <v>106</v>
      </c>
      <c r="H48" s="3" t="s">
        <v>312</v>
      </c>
      <c r="I48" s="3" t="s">
        <v>313</v>
      </c>
      <c r="J48" s="3" t="s">
        <v>314</v>
      </c>
      <c r="K48" s="3" t="s">
        <v>315</v>
      </c>
      <c r="L48" s="3" t="s">
        <v>316</v>
      </c>
      <c r="M48" s="3" t="s">
        <v>317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538E-4E35-4129-9AAF-65E6AD864FD5}">
  <dimension ref="C1:M41"/>
  <sheetViews>
    <sheetView topLeftCell="A5" workbookViewId="0">
      <selection activeCell="I30" sqref="D30:I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405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354</v>
      </c>
      <c r="D12" s="3" t="s">
        <v>343</v>
      </c>
      <c r="E12" s="3" t="s">
        <v>344</v>
      </c>
      <c r="F12" s="3" t="s">
        <v>345</v>
      </c>
      <c r="G12" s="3" t="s">
        <v>346</v>
      </c>
      <c r="H12" s="3" t="s">
        <v>347</v>
      </c>
      <c r="I12" s="3" t="s">
        <v>348</v>
      </c>
      <c r="J12" s="3" t="s">
        <v>349</v>
      </c>
      <c r="K12" s="3" t="s">
        <v>350</v>
      </c>
      <c r="L12" s="3" t="s">
        <v>351</v>
      </c>
      <c r="M12" s="3" t="s">
        <v>352</v>
      </c>
    </row>
    <row r="13" spans="3:13" x14ac:dyDescent="0.2">
      <c r="C13" s="3" t="s">
        <v>406</v>
      </c>
      <c r="D13" s="3" t="s">
        <v>407</v>
      </c>
      <c r="E13" s="3" t="s">
        <v>408</v>
      </c>
      <c r="F13" s="3" t="s">
        <v>409</v>
      </c>
      <c r="G13" s="3" t="s">
        <v>410</v>
      </c>
      <c r="H13" s="3" t="s">
        <v>411</v>
      </c>
      <c r="I13" s="3" t="s">
        <v>412</v>
      </c>
      <c r="J13" s="3" t="s">
        <v>413</v>
      </c>
      <c r="K13" s="3" t="s">
        <v>414</v>
      </c>
      <c r="L13" s="3" t="s">
        <v>415</v>
      </c>
      <c r="M13" s="3" t="s">
        <v>416</v>
      </c>
    </row>
    <row r="14" spans="3:13" x14ac:dyDescent="0.2">
      <c r="C14" s="3" t="s">
        <v>417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>
        <v>300</v>
      </c>
      <c r="M14" s="3">
        <v>700</v>
      </c>
    </row>
    <row r="15" spans="3:13" x14ac:dyDescent="0.2">
      <c r="C15" s="3" t="s">
        <v>418</v>
      </c>
      <c r="D15" s="3" t="s">
        <v>419</v>
      </c>
      <c r="E15" s="3" t="s">
        <v>420</v>
      </c>
      <c r="F15" s="3" t="s">
        <v>421</v>
      </c>
      <c r="G15" s="3" t="s">
        <v>422</v>
      </c>
      <c r="H15" s="3" t="s">
        <v>423</v>
      </c>
      <c r="I15" s="3" t="s">
        <v>424</v>
      </c>
      <c r="J15" s="3" t="s">
        <v>425</v>
      </c>
      <c r="K15" s="3">
        <v>600</v>
      </c>
      <c r="L15" s="3" t="s">
        <v>426</v>
      </c>
      <c r="M15" s="3" t="s">
        <v>427</v>
      </c>
    </row>
    <row r="16" spans="3:13" x14ac:dyDescent="0.2">
      <c r="C16" s="3" t="s">
        <v>428</v>
      </c>
      <c r="D16" s="3" t="s">
        <v>429</v>
      </c>
      <c r="E16" s="3" t="s">
        <v>430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431</v>
      </c>
    </row>
    <row r="17" spans="3:13" x14ac:dyDescent="0.2">
      <c r="C17" s="3" t="s">
        <v>432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433</v>
      </c>
      <c r="D18" s="3" t="s">
        <v>434</v>
      </c>
      <c r="E18" s="3" t="s">
        <v>435</v>
      </c>
      <c r="F18" s="3" t="s">
        <v>245</v>
      </c>
      <c r="G18" s="3" t="s">
        <v>436</v>
      </c>
      <c r="H18" s="3" t="s">
        <v>437</v>
      </c>
      <c r="I18" s="3" t="s">
        <v>438</v>
      </c>
      <c r="J18" s="3" t="s">
        <v>439</v>
      </c>
      <c r="K18" s="3" t="s">
        <v>438</v>
      </c>
      <c r="L18" s="3" t="s">
        <v>440</v>
      </c>
      <c r="M18" s="3" t="s">
        <v>3</v>
      </c>
    </row>
    <row r="19" spans="3:13" x14ac:dyDescent="0.2">
      <c r="C19" s="3" t="s">
        <v>441</v>
      </c>
      <c r="D19" s="3" t="s">
        <v>442</v>
      </c>
      <c r="E19" s="3" t="s">
        <v>443</v>
      </c>
      <c r="F19" s="3" t="s">
        <v>444</v>
      </c>
      <c r="G19" s="3" t="s">
        <v>101</v>
      </c>
      <c r="H19" s="3" t="s">
        <v>445</v>
      </c>
      <c r="I19" s="3" t="s">
        <v>446</v>
      </c>
      <c r="J19" s="3" t="s">
        <v>447</v>
      </c>
      <c r="K19" s="3" t="s">
        <v>448</v>
      </c>
      <c r="L19" s="3" t="s">
        <v>449</v>
      </c>
      <c r="M19" s="3" t="s">
        <v>450</v>
      </c>
    </row>
    <row r="20" spans="3:13" x14ac:dyDescent="0.2">
      <c r="C20" s="3" t="s">
        <v>451</v>
      </c>
      <c r="D20" s="3" t="s">
        <v>452</v>
      </c>
      <c r="E20" s="3" t="s">
        <v>453</v>
      </c>
      <c r="F20" s="3" t="s">
        <v>454</v>
      </c>
      <c r="G20" s="3" t="s">
        <v>455</v>
      </c>
      <c r="H20" s="3" t="s">
        <v>456</v>
      </c>
      <c r="I20" s="3" t="s">
        <v>457</v>
      </c>
      <c r="J20" s="3" t="s">
        <v>458</v>
      </c>
      <c r="K20" s="3" t="s">
        <v>459</v>
      </c>
      <c r="L20" s="3" t="s">
        <v>460</v>
      </c>
      <c r="M20" s="3" t="s">
        <v>461</v>
      </c>
    </row>
    <row r="22" spans="3:13" x14ac:dyDescent="0.2">
      <c r="C22" s="3" t="s">
        <v>462</v>
      </c>
      <c r="D22" s="3">
        <v>-297</v>
      </c>
      <c r="E22" s="3" t="s">
        <v>463</v>
      </c>
      <c r="F22" s="3" t="s">
        <v>464</v>
      </c>
      <c r="G22" s="3" t="s">
        <v>465</v>
      </c>
      <c r="H22" s="3" t="s">
        <v>466</v>
      </c>
      <c r="I22" s="3" t="s">
        <v>467</v>
      </c>
      <c r="J22" s="3" t="s">
        <v>468</v>
      </c>
      <c r="K22" s="3" t="s">
        <v>469</v>
      </c>
      <c r="L22" s="3" t="s">
        <v>470</v>
      </c>
      <c r="M22" s="3" t="s">
        <v>471</v>
      </c>
    </row>
    <row r="23" spans="3:13" x14ac:dyDescent="0.2">
      <c r="C23" s="3" t="s">
        <v>472</v>
      </c>
      <c r="D23" s="3" t="s">
        <v>3</v>
      </c>
      <c r="E23" s="3" t="s">
        <v>3</v>
      </c>
      <c r="F23" s="3" t="s">
        <v>473</v>
      </c>
      <c r="G23" s="3" t="s">
        <v>474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475</v>
      </c>
      <c r="D24" s="3" t="s">
        <v>476</v>
      </c>
      <c r="E24" s="3">
        <v>0</v>
      </c>
      <c r="F24" s="3">
        <v>800</v>
      </c>
      <c r="G24" s="3">
        <v>-400</v>
      </c>
      <c r="H24" s="3" t="s">
        <v>477</v>
      </c>
      <c r="I24" s="3">
        <v>0</v>
      </c>
      <c r="J24" s="3">
        <v>0</v>
      </c>
      <c r="K24" s="3">
        <v>800</v>
      </c>
      <c r="L24" s="3">
        <v>-800</v>
      </c>
      <c r="M24" s="3">
        <v>0</v>
      </c>
    </row>
    <row r="25" spans="3:13" x14ac:dyDescent="0.2">
      <c r="C25" s="3" t="s">
        <v>478</v>
      </c>
      <c r="D25" s="3" t="s">
        <v>479</v>
      </c>
      <c r="E25" s="3" t="s">
        <v>463</v>
      </c>
      <c r="F25" s="3" t="s">
        <v>480</v>
      </c>
      <c r="G25" s="3" t="s">
        <v>481</v>
      </c>
      <c r="H25" s="3" t="s">
        <v>482</v>
      </c>
      <c r="I25" s="3" t="s">
        <v>467</v>
      </c>
      <c r="J25" s="3" t="s">
        <v>468</v>
      </c>
      <c r="K25" s="3" t="s">
        <v>483</v>
      </c>
      <c r="L25" s="3" t="s">
        <v>484</v>
      </c>
      <c r="M25" s="3" t="s">
        <v>471</v>
      </c>
    </row>
    <row r="27" spans="3:13" x14ac:dyDescent="0.2">
      <c r="C27" s="3" t="s">
        <v>485</v>
      </c>
      <c r="D27" s="3" t="s">
        <v>3</v>
      </c>
      <c r="E27" s="3" t="s">
        <v>486</v>
      </c>
      <c r="F27" s="3" t="s">
        <v>487</v>
      </c>
      <c r="G27" s="3" t="s">
        <v>488</v>
      </c>
      <c r="H27" s="3" t="s">
        <v>489</v>
      </c>
      <c r="I27" s="3" t="s">
        <v>490</v>
      </c>
      <c r="J27" s="3" t="s">
        <v>491</v>
      </c>
      <c r="K27" s="3" t="s">
        <v>492</v>
      </c>
      <c r="L27" s="3" t="s">
        <v>493</v>
      </c>
      <c r="M27" s="3" t="s">
        <v>494</v>
      </c>
    </row>
    <row r="28" spans="3:13" x14ac:dyDescent="0.2">
      <c r="C28" s="3" t="s">
        <v>495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496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497</v>
      </c>
      <c r="L29" s="3" t="s">
        <v>498</v>
      </c>
      <c r="M29" s="3" t="s">
        <v>3</v>
      </c>
    </row>
    <row r="30" spans="3:13" x14ac:dyDescent="0.2">
      <c r="C30" s="3" t="s">
        <v>499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">
        <v>-700</v>
      </c>
      <c r="K30" s="3">
        <v>-700</v>
      </c>
      <c r="L30" s="3">
        <v>-800</v>
      </c>
      <c r="M30" s="3" t="s">
        <v>500</v>
      </c>
    </row>
    <row r="31" spans="3:13" x14ac:dyDescent="0.2">
      <c r="C31" s="3" t="s">
        <v>501</v>
      </c>
      <c r="D31" s="3" t="s">
        <v>3</v>
      </c>
      <c r="E31" s="3" t="s">
        <v>3</v>
      </c>
      <c r="F31" s="3" t="s">
        <v>3</v>
      </c>
      <c r="G31" s="3" t="s">
        <v>502</v>
      </c>
      <c r="H31" s="3" t="s">
        <v>474</v>
      </c>
      <c r="I31" s="3" t="s">
        <v>503</v>
      </c>
      <c r="J31" s="3" t="s">
        <v>504</v>
      </c>
      <c r="K31" s="3" t="s">
        <v>505</v>
      </c>
      <c r="L31" s="3" t="s">
        <v>447</v>
      </c>
      <c r="M31" s="3" t="s">
        <v>3</v>
      </c>
    </row>
    <row r="32" spans="3:13" x14ac:dyDescent="0.2">
      <c r="C32" s="3" t="s">
        <v>506</v>
      </c>
      <c r="D32" s="3" t="s">
        <v>507</v>
      </c>
      <c r="E32" s="3" t="s">
        <v>508</v>
      </c>
      <c r="F32" s="3" t="s">
        <v>509</v>
      </c>
      <c r="G32" s="3">
        <v>-100</v>
      </c>
      <c r="H32" s="3" t="s">
        <v>510</v>
      </c>
      <c r="I32" s="3" t="s">
        <v>511</v>
      </c>
      <c r="J32" s="3" t="s">
        <v>143</v>
      </c>
      <c r="K32" s="3">
        <v>100</v>
      </c>
      <c r="L32" s="3" t="s">
        <v>512</v>
      </c>
      <c r="M32" s="3">
        <v>-700</v>
      </c>
    </row>
    <row r="33" spans="3:13" x14ac:dyDescent="0.2">
      <c r="C33" s="3" t="s">
        <v>513</v>
      </c>
      <c r="D33" s="3" t="s">
        <v>507</v>
      </c>
      <c r="E33" s="3" t="s">
        <v>514</v>
      </c>
      <c r="F33" s="3" t="s">
        <v>515</v>
      </c>
      <c r="G33" s="3" t="s">
        <v>516</v>
      </c>
      <c r="H33" s="3" t="s">
        <v>517</v>
      </c>
      <c r="I33" s="3" t="s">
        <v>518</v>
      </c>
      <c r="J33" s="3" t="s">
        <v>519</v>
      </c>
      <c r="K33" s="3" t="s">
        <v>520</v>
      </c>
      <c r="L33" s="3" t="s">
        <v>521</v>
      </c>
      <c r="M33" s="3" t="s">
        <v>522</v>
      </c>
    </row>
    <row r="35" spans="3:13" x14ac:dyDescent="0.2">
      <c r="C35" s="3" t="s">
        <v>523</v>
      </c>
      <c r="D35" s="3" t="s">
        <v>3</v>
      </c>
      <c r="E35" s="3" t="s">
        <v>3</v>
      </c>
      <c r="F35" s="3" t="s">
        <v>3</v>
      </c>
      <c r="G35" s="3" t="s">
        <v>28</v>
      </c>
      <c r="H35" s="3" t="s">
        <v>29</v>
      </c>
      <c r="I35" s="3" t="s">
        <v>30</v>
      </c>
      <c r="J35" s="3" t="s">
        <v>3</v>
      </c>
      <c r="K35" s="3" t="s">
        <v>3</v>
      </c>
      <c r="L35" s="3" t="s">
        <v>3</v>
      </c>
      <c r="M35" s="3" t="s">
        <v>3</v>
      </c>
    </row>
    <row r="36" spans="3:13" x14ac:dyDescent="0.2">
      <c r="C36" s="3" t="s">
        <v>524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525</v>
      </c>
      <c r="D37" s="3" t="s">
        <v>3</v>
      </c>
      <c r="E37" s="3" t="s">
        <v>3</v>
      </c>
      <c r="F37" s="3" t="s">
        <v>3</v>
      </c>
      <c r="G37" s="3" t="s">
        <v>526</v>
      </c>
      <c r="H37" s="3" t="s">
        <v>527</v>
      </c>
      <c r="I37" s="3" t="s">
        <v>3</v>
      </c>
      <c r="J37" s="3" t="s">
        <v>3</v>
      </c>
      <c r="K37" s="3" t="s">
        <v>3</v>
      </c>
      <c r="L37" s="3" t="s">
        <v>3</v>
      </c>
      <c r="M37" s="3" t="s">
        <v>3</v>
      </c>
    </row>
    <row r="38" spans="3:13" x14ac:dyDescent="0.2">
      <c r="C38" s="3" t="s">
        <v>528</v>
      </c>
      <c r="D38" s="3" t="s">
        <v>3</v>
      </c>
      <c r="E38" s="3" t="s">
        <v>3</v>
      </c>
      <c r="F38" s="3" t="s">
        <v>28</v>
      </c>
      <c r="G38" s="3" t="s">
        <v>29</v>
      </c>
      <c r="H38" s="3" t="s">
        <v>30</v>
      </c>
      <c r="I38" s="3" t="s">
        <v>3</v>
      </c>
      <c r="J38" s="3" t="s">
        <v>3</v>
      </c>
      <c r="K38" s="3" t="s">
        <v>3</v>
      </c>
      <c r="L38" s="3" t="s">
        <v>3</v>
      </c>
      <c r="M38" s="3" t="s">
        <v>3</v>
      </c>
    </row>
    <row r="40" spans="3:13" x14ac:dyDescent="0.2">
      <c r="C40" s="3" t="s">
        <v>529</v>
      </c>
      <c r="D40" s="3" t="s">
        <v>530</v>
      </c>
      <c r="E40" s="3" t="s">
        <v>531</v>
      </c>
      <c r="F40" s="3" t="s">
        <v>532</v>
      </c>
      <c r="G40" s="3" t="s">
        <v>533</v>
      </c>
      <c r="H40" s="3" t="s">
        <v>534</v>
      </c>
      <c r="I40" s="3" t="s">
        <v>535</v>
      </c>
      <c r="J40" s="3" t="s">
        <v>536</v>
      </c>
      <c r="K40" s="3" t="s">
        <v>537</v>
      </c>
      <c r="L40" s="3" t="s">
        <v>538</v>
      </c>
      <c r="M40" s="3" t="s">
        <v>539</v>
      </c>
    </row>
    <row r="41" spans="3:13" x14ac:dyDescent="0.2">
      <c r="C41" s="3" t="s">
        <v>540</v>
      </c>
      <c r="D41" s="3" t="s">
        <v>3</v>
      </c>
      <c r="E41" s="3">
        <v>342.85700000000003</v>
      </c>
      <c r="F41" s="3">
        <v>300</v>
      </c>
      <c r="G41" s="3">
        <v>200</v>
      </c>
      <c r="H41" s="3">
        <v>100</v>
      </c>
      <c r="I41" s="3">
        <v>600</v>
      </c>
      <c r="J41" s="3" t="s">
        <v>541</v>
      </c>
      <c r="K41" s="3" t="s">
        <v>542</v>
      </c>
      <c r="L41" s="3" t="s">
        <v>543</v>
      </c>
      <c r="M41" s="3" t="s">
        <v>544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2F92-586E-4311-BCB2-01D7D26B89A5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545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546</v>
      </c>
      <c r="D12" s="3" t="s">
        <v>3</v>
      </c>
      <c r="E12" s="3">
        <v>30.6</v>
      </c>
      <c r="F12" s="3">
        <v>21.92</v>
      </c>
      <c r="G12" s="3">
        <v>31.94</v>
      </c>
      <c r="H12" s="3">
        <v>32.06</v>
      </c>
      <c r="I12" s="3">
        <v>17.670000000000002</v>
      </c>
      <c r="J12" s="3">
        <v>15.23</v>
      </c>
      <c r="K12" s="3">
        <v>10.09</v>
      </c>
      <c r="L12" s="3">
        <v>13.63</v>
      </c>
      <c r="M12" s="3">
        <v>21.7</v>
      </c>
    </row>
    <row r="13" spans="3:13" ht="12.75" x14ac:dyDescent="0.2">
      <c r="C13" s="3" t="s">
        <v>547</v>
      </c>
      <c r="D13" s="3" t="s">
        <v>3</v>
      </c>
      <c r="E13" s="3" t="s">
        <v>548</v>
      </c>
      <c r="F13" s="3" t="s">
        <v>549</v>
      </c>
      <c r="G13" s="3" t="s">
        <v>550</v>
      </c>
      <c r="H13" s="3" t="s">
        <v>551</v>
      </c>
      <c r="I13" s="3" t="s">
        <v>552</v>
      </c>
      <c r="J13" s="3" t="s">
        <v>553</v>
      </c>
      <c r="K13" s="3" t="s">
        <v>554</v>
      </c>
      <c r="L13" s="3" t="s">
        <v>555</v>
      </c>
      <c r="M13" s="3" t="s">
        <v>556</v>
      </c>
    </row>
    <row r="14" spans="3:13" ht="12.75" x14ac:dyDescent="0.2"/>
    <row r="15" spans="3:13" ht="12.75" x14ac:dyDescent="0.2">
      <c r="C15" s="3" t="s">
        <v>557</v>
      </c>
      <c r="D15" s="3" t="s">
        <v>3</v>
      </c>
      <c r="E15" s="3" t="s">
        <v>558</v>
      </c>
      <c r="F15" s="3" t="s">
        <v>559</v>
      </c>
      <c r="G15" s="3" t="s">
        <v>560</v>
      </c>
      <c r="H15" s="3" t="s">
        <v>561</v>
      </c>
      <c r="I15" s="3" t="s">
        <v>562</v>
      </c>
      <c r="J15" s="3" t="s">
        <v>563</v>
      </c>
      <c r="K15" s="3" t="s">
        <v>564</v>
      </c>
      <c r="L15" s="3" t="s">
        <v>565</v>
      </c>
      <c r="M15" s="3" t="s">
        <v>566</v>
      </c>
    </row>
    <row r="16" spans="3:13" ht="12.75" x14ac:dyDescent="0.2">
      <c r="C16" s="3" t="s">
        <v>567</v>
      </c>
      <c r="D16" s="3" t="s">
        <v>568</v>
      </c>
      <c r="E16" s="3" t="s">
        <v>558</v>
      </c>
      <c r="F16" s="3" t="s">
        <v>559</v>
      </c>
      <c r="G16" s="3" t="s">
        <v>560</v>
      </c>
      <c r="H16" s="3" t="s">
        <v>561</v>
      </c>
      <c r="I16" s="3" t="s">
        <v>562</v>
      </c>
      <c r="J16" s="3" t="s">
        <v>563</v>
      </c>
      <c r="K16" s="3" t="s">
        <v>564</v>
      </c>
      <c r="L16" s="3" t="s">
        <v>565</v>
      </c>
      <c r="M16" s="3" t="s">
        <v>566</v>
      </c>
    </row>
    <row r="17" spans="3:13" ht="12.75" x14ac:dyDescent="0.2">
      <c r="C17" s="3" t="s">
        <v>569</v>
      </c>
      <c r="D17" s="3" t="s">
        <v>568</v>
      </c>
      <c r="E17" s="3" t="s">
        <v>568</v>
      </c>
      <c r="F17" s="3" t="s">
        <v>570</v>
      </c>
      <c r="G17" s="3" t="s">
        <v>571</v>
      </c>
      <c r="H17" s="3" t="s">
        <v>572</v>
      </c>
      <c r="I17" s="3" t="s">
        <v>573</v>
      </c>
      <c r="J17" s="3" t="s">
        <v>574</v>
      </c>
      <c r="K17" s="3" t="s">
        <v>575</v>
      </c>
      <c r="L17" s="3" t="s">
        <v>576</v>
      </c>
      <c r="M17" s="3" t="s">
        <v>577</v>
      </c>
    </row>
    <row r="18" spans="3:13" ht="12.75" x14ac:dyDescent="0.2">
      <c r="C18" s="3" t="s">
        <v>578</v>
      </c>
      <c r="D18" s="3" t="s">
        <v>568</v>
      </c>
      <c r="E18" s="3" t="s">
        <v>568</v>
      </c>
      <c r="F18" s="3" t="s">
        <v>579</v>
      </c>
      <c r="G18" s="3" t="s">
        <v>580</v>
      </c>
      <c r="H18" s="3" t="s">
        <v>581</v>
      </c>
      <c r="I18" s="3" t="s">
        <v>582</v>
      </c>
      <c r="J18" s="3" t="s">
        <v>583</v>
      </c>
      <c r="K18" s="3" t="s">
        <v>584</v>
      </c>
      <c r="L18" s="3" t="s">
        <v>585</v>
      </c>
      <c r="M18" s="3" t="s">
        <v>586</v>
      </c>
    </row>
    <row r="19" spans="3:13" ht="12.75" x14ac:dyDescent="0.2">
      <c r="C19" s="3" t="s">
        <v>587</v>
      </c>
      <c r="D19" s="3" t="s">
        <v>568</v>
      </c>
      <c r="E19" s="3" t="s">
        <v>568</v>
      </c>
      <c r="F19" s="3" t="s">
        <v>588</v>
      </c>
      <c r="G19" s="3" t="s">
        <v>589</v>
      </c>
      <c r="H19" s="3" t="s">
        <v>590</v>
      </c>
      <c r="I19" s="3" t="s">
        <v>591</v>
      </c>
      <c r="J19" s="3" t="s">
        <v>588</v>
      </c>
      <c r="K19" s="3" t="s">
        <v>592</v>
      </c>
      <c r="L19" s="3" t="s">
        <v>593</v>
      </c>
      <c r="M19" s="3" t="s">
        <v>594</v>
      </c>
    </row>
    <row r="20" spans="3:13" ht="12.75" x14ac:dyDescent="0.2">
      <c r="C20" s="3" t="s">
        <v>595</v>
      </c>
      <c r="D20" s="3" t="s">
        <v>596</v>
      </c>
      <c r="E20" s="3" t="s">
        <v>597</v>
      </c>
      <c r="F20" s="3" t="s">
        <v>598</v>
      </c>
      <c r="G20" s="3" t="s">
        <v>599</v>
      </c>
      <c r="H20" s="3" t="s">
        <v>600</v>
      </c>
      <c r="I20" s="3" t="s">
        <v>601</v>
      </c>
      <c r="J20" s="3" t="s">
        <v>602</v>
      </c>
      <c r="K20" s="3" t="s">
        <v>603</v>
      </c>
      <c r="L20" s="3" t="s">
        <v>604</v>
      </c>
      <c r="M20" s="3" t="s">
        <v>605</v>
      </c>
    </row>
    <row r="21" spans="3:13" ht="12.75" x14ac:dyDescent="0.2">
      <c r="C21" s="3" t="s">
        <v>606</v>
      </c>
      <c r="D21" s="3" t="s">
        <v>596</v>
      </c>
      <c r="E21" s="3" t="s">
        <v>607</v>
      </c>
      <c r="F21" s="3" t="s">
        <v>608</v>
      </c>
      <c r="G21" s="3" t="s">
        <v>609</v>
      </c>
      <c r="H21" s="3" t="s">
        <v>610</v>
      </c>
      <c r="I21" s="3" t="s">
        <v>611</v>
      </c>
      <c r="J21" s="3" t="s">
        <v>612</v>
      </c>
      <c r="K21" s="3" t="s">
        <v>613</v>
      </c>
      <c r="L21" s="3" t="s">
        <v>612</v>
      </c>
      <c r="M21" s="3" t="s">
        <v>614</v>
      </c>
    </row>
    <row r="22" spans="3:13" ht="12.75" x14ac:dyDescent="0.2">
      <c r="C22" s="3" t="s">
        <v>615</v>
      </c>
      <c r="D22" s="3" t="s">
        <v>568</v>
      </c>
      <c r="E22" s="3" t="s">
        <v>568</v>
      </c>
      <c r="F22" s="3" t="s">
        <v>616</v>
      </c>
      <c r="G22" s="3" t="s">
        <v>617</v>
      </c>
      <c r="H22" s="3" t="s">
        <v>618</v>
      </c>
      <c r="I22" s="3" t="s">
        <v>619</v>
      </c>
      <c r="J22" s="3" t="s">
        <v>620</v>
      </c>
      <c r="K22" s="3" t="s">
        <v>621</v>
      </c>
      <c r="L22" s="3" t="s">
        <v>622</v>
      </c>
      <c r="M22" s="3" t="s">
        <v>623</v>
      </c>
    </row>
    <row r="23" spans="3:13" ht="12.75" x14ac:dyDescent="0.2"/>
    <row r="24" spans="3:13" ht="12.75" x14ac:dyDescent="0.2">
      <c r="C24" s="3" t="s">
        <v>624</v>
      </c>
      <c r="D24" s="3" t="s">
        <v>568</v>
      </c>
      <c r="E24" s="3" t="s">
        <v>568</v>
      </c>
      <c r="F24" s="3" t="s">
        <v>625</v>
      </c>
      <c r="G24" s="3" t="s">
        <v>626</v>
      </c>
      <c r="H24" s="3" t="s">
        <v>627</v>
      </c>
      <c r="I24" s="3" t="s">
        <v>628</v>
      </c>
      <c r="J24" s="3" t="s">
        <v>629</v>
      </c>
      <c r="K24" s="3" t="s">
        <v>630</v>
      </c>
      <c r="L24" s="3" t="s">
        <v>631</v>
      </c>
      <c r="M24" s="3" t="s">
        <v>632</v>
      </c>
    </row>
    <row r="25" spans="3:13" ht="12.75" x14ac:dyDescent="0.2">
      <c r="C25" s="3" t="s">
        <v>633</v>
      </c>
      <c r="D25" s="3" t="s">
        <v>568</v>
      </c>
      <c r="E25" s="3" t="s">
        <v>634</v>
      </c>
      <c r="F25" s="3" t="s">
        <v>635</v>
      </c>
      <c r="G25" s="3" t="s">
        <v>609</v>
      </c>
      <c r="H25" s="3" t="s">
        <v>609</v>
      </c>
      <c r="I25" s="3" t="s">
        <v>611</v>
      </c>
      <c r="J25" s="3" t="s">
        <v>612</v>
      </c>
      <c r="K25" s="3" t="s">
        <v>613</v>
      </c>
      <c r="L25" s="3" t="s">
        <v>612</v>
      </c>
      <c r="M25" s="3" t="s">
        <v>636</v>
      </c>
    </row>
    <row r="26" spans="3:13" ht="12.75" x14ac:dyDescent="0.2">
      <c r="C26" s="3" t="s">
        <v>637</v>
      </c>
      <c r="D26" s="3" t="s">
        <v>568</v>
      </c>
      <c r="E26" s="3" t="s">
        <v>568</v>
      </c>
      <c r="F26" s="3" t="s">
        <v>638</v>
      </c>
      <c r="G26" s="3" t="s">
        <v>639</v>
      </c>
      <c r="H26" s="3" t="s">
        <v>640</v>
      </c>
      <c r="I26" s="3" t="s">
        <v>641</v>
      </c>
      <c r="J26" s="3" t="s">
        <v>642</v>
      </c>
      <c r="K26" s="3" t="s">
        <v>643</v>
      </c>
      <c r="L26" s="3" t="s">
        <v>620</v>
      </c>
      <c r="M26" s="3" t="s">
        <v>644</v>
      </c>
    </row>
    <row r="27" spans="3:13" ht="12.75" x14ac:dyDescent="0.2">
      <c r="C27" s="3" t="s">
        <v>645</v>
      </c>
      <c r="D27" s="3" t="s">
        <v>568</v>
      </c>
      <c r="E27" s="3" t="s">
        <v>568</v>
      </c>
      <c r="F27" s="3" t="s">
        <v>646</v>
      </c>
      <c r="G27" s="3" t="s">
        <v>647</v>
      </c>
      <c r="H27" s="3" t="s">
        <v>648</v>
      </c>
      <c r="I27" s="3" t="s">
        <v>619</v>
      </c>
      <c r="J27" s="3" t="s">
        <v>620</v>
      </c>
      <c r="K27" s="3" t="s">
        <v>649</v>
      </c>
      <c r="L27" s="3" t="s">
        <v>650</v>
      </c>
      <c r="M27" s="3" t="s">
        <v>651</v>
      </c>
    </row>
    <row r="28" spans="3:13" ht="12.75" x14ac:dyDescent="0.2"/>
    <row r="29" spans="3:13" ht="12.75" x14ac:dyDescent="0.2">
      <c r="C29" s="3" t="s">
        <v>652</v>
      </c>
      <c r="D29" s="3" t="s">
        <v>568</v>
      </c>
      <c r="E29" s="3">
        <v>12.8</v>
      </c>
      <c r="F29" s="3">
        <v>16.100000000000001</v>
      </c>
      <c r="G29" s="3">
        <v>13.9</v>
      </c>
      <c r="H29" s="3">
        <v>14.3</v>
      </c>
      <c r="I29" s="3">
        <v>13.5</v>
      </c>
      <c r="J29" s="3">
        <v>13.5</v>
      </c>
      <c r="K29" s="3">
        <v>11</v>
      </c>
      <c r="L29" s="3">
        <v>5.7</v>
      </c>
      <c r="M29" s="3">
        <v>7.8</v>
      </c>
    </row>
    <row r="30" spans="3:13" ht="12.75" x14ac:dyDescent="0.2">
      <c r="C30" s="3" t="s">
        <v>653</v>
      </c>
      <c r="D30" s="3">
        <v>4</v>
      </c>
      <c r="E30" s="3">
        <v>4</v>
      </c>
      <c r="F30" s="3">
        <v>4</v>
      </c>
      <c r="G30" s="3">
        <v>6</v>
      </c>
      <c r="H30" s="3">
        <v>7</v>
      </c>
      <c r="I30" s="3">
        <v>5</v>
      </c>
      <c r="J30" s="3">
        <v>8</v>
      </c>
      <c r="K30" s="3">
        <v>5</v>
      </c>
      <c r="L30" s="3">
        <v>7</v>
      </c>
      <c r="M30" s="3">
        <v>7</v>
      </c>
    </row>
    <row r="31" spans="3:13" ht="12.75" x14ac:dyDescent="0.2">
      <c r="C31" s="3" t="s">
        <v>654</v>
      </c>
      <c r="D31" s="3" t="s">
        <v>3</v>
      </c>
      <c r="E31" s="3">
        <v>0.63480000000000003</v>
      </c>
      <c r="F31" s="3">
        <v>1.3</v>
      </c>
      <c r="G31" s="3">
        <v>0.72</v>
      </c>
      <c r="H31" s="3">
        <v>0.75</v>
      </c>
      <c r="I31" s="3">
        <v>0.78</v>
      </c>
      <c r="J31" s="3">
        <v>0.78</v>
      </c>
      <c r="K31" s="3">
        <v>0.3</v>
      </c>
      <c r="L31" s="3">
        <v>0.36</v>
      </c>
      <c r="M31" s="3">
        <v>0.96</v>
      </c>
    </row>
    <row r="32" spans="3:13" ht="12.75" x14ac:dyDescent="0.2">
      <c r="C32" s="3" t="s">
        <v>655</v>
      </c>
      <c r="D32" s="3" t="s">
        <v>3</v>
      </c>
      <c r="E32" s="3" t="s">
        <v>656</v>
      </c>
      <c r="F32" s="3" t="s">
        <v>657</v>
      </c>
      <c r="G32" s="3" t="s">
        <v>656</v>
      </c>
      <c r="H32" s="3" t="s">
        <v>656</v>
      </c>
      <c r="I32" s="3" t="s">
        <v>658</v>
      </c>
      <c r="J32" s="3" t="s">
        <v>659</v>
      </c>
      <c r="K32" s="3" t="s">
        <v>660</v>
      </c>
      <c r="L32" s="3" t="s">
        <v>656</v>
      </c>
      <c r="M32" s="3" t="s">
        <v>661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36E4-0E38-4A41-BFD8-CCE5D28831B5}">
  <dimension ref="A3:BJ22"/>
  <sheetViews>
    <sheetView showGridLines="0" tabSelected="1" workbookViewId="0">
      <selection activeCell="F21" sqref="F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662</v>
      </c>
      <c r="C3" s="9"/>
      <c r="D3" s="9"/>
      <c r="E3" s="9"/>
      <c r="F3" s="9"/>
      <c r="H3" s="9" t="s">
        <v>663</v>
      </c>
      <c r="I3" s="9"/>
      <c r="J3" s="9"/>
      <c r="K3" s="9"/>
      <c r="L3" s="9"/>
      <c r="N3" s="11" t="s">
        <v>664</v>
      </c>
      <c r="O3" s="11"/>
      <c r="P3" s="11"/>
      <c r="Q3" s="11"/>
      <c r="R3" s="11"/>
      <c r="S3" s="11"/>
      <c r="T3" s="11"/>
      <c r="V3" s="9" t="s">
        <v>665</v>
      </c>
      <c r="W3" s="9"/>
      <c r="X3" s="9"/>
      <c r="Y3" s="9"/>
      <c r="AA3" s="9" t="s">
        <v>666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667</v>
      </c>
      <c r="C4" s="15" t="s">
        <v>668</v>
      </c>
      <c r="D4" s="14" t="s">
        <v>669</v>
      </c>
      <c r="E4" s="15" t="s">
        <v>670</v>
      </c>
      <c r="F4" s="14" t="s">
        <v>671</v>
      </c>
      <c r="H4" s="16" t="s">
        <v>672</v>
      </c>
      <c r="I4" s="17" t="s">
        <v>673</v>
      </c>
      <c r="J4" s="16" t="s">
        <v>674</v>
      </c>
      <c r="K4" s="17" t="s">
        <v>675</v>
      </c>
      <c r="L4" s="16" t="s">
        <v>676</v>
      </c>
      <c r="N4" s="18" t="s">
        <v>677</v>
      </c>
      <c r="O4" s="19" t="s">
        <v>678</v>
      </c>
      <c r="P4" s="18" t="s">
        <v>679</v>
      </c>
      <c r="Q4" s="19" t="s">
        <v>680</v>
      </c>
      <c r="R4" s="18" t="s">
        <v>681</v>
      </c>
      <c r="S4" s="19" t="s">
        <v>682</v>
      </c>
      <c r="T4" s="18" t="s">
        <v>683</v>
      </c>
      <c r="V4" s="19" t="s">
        <v>684</v>
      </c>
      <c r="W4" s="18" t="s">
        <v>685</v>
      </c>
      <c r="X4" s="19" t="s">
        <v>686</v>
      </c>
      <c r="Y4" s="18" t="s">
        <v>687</v>
      </c>
      <c r="AA4" s="20" t="s">
        <v>379</v>
      </c>
      <c r="AB4" s="21" t="s">
        <v>569</v>
      </c>
      <c r="AC4" s="20" t="s">
        <v>578</v>
      </c>
      <c r="AD4" s="21" t="s">
        <v>595</v>
      </c>
      <c r="AE4" s="20" t="s">
        <v>606</v>
      </c>
      <c r="AF4" s="21" t="s">
        <v>615</v>
      </c>
      <c r="AG4" s="20" t="s">
        <v>624</v>
      </c>
      <c r="AH4" s="21" t="s">
        <v>633</v>
      </c>
      <c r="AI4" s="20" t="s">
        <v>654</v>
      </c>
      <c r="AJ4" s="22"/>
      <c r="AK4" s="21" t="s">
        <v>652</v>
      </c>
      <c r="AL4" s="20" t="s">
        <v>653</v>
      </c>
    </row>
    <row r="5" spans="1:62" ht="63" x14ac:dyDescent="0.2">
      <c r="A5" s="23" t="s">
        <v>688</v>
      </c>
      <c r="B5" s="18" t="s">
        <v>689</v>
      </c>
      <c r="C5" s="24" t="s">
        <v>690</v>
      </c>
      <c r="D5" s="25" t="s">
        <v>691</v>
      </c>
      <c r="E5" s="19" t="s">
        <v>692</v>
      </c>
      <c r="F5" s="18" t="s">
        <v>689</v>
      </c>
      <c r="H5" s="19" t="s">
        <v>693</v>
      </c>
      <c r="I5" s="18" t="s">
        <v>694</v>
      </c>
      <c r="J5" s="19" t="s">
        <v>695</v>
      </c>
      <c r="K5" s="18" t="s">
        <v>696</v>
      </c>
      <c r="L5" s="19" t="s">
        <v>697</v>
      </c>
      <c r="N5" s="18" t="s">
        <v>698</v>
      </c>
      <c r="O5" s="19" t="s">
        <v>699</v>
      </c>
      <c r="P5" s="18" t="s">
        <v>700</v>
      </c>
      <c r="Q5" s="19" t="s">
        <v>701</v>
      </c>
      <c r="R5" s="18" t="s">
        <v>702</v>
      </c>
      <c r="S5" s="19" t="s">
        <v>703</v>
      </c>
      <c r="T5" s="18" t="s">
        <v>704</v>
      </c>
      <c r="V5" s="19" t="s">
        <v>705</v>
      </c>
      <c r="W5" s="18" t="s">
        <v>706</v>
      </c>
      <c r="X5" s="19" t="s">
        <v>707</v>
      </c>
      <c r="Y5" s="18" t="s">
        <v>708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2.2750929368029742</v>
      </c>
      <c r="C7" s="31">
        <f>(sheet!D18-sheet!D15)/sheet!D35</f>
        <v>2.2750929368029742</v>
      </c>
      <c r="D7" s="31">
        <f>sheet!D12/sheet!D35</f>
        <v>2.8420673941719632</v>
      </c>
      <c r="E7" s="31">
        <f>Sheet2!D20/sheet!D35</f>
        <v>8.9357836671063673</v>
      </c>
      <c r="F7" s="31">
        <f>sheet!D18/sheet!D35</f>
        <v>2.2750929368029742</v>
      </c>
      <c r="G7" s="29"/>
      <c r="H7" s="32">
        <f>Sheet1!D33/sheet!D51</f>
        <v>0.55613629363073203</v>
      </c>
      <c r="I7" s="32">
        <f>Sheet1!D33/Sheet1!D12</f>
        <v>0.45034009296138222</v>
      </c>
      <c r="J7" s="32">
        <f>Sheet1!D12/sheet!D27</f>
        <v>0.97686417079207921</v>
      </c>
      <c r="K7" s="32">
        <f>Sheet1!D30/sheet!D27</f>
        <v>0.43992110148514851</v>
      </c>
      <c r="L7" s="32" t="str">
        <f>Sheet1!D38</f>
        <v/>
      </c>
      <c r="M7" s="29"/>
      <c r="N7" s="32">
        <f>sheet!D40/sheet!D27</f>
        <v>0.2089689047029703</v>
      </c>
      <c r="O7" s="32">
        <f>sheet!D51/sheet!D27</f>
        <v>0.79103109529702975</v>
      </c>
      <c r="P7" s="32">
        <f>sheet!D40/sheet!D51</f>
        <v>0.26417280679023514</v>
      </c>
      <c r="Q7" s="31">
        <f>Sheet1!D24/Sheet1!D26</f>
        <v>151.976</v>
      </c>
      <c r="R7" s="31">
        <f>ABS(Sheet2!D20/(Sheet1!D26+Sheet2!D30))</f>
        <v>149.03100000000001</v>
      </c>
      <c r="S7" s="31">
        <f>sheet!D40/Sheet1!D43</f>
        <v>0.24954161490109505</v>
      </c>
      <c r="T7" s="31">
        <f>Sheet2!D20/sheet!D40</f>
        <v>2.7582498935796118</v>
      </c>
      <c r="V7" s="31" t="e">
        <f>ABS(Sheet1!D15/sheet!D15)</f>
        <v>#DIV/0!</v>
      </c>
      <c r="W7" s="31">
        <f>Sheet1!D12/sheet!D14</f>
        <v>6.6565991988193129</v>
      </c>
      <c r="X7" s="31">
        <f>Sheet1!D12/sheet!D27</f>
        <v>0.97686417079207921</v>
      </c>
      <c r="Y7" s="31">
        <f>Sheet1!D12/(sheet!D18-sheet!D35)</f>
        <v>11.877080786231543</v>
      </c>
      <c r="AA7" s="17" t="str">
        <f>Sheet1!D43</f>
        <v>216,521</v>
      </c>
      <c r="AB7" s="17" t="str">
        <f>Sheet3!D17</f>
        <v>NA</v>
      </c>
      <c r="AC7" s="17" t="str">
        <f>Sheet3!D18</f>
        <v>NA</v>
      </c>
      <c r="AD7" s="17" t="str">
        <f>Sheet3!D20</f>
        <v>NM</v>
      </c>
      <c r="AE7" s="17" t="str">
        <f>Sheet3!D21</f>
        <v>NM</v>
      </c>
      <c r="AF7" s="17" t="str">
        <f>Sheet3!D22</f>
        <v>NA</v>
      </c>
      <c r="AG7" s="17" t="str">
        <f>Sheet3!D24</f>
        <v>NA</v>
      </c>
      <c r="AH7" s="17" t="str">
        <f>Sheet3!D25</f>
        <v>NA</v>
      </c>
      <c r="AI7" s="17" t="str">
        <f>Sheet3!D31</f>
        <v/>
      </c>
      <c r="AK7" s="17" t="str">
        <f>Sheet3!D29</f>
        <v>NA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2.2060810810810811</v>
      </c>
      <c r="C8" s="34">
        <f>(sheet!E18-sheet!E15)/sheet!E35</f>
        <v>2.2060810810810811</v>
      </c>
      <c r="D8" s="34">
        <f>sheet!E12/sheet!E35</f>
        <v>1.0658783783783783</v>
      </c>
      <c r="E8" s="34">
        <f>Sheet2!E20/sheet!E35</f>
        <v>5.3542479898648656</v>
      </c>
      <c r="F8" s="34">
        <f>sheet!E18/sheet!E35</f>
        <v>2.2060810810810811</v>
      </c>
      <c r="G8" s="29"/>
      <c r="H8" s="35">
        <f>Sheet1!E33/sheet!E51</f>
        <v>0.24238296887966804</v>
      </c>
      <c r="I8" s="35">
        <f>Sheet1!E33/Sheet1!E12</f>
        <v>0.68595873274632679</v>
      </c>
      <c r="J8" s="35">
        <f>Sheet1!E12/sheet!E27</f>
        <v>0.30440449329758718</v>
      </c>
      <c r="K8" s="35">
        <f>Sheet1!E30/sheet!E27</f>
        <v>0.20880892046470062</v>
      </c>
      <c r="L8" s="35">
        <f>Sheet1!E38</f>
        <v>3</v>
      </c>
      <c r="M8" s="29"/>
      <c r="N8" s="35">
        <f>sheet!E40/sheet!E27</f>
        <v>0.13851653261840929</v>
      </c>
      <c r="O8" s="35">
        <f>sheet!E51/sheet!E27</f>
        <v>0.86148346738159065</v>
      </c>
      <c r="P8" s="35">
        <f>sheet!E40/sheet!E51</f>
        <v>0.1607883817427386</v>
      </c>
      <c r="Q8" s="34">
        <f>Sheet1!E24/Sheet1!E26</f>
        <v>380.50022312509293</v>
      </c>
      <c r="R8" s="34">
        <f>ABS(Sheet2!E20/(Sheet1!E26+Sheet2!E30))</f>
        <v>462.25026906261212</v>
      </c>
      <c r="S8" s="34">
        <f>sheet!E40/Sheet1!E43</f>
        <v>0.50625224792328793</v>
      </c>
      <c r="T8" s="34">
        <f>Sheet2!E20/sheet!E40</f>
        <v>2.0449772967741939</v>
      </c>
      <c r="U8" s="12"/>
      <c r="V8" s="34" t="e">
        <f>ABS(Sheet1!E15/sheet!E15)</f>
        <v>#DIV/0!</v>
      </c>
      <c r="W8" s="34">
        <f>Sheet1!E12/sheet!E14</f>
        <v>5.2323905990783413</v>
      </c>
      <c r="X8" s="34">
        <f>Sheet1!E12/sheet!E27</f>
        <v>0.30440449329758718</v>
      </c>
      <c r="Y8" s="34">
        <f>Sheet1!E12/(sheet!E18-sheet!E35)</f>
        <v>4.7707090756302524</v>
      </c>
      <c r="Z8" s="12"/>
      <c r="AA8" s="36" t="str">
        <f>Sheet1!E43</f>
        <v>306,171.48</v>
      </c>
      <c r="AB8" s="36" t="str">
        <f>Sheet3!E17</f>
        <v>NA</v>
      </c>
      <c r="AC8" s="36" t="str">
        <f>Sheet3!E18</f>
        <v>NA</v>
      </c>
      <c r="AD8" s="36" t="str">
        <f>Sheet3!E20</f>
        <v>-214.3x</v>
      </c>
      <c r="AE8" s="36" t="str">
        <f>Sheet3!E21</f>
        <v>12.0x</v>
      </c>
      <c r="AF8" s="36" t="str">
        <f>Sheet3!E22</f>
        <v>NA</v>
      </c>
      <c r="AG8" s="36" t="str">
        <f>Sheet3!E24</f>
        <v>NA</v>
      </c>
      <c r="AH8" s="36" t="str">
        <f>Sheet3!E25</f>
        <v>12.2x</v>
      </c>
      <c r="AI8" s="36">
        <f>Sheet3!E31</f>
        <v>0.63480000000000003</v>
      </c>
      <c r="AK8" s="36">
        <f>Sheet3!E29</f>
        <v>12.8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6.4370179948586115</v>
      </c>
      <c r="C9" s="31">
        <f>(sheet!F18-sheet!F15)/sheet!F35</f>
        <v>6.4370179948586115</v>
      </c>
      <c r="D9" s="31">
        <f>sheet!F12/sheet!F35</f>
        <v>4.9048843187660669</v>
      </c>
      <c r="E9" s="31">
        <f>Sheet2!F20/sheet!F35</f>
        <v>4.3213367609254503</v>
      </c>
      <c r="F9" s="31">
        <f>sheet!F18/sheet!F35</f>
        <v>6.4370179948586115</v>
      </c>
      <c r="G9" s="29"/>
      <c r="H9" s="32">
        <f>Sheet1!F33/sheet!F51</f>
        <v>2.3245516936019481E-2</v>
      </c>
      <c r="I9" s="32">
        <f>Sheet1!F33/Sheet1!F12</f>
        <v>0.36395147313691506</v>
      </c>
      <c r="J9" s="32">
        <f>Sheet1!F12/sheet!F27</f>
        <v>5.8913620584031039E-2</v>
      </c>
      <c r="K9" s="32">
        <f>Sheet1!F30/sheet!F27</f>
        <v>2.144169899938738E-2</v>
      </c>
      <c r="L9" s="32">
        <f>Sheet1!F38</f>
        <v>0.4</v>
      </c>
      <c r="M9" s="29"/>
      <c r="N9" s="32">
        <f>sheet!F40/sheet!F27</f>
        <v>7.7598529712068612E-2</v>
      </c>
      <c r="O9" s="32">
        <f>sheet!F51/sheet!F27</f>
        <v>0.9224014702879314</v>
      </c>
      <c r="P9" s="32">
        <f>sheet!F40/sheet!F51</f>
        <v>8.4126632720832414E-2</v>
      </c>
      <c r="Q9" s="31">
        <f>Sheet1!F24/Sheet1!F26</f>
        <v>67.5</v>
      </c>
      <c r="R9" s="31">
        <f>ABS(Sheet2!F20/(Sheet1!F26+Sheet2!F30))</f>
        <v>140.08333333333334</v>
      </c>
      <c r="S9" s="31">
        <f>sheet!F40/Sheet1!F43</f>
        <v>1.2541254125412542</v>
      </c>
      <c r="T9" s="31">
        <f>Sheet2!F20/sheet!F40</f>
        <v>0.73728070175438598</v>
      </c>
      <c r="V9" s="31" t="e">
        <f>ABS(Sheet1!F15/sheet!F15)</f>
        <v>#DIV/0!</v>
      </c>
      <c r="W9" s="31">
        <f>Sheet1!F12/sheet!F14</f>
        <v>4.691056910569106</v>
      </c>
      <c r="X9" s="31">
        <f>Sheet1!F12/sheet!F27</f>
        <v>5.8913620584031039E-2</v>
      </c>
      <c r="Y9" s="31">
        <f>Sheet1!F12/(sheet!F18-sheet!F35)</f>
        <v>0.8184397163120567</v>
      </c>
      <c r="AA9" s="17" t="str">
        <f>Sheet1!F43</f>
        <v>181,800</v>
      </c>
      <c r="AB9" s="17" t="str">
        <f>Sheet3!F17</f>
        <v>14.3x</v>
      </c>
      <c r="AC9" s="17" t="str">
        <f>Sheet3!F18</f>
        <v>20.6x</v>
      </c>
      <c r="AD9" s="17" t="str">
        <f>Sheet3!F20</f>
        <v>19.7x</v>
      </c>
      <c r="AE9" s="17" t="str">
        <f>Sheet3!F21</f>
        <v>4.4x</v>
      </c>
      <c r="AF9" s="17" t="str">
        <f>Sheet3!F22</f>
        <v>14.0x</v>
      </c>
      <c r="AG9" s="17" t="str">
        <f>Sheet3!F24</f>
        <v>24.6x</v>
      </c>
      <c r="AH9" s="17" t="str">
        <f>Sheet3!F25</f>
        <v>4.6x</v>
      </c>
      <c r="AI9" s="17">
        <f>Sheet3!F31</f>
        <v>1.3</v>
      </c>
      <c r="AK9" s="17">
        <f>Sheet3!F29</f>
        <v>16.100000000000001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2.3353474320241694</v>
      </c>
      <c r="C10" s="34">
        <f>(sheet!G18-sheet!G15)/sheet!G35</f>
        <v>2.3353474320241694</v>
      </c>
      <c r="D10" s="34">
        <f>sheet!G12/sheet!G35</f>
        <v>1.0271903323262841</v>
      </c>
      <c r="E10" s="34">
        <f>Sheet2!G20/sheet!G35</f>
        <v>6.1812688821752264</v>
      </c>
      <c r="F10" s="34">
        <f>sheet!G18/sheet!G35</f>
        <v>2.3353474320241694</v>
      </c>
      <c r="G10" s="29"/>
      <c r="H10" s="35">
        <f>Sheet1!G33/sheet!G51</f>
        <v>7.889546351084813E-3</v>
      </c>
      <c r="I10" s="35">
        <f>Sheet1!G33/Sheet1!G12</f>
        <v>9.8376783079193314E-2</v>
      </c>
      <c r="J10" s="35">
        <f>Sheet1!G12/sheet!G27</f>
        <v>7.3385553911128762E-2</v>
      </c>
      <c r="K10" s="35">
        <f>Sheet1!G30/sheet!G27</f>
        <v>7.2194347182615599E-3</v>
      </c>
      <c r="L10" s="35">
        <f>Sheet1!G38</f>
        <v>8.6999999999999994E-2</v>
      </c>
      <c r="M10" s="29"/>
      <c r="N10" s="35">
        <f>sheet!G40/sheet!G27</f>
        <v>8.4936649460347249E-2</v>
      </c>
      <c r="O10" s="35">
        <f>sheet!G51/sheet!G27</f>
        <v>0.91506335053965271</v>
      </c>
      <c r="P10" s="35">
        <f>sheet!G40/sheet!G51</f>
        <v>9.2820512820512818E-2</v>
      </c>
      <c r="Q10" s="34">
        <f>Sheet1!G24/Sheet1!G26</f>
        <v>9.2631578947368425</v>
      </c>
      <c r="R10" s="34">
        <f>ABS(Sheet2!G20/(Sheet1!G26+Sheet2!G30))</f>
        <v>107.68421052631579</v>
      </c>
      <c r="S10" s="34">
        <f>sheet!G40/Sheet1!G43</f>
        <v>1.2535961640916355</v>
      </c>
      <c r="T10" s="34">
        <f>Sheet2!G20/sheet!G40</f>
        <v>0.86952826179345521</v>
      </c>
      <c r="U10" s="12"/>
      <c r="V10" s="34" t="e">
        <f>ABS(Sheet1!G15/sheet!G15)</f>
        <v>#DIV/0!</v>
      </c>
      <c r="W10" s="34">
        <f>Sheet1!G12/sheet!G14</f>
        <v>4.7948113207547172</v>
      </c>
      <c r="X10" s="34">
        <f>Sheet1!G12/sheet!G27</f>
        <v>7.3385553911128762E-2</v>
      </c>
      <c r="Y10" s="34">
        <f>Sheet1!G12/(sheet!G18-sheet!G35)</f>
        <v>4.5995475113122168</v>
      </c>
      <c r="Z10" s="12"/>
      <c r="AA10" s="36" t="str">
        <f>Sheet1!G43</f>
        <v>187,700</v>
      </c>
      <c r="AB10" s="36" t="str">
        <f>Sheet3!G17</f>
        <v>42.3x</v>
      </c>
      <c r="AC10" s="36" t="str">
        <f>Sheet3!G18</f>
        <v>505.5x</v>
      </c>
      <c r="AD10" s="36" t="str">
        <f>Sheet3!G20</f>
        <v>62.7x</v>
      </c>
      <c r="AE10" s="36" t="str">
        <f>Sheet3!G21</f>
        <v>2.8x</v>
      </c>
      <c r="AF10" s="36" t="str">
        <f>Sheet3!G22</f>
        <v>39.2x</v>
      </c>
      <c r="AG10" s="36" t="str">
        <f>Sheet3!G24</f>
        <v>612.3x</v>
      </c>
      <c r="AH10" s="36" t="str">
        <f>Sheet3!G25</f>
        <v>2.8x</v>
      </c>
      <c r="AI10" s="36">
        <f>Sheet3!G31</f>
        <v>0.72</v>
      </c>
      <c r="AK10" s="36">
        <f>Sheet3!G29</f>
        <v>13.9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2.0627906976744188</v>
      </c>
      <c r="C11" s="31">
        <f>(sheet!H18-sheet!H15)/sheet!H35</f>
        <v>2.0627906976744188</v>
      </c>
      <c r="D11" s="31">
        <f>sheet!H12/sheet!H35</f>
        <v>1.0488372093023255</v>
      </c>
      <c r="E11" s="31">
        <f>Sheet2!H20/sheet!H35</f>
        <v>6.9441860465116276</v>
      </c>
      <c r="F11" s="31">
        <f>sheet!H18/sheet!H35</f>
        <v>2.0627906976744188</v>
      </c>
      <c r="G11" s="29"/>
      <c r="H11" s="32">
        <f>Sheet1!H33/sheet!H51</f>
        <v>4.4338235294117651E-2</v>
      </c>
      <c r="I11" s="32">
        <f>Sheet1!H33/Sheet1!H12</f>
        <v>0.45</v>
      </c>
      <c r="J11" s="32">
        <f>Sheet1!H12/sheet!H27</f>
        <v>9.018406972440017E-2</v>
      </c>
      <c r="K11" s="32">
        <f>Sheet1!H30/sheet!H27</f>
        <v>4.058283137598008E-2</v>
      </c>
      <c r="L11" s="32">
        <f>Sheet1!H38</f>
        <v>0.51</v>
      </c>
      <c r="M11" s="29"/>
      <c r="N11" s="32">
        <f>sheet!H40/sheet!H27</f>
        <v>8.4698993841908668E-2</v>
      </c>
      <c r="O11" s="32">
        <f>sheet!H51/sheet!H27</f>
        <v>0.91530100615809129</v>
      </c>
      <c r="P11" s="32">
        <f>sheet!H40/sheet!H51</f>
        <v>9.2536764705882346E-2</v>
      </c>
      <c r="Q11" s="31">
        <f>Sheet1!H24/Sheet1!H26</f>
        <v>114.91666666666667</v>
      </c>
      <c r="R11" s="31">
        <f>ABS(Sheet2!H20/(Sheet1!H26+Sheet2!H30))</f>
        <v>248.83333333333334</v>
      </c>
      <c r="S11" s="31">
        <f>sheet!H40/Sheet1!H43</f>
        <v>0.8132471728594507</v>
      </c>
      <c r="T11" s="31">
        <f>Sheet2!H20/sheet!H40</f>
        <v>1.1863329360349621</v>
      </c>
      <c r="V11" s="31" t="e">
        <f>ABS(Sheet1!H15/sheet!H15)</f>
        <v>#DIV/0!</v>
      </c>
      <c r="W11" s="31">
        <f>Sheet1!H12/sheet!H14</f>
        <v>6.2470862470862469</v>
      </c>
      <c r="X11" s="31">
        <f>Sheet1!H12/sheet!H27</f>
        <v>9.018406972440017E-2</v>
      </c>
      <c r="Y11" s="31">
        <f>Sheet1!H12/(sheet!H18-sheet!H35)</f>
        <v>5.8643326039387311</v>
      </c>
      <c r="AA11" s="17" t="str">
        <f>Sheet1!H43</f>
        <v>309,500</v>
      </c>
      <c r="AB11" s="17" t="str">
        <f>Sheet3!H17</f>
        <v>26.5x</v>
      </c>
      <c r="AC11" s="17" t="str">
        <f>Sheet3!H18</f>
        <v>69.4x</v>
      </c>
      <c r="AD11" s="17" t="str">
        <f>Sheet3!H20</f>
        <v>-83.1x</v>
      </c>
      <c r="AE11" s="17" t="str">
        <f>Sheet3!H21</f>
        <v>2.7x</v>
      </c>
      <c r="AF11" s="17" t="str">
        <f>Sheet3!H22</f>
        <v>28.5x</v>
      </c>
      <c r="AG11" s="17" t="str">
        <f>Sheet3!H24</f>
        <v>78.2x</v>
      </c>
      <c r="AH11" s="17" t="str">
        <f>Sheet3!H25</f>
        <v>2.8x</v>
      </c>
      <c r="AI11" s="17">
        <f>Sheet3!H31</f>
        <v>0.75</v>
      </c>
      <c r="AK11" s="17">
        <f>Sheet3!H29</f>
        <v>14.3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0.6645161290322581</v>
      </c>
      <c r="C12" s="34">
        <f>(sheet!I18-sheet!I15)/sheet!I35</f>
        <v>0.6645161290322581</v>
      </c>
      <c r="D12" s="34">
        <f>sheet!I12/sheet!I35</f>
        <v>1.5290322580645161</v>
      </c>
      <c r="E12" s="34">
        <f>Sheet2!I20/sheet!I35</f>
        <v>7.5870967741935482</v>
      </c>
      <c r="F12" s="34">
        <f>sheet!I18/sheet!I35</f>
        <v>0.6645161290322581</v>
      </c>
      <c r="G12" s="29"/>
      <c r="H12" s="35">
        <f>Sheet1!I33/sheet!I51</f>
        <v>3.0851725209822815E-2</v>
      </c>
      <c r="I12" s="35">
        <f>Sheet1!I33/Sheet1!I12</f>
        <v>0.31836407377706494</v>
      </c>
      <c r="J12" s="35">
        <f>Sheet1!I12/sheet!I27</f>
        <v>8.853704426852213E-2</v>
      </c>
      <c r="K12" s="35">
        <f>Sheet1!I30/sheet!I27</f>
        <v>2.8187014093507046E-2</v>
      </c>
      <c r="L12" s="35">
        <f>Sheet1!I38</f>
        <v>0.34</v>
      </c>
      <c r="M12" s="29"/>
      <c r="N12" s="35">
        <f>sheet!I40/sheet!I27</f>
        <v>8.6371543185771588E-2</v>
      </c>
      <c r="O12" s="35">
        <f>sheet!I51/sheet!I27</f>
        <v>0.91362845681422844</v>
      </c>
      <c r="P12" s="35">
        <f>sheet!I40/sheet!I51</f>
        <v>9.453683556108175E-2</v>
      </c>
      <c r="Q12" s="34">
        <f>Sheet1!I24/Sheet1!I26</f>
        <v>-206.8</v>
      </c>
      <c r="R12" s="34">
        <f>ABS(Sheet2!I20/(Sheet1!I26+Sheet2!I30))</f>
        <v>470.4</v>
      </c>
      <c r="S12" s="34">
        <f>sheet!I40/Sheet1!I43</f>
        <v>0.97828709288299154</v>
      </c>
      <c r="T12" s="34">
        <f>Sheet2!I20/sheet!I40</f>
        <v>0.96670776818742299</v>
      </c>
      <c r="U12" s="12"/>
      <c r="V12" s="34" t="e">
        <f>ABS(Sheet1!I15/sheet!I15)</f>
        <v>#DIV/0!</v>
      </c>
      <c r="W12" s="34">
        <f>Sheet1!I12/sheet!I14</f>
        <v>16.407894736842106</v>
      </c>
      <c r="X12" s="34">
        <f>Sheet1!I12/sheet!I27</f>
        <v>8.853704426852213E-2</v>
      </c>
      <c r="Y12" s="34">
        <f>Sheet1!I12/(sheet!I18-sheet!I35)</f>
        <v>-23.98076923076923</v>
      </c>
      <c r="Z12" s="12"/>
      <c r="AA12" s="36" t="str">
        <f>Sheet1!I43</f>
        <v>248,700</v>
      </c>
      <c r="AB12" s="36" t="str">
        <f>Sheet3!I17</f>
        <v>14.5x</v>
      </c>
      <c r="AC12" s="36" t="str">
        <f>Sheet3!I18</f>
        <v>29.1x</v>
      </c>
      <c r="AD12" s="36" t="str">
        <f>Sheet3!I20</f>
        <v>34.9x</v>
      </c>
      <c r="AE12" s="36" t="str">
        <f>Sheet3!I21</f>
        <v>1.6x</v>
      </c>
      <c r="AF12" s="36" t="str">
        <f>Sheet3!I22</f>
        <v>15.1x</v>
      </c>
      <c r="AG12" s="36" t="str">
        <f>Sheet3!I24</f>
        <v>36.6x</v>
      </c>
      <c r="AH12" s="36" t="str">
        <f>Sheet3!I25</f>
        <v>1.6x</v>
      </c>
      <c r="AI12" s="36">
        <f>Sheet3!I31</f>
        <v>0.78</v>
      </c>
      <c r="AK12" s="36">
        <f>Sheet3!I29</f>
        <v>13.5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0.92439024390243907</v>
      </c>
      <c r="C13" s="31">
        <f>(sheet!J18-sheet!J15)/sheet!J35</f>
        <v>0.92439024390243907</v>
      </c>
      <c r="D13" s="31">
        <f>sheet!J12/sheet!J35</f>
        <v>1.1560975609756097</v>
      </c>
      <c r="E13" s="31">
        <f>Sheet2!J20/sheet!J35</f>
        <v>5.1146341463414631</v>
      </c>
      <c r="F13" s="31">
        <f>sheet!J18/sheet!J35</f>
        <v>0.92439024390243907</v>
      </c>
      <c r="G13" s="29"/>
      <c r="H13" s="32">
        <f>Sheet1!J33/sheet!J51</f>
        <v>4.4816349519250114E-2</v>
      </c>
      <c r="I13" s="32">
        <f>Sheet1!J33/Sheet1!J12</f>
        <v>0.44720995584102768</v>
      </c>
      <c r="J13" s="32">
        <f>Sheet1!J12/sheet!J27</f>
        <v>9.1597720169148744E-2</v>
      </c>
      <c r="K13" s="32">
        <f>Sheet1!J30/sheet!J27</f>
        <v>4.0963412391983818E-2</v>
      </c>
      <c r="L13" s="32">
        <f>Sheet1!J38</f>
        <v>0.48</v>
      </c>
      <c r="M13" s="29"/>
      <c r="N13" s="32">
        <f>sheet!J40/sheet!J27</f>
        <v>8.5971685971685974E-2</v>
      </c>
      <c r="O13" s="32">
        <f>sheet!J51/sheet!J27</f>
        <v>0.91402831402831408</v>
      </c>
      <c r="P13" s="32">
        <f>sheet!J40/sheet!J51</f>
        <v>9.4058011827654178E-2</v>
      </c>
      <c r="Q13" s="31">
        <f>Sheet1!J24/Sheet1!J26</f>
        <v>-69.25</v>
      </c>
      <c r="R13" s="31">
        <f>ABS(Sheet2!J20/(Sheet1!J26+Sheet2!J30))</f>
        <v>91.173913043478265</v>
      </c>
      <c r="S13" s="31">
        <f>sheet!J40/Sheet1!J43</f>
        <v>0.97376093294460642</v>
      </c>
      <c r="T13" s="31">
        <f>Sheet2!J20/sheet!J40</f>
        <v>0.8969204448246364</v>
      </c>
      <c r="V13" s="31" t="e">
        <f>ABS(Sheet1!J15/sheet!J15)</f>
        <v>#DIV/0!</v>
      </c>
      <c r="W13" s="31">
        <f>Sheet1!J12/sheet!J14</f>
        <v>6.7690217391304346</v>
      </c>
      <c r="X13" s="31">
        <f>Sheet1!J12/sheet!J27</f>
        <v>9.1597720169148744E-2</v>
      </c>
      <c r="Y13" s="31">
        <f>Sheet1!J12/(sheet!J18-sheet!J35)</f>
        <v>-80.354838709677423</v>
      </c>
      <c r="AA13" s="17" t="str">
        <f>Sheet1!J43</f>
        <v>240,100</v>
      </c>
      <c r="AB13" s="17" t="str">
        <f>Sheet3!J17</f>
        <v>15.9x</v>
      </c>
      <c r="AC13" s="17" t="str">
        <f>Sheet3!J18</f>
        <v>40.8x</v>
      </c>
      <c r="AD13" s="17" t="str">
        <f>Sheet3!J20</f>
        <v>18.0x</v>
      </c>
      <c r="AE13" s="17" t="str">
        <f>Sheet3!J21</f>
        <v>1.4x</v>
      </c>
      <c r="AF13" s="17" t="str">
        <f>Sheet3!J22</f>
        <v>15.5x</v>
      </c>
      <c r="AG13" s="17" t="str">
        <f>Sheet3!J24</f>
        <v>38.2x</v>
      </c>
      <c r="AH13" s="17" t="str">
        <f>Sheet3!J25</f>
        <v>1.4x</v>
      </c>
      <c r="AI13" s="17">
        <f>Sheet3!J31</f>
        <v>0.78</v>
      </c>
      <c r="AK13" s="17">
        <f>Sheet3!J29</f>
        <v>13.5</v>
      </c>
      <c r="AL13" s="17">
        <f>Sheet3!J30</f>
        <v>8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0.39741750358680056</v>
      </c>
      <c r="C14" s="34">
        <f>(sheet!K18-sheet!K15)/sheet!K35</f>
        <v>0.39741750358680056</v>
      </c>
      <c r="D14" s="34">
        <f>sheet!K12/sheet!K35</f>
        <v>0.68005738880918221</v>
      </c>
      <c r="E14" s="34">
        <f>Sheet2!K20/sheet!K35</f>
        <v>2.1850789096126255</v>
      </c>
      <c r="F14" s="34">
        <f>sheet!K18/sheet!K35</f>
        <v>0.39741750358680056</v>
      </c>
      <c r="G14" s="29"/>
      <c r="H14" s="35">
        <f>Sheet1!K33/sheet!K51</f>
        <v>1.3538330130258382E-2</v>
      </c>
      <c r="I14" s="35">
        <f>Sheet1!K33/Sheet1!K12</f>
        <v>0.19849718221665624</v>
      </c>
      <c r="J14" s="35">
        <f>Sheet1!K12/sheet!K27</f>
        <v>6.1241707251601031E-2</v>
      </c>
      <c r="K14" s="35">
        <f>Sheet1!K30/sheet!K27</f>
        <v>1.2156306323580167E-2</v>
      </c>
      <c r="L14" s="35">
        <f>Sheet1!K38</f>
        <v>0.14000000000000001</v>
      </c>
      <c r="M14" s="29"/>
      <c r="N14" s="35">
        <f>sheet!K40/sheet!K27</f>
        <v>0.10208229474249339</v>
      </c>
      <c r="O14" s="35">
        <f>sheet!K51/sheet!K27</f>
        <v>0.89791770525750658</v>
      </c>
      <c r="P14" s="35">
        <f>sheet!K40/sheet!K51</f>
        <v>0.11368780696134956</v>
      </c>
      <c r="Q14" s="34">
        <f>Sheet1!K24/Sheet1!K26</f>
        <v>-26.2</v>
      </c>
      <c r="R14" s="34">
        <f>ABS(Sheet2!K20/(Sheet1!K26+Sheet2!K30))</f>
        <v>69.227272727272734</v>
      </c>
      <c r="S14" s="34">
        <f>sheet!K40/Sheet1!K43</f>
        <v>1.7711244178310046</v>
      </c>
      <c r="T14" s="34">
        <f>Sheet2!K20/sheet!K40</f>
        <v>0.57212622088655152</v>
      </c>
      <c r="U14" s="12"/>
      <c r="V14" s="34" t="e">
        <f>ABS(Sheet1!K15/sheet!K15)</f>
        <v>#DIV/0!</v>
      </c>
      <c r="W14" s="34">
        <f>Sheet1!K12/sheet!K14</f>
        <v>5.8713235294117645</v>
      </c>
      <c r="X14" s="34">
        <f>Sheet1!K12/sheet!K27</f>
        <v>6.1241707251601031E-2</v>
      </c>
      <c r="Y14" s="34">
        <f>Sheet1!K12/(sheet!K18-sheet!K35)</f>
        <v>-3.8023809523809522</v>
      </c>
      <c r="Z14" s="12"/>
      <c r="AA14" s="36" t="str">
        <f>Sheet1!K43</f>
        <v>150,300</v>
      </c>
      <c r="AB14" s="36" t="str">
        <f>Sheet3!K17</f>
        <v>13.5x</v>
      </c>
      <c r="AC14" s="36" t="str">
        <f>Sheet3!K18</f>
        <v>43.5x</v>
      </c>
      <c r="AD14" s="36" t="str">
        <f>Sheet3!K20</f>
        <v>15.8x</v>
      </c>
      <c r="AE14" s="36" t="str">
        <f>Sheet3!K21</f>
        <v>1.0x</v>
      </c>
      <c r="AF14" s="36" t="str">
        <f>Sheet3!K22</f>
        <v>13.0x</v>
      </c>
      <c r="AG14" s="36" t="str">
        <f>Sheet3!K24</f>
        <v>53.8x</v>
      </c>
      <c r="AH14" s="36" t="str">
        <f>Sheet3!K25</f>
        <v>1.0x</v>
      </c>
      <c r="AI14" s="36">
        <f>Sheet3!K31</f>
        <v>0.3</v>
      </c>
      <c r="AK14" s="36">
        <f>Sheet3!K29</f>
        <v>11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1.1887640449438202</v>
      </c>
      <c r="C15" s="31">
        <f>(sheet!L18-sheet!L15)/sheet!L35</f>
        <v>1.1887640449438202</v>
      </c>
      <c r="D15" s="31">
        <f>sheet!L12/sheet!L35</f>
        <v>1.0651685393258428</v>
      </c>
      <c r="E15" s="31">
        <f>Sheet2!L20/sheet!L35</f>
        <v>5.6629213483146064</v>
      </c>
      <c r="F15" s="31">
        <f>sheet!L18/sheet!L35</f>
        <v>1.1887640449438202</v>
      </c>
      <c r="G15" s="29"/>
      <c r="H15" s="32">
        <f>Sheet1!L33/sheet!L51</f>
        <v>4.752177599630001E-2</v>
      </c>
      <c r="I15" s="32">
        <f>Sheet1!L33/Sheet1!L12</f>
        <v>0.41995912806539509</v>
      </c>
      <c r="J15" s="32">
        <f>Sheet1!L12/sheet!L27</f>
        <v>8.3637192342752964E-2</v>
      </c>
      <c r="K15" s="32">
        <f>Sheet1!L30/sheet!L27</f>
        <v>3.512420237010027E-2</v>
      </c>
      <c r="L15" s="32">
        <f>Sheet1!L38</f>
        <v>0.55000000000000004</v>
      </c>
      <c r="M15" s="29"/>
      <c r="N15" s="32">
        <f>sheet!L40/sheet!L27</f>
        <v>0.2608819507748405</v>
      </c>
      <c r="O15" s="32">
        <f>sheet!L51/sheet!L27</f>
        <v>0.73911804922515956</v>
      </c>
      <c r="P15" s="32">
        <f>sheet!L40/sheet!L51</f>
        <v>0.35296384799198333</v>
      </c>
      <c r="Q15" s="31">
        <f>Sheet1!L24/Sheet1!L26</f>
        <v>-31.921568627450981</v>
      </c>
      <c r="R15" s="31">
        <f>ABS(Sheet2!L20/(Sheet1!L26+Sheet2!L30))</f>
        <v>42.711864406779661</v>
      </c>
      <c r="S15" s="31">
        <f>sheet!L40/Sheet1!L43</f>
        <v>3.3619676945668133</v>
      </c>
      <c r="T15" s="31">
        <f>Sheet2!L20/sheet!L40</f>
        <v>0.27516925092815026</v>
      </c>
      <c r="V15" s="31" t="e">
        <f>ABS(Sheet1!L15/sheet!L15)</f>
        <v>#DIV/0!</v>
      </c>
      <c r="W15" s="31">
        <f>Sheet1!L12/sheet!L14</f>
        <v>5.6030534351145036</v>
      </c>
      <c r="X15" s="31">
        <f>Sheet1!L12/sheet!L27</f>
        <v>8.3637192342752964E-2</v>
      </c>
      <c r="Y15" s="31">
        <f>Sheet1!L12/(sheet!L18-sheet!L35)</f>
        <v>34.952380952380949</v>
      </c>
      <c r="AA15" s="17" t="str">
        <f>Sheet1!L43</f>
        <v>272,400</v>
      </c>
      <c r="AB15" s="17" t="str">
        <f>Sheet3!L17</f>
        <v>15.3x</v>
      </c>
      <c r="AC15" s="17" t="str">
        <f>Sheet3!L18</f>
        <v>28.4x</v>
      </c>
      <c r="AD15" s="17" t="str">
        <f>Sheet3!L20</f>
        <v>-92.5x</v>
      </c>
      <c r="AE15" s="17" t="str">
        <f>Sheet3!L21</f>
        <v>1.4x</v>
      </c>
      <c r="AF15" s="17" t="str">
        <f>Sheet3!L22</f>
        <v>14.1x</v>
      </c>
      <c r="AG15" s="17" t="str">
        <f>Sheet3!L24</f>
        <v>34.7x</v>
      </c>
      <c r="AH15" s="17" t="str">
        <f>Sheet3!L25</f>
        <v>1.4x</v>
      </c>
      <c r="AI15" s="17">
        <f>Sheet3!L31</f>
        <v>0.36</v>
      </c>
      <c r="AK15" s="17">
        <f>Sheet3!L29</f>
        <v>5.7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0.45495495495495497</v>
      </c>
      <c r="C16" s="34">
        <f>(sheet!M18-sheet!M15)/sheet!M35</f>
        <v>0.45495495495495497</v>
      </c>
      <c r="D16" s="34">
        <f>sheet!M12/sheet!M35</f>
        <v>0.26689189189189189</v>
      </c>
      <c r="E16" s="34">
        <f>Sheet2!M20/sheet!M35</f>
        <v>3.1841216216216215</v>
      </c>
      <c r="F16" s="34">
        <f>sheet!M18/sheet!M35</f>
        <v>0.45495495495495497</v>
      </c>
      <c r="G16" s="29"/>
      <c r="H16" s="35">
        <f>Sheet1!M33/sheet!M51</f>
        <v>0.1146913268070657</v>
      </c>
      <c r="I16" s="35">
        <f>Sheet1!M33/Sheet1!M12</f>
        <v>0.51267560148554825</v>
      </c>
      <c r="J16" s="35">
        <f>Sheet1!M12/sheet!M27</f>
        <v>0.1813257597938748</v>
      </c>
      <c r="K16" s="35">
        <f>Sheet1!M30/sheet!M27</f>
        <v>9.2961292967148793E-2</v>
      </c>
      <c r="L16" s="35">
        <f>Sheet1!M38</f>
        <v>1.33</v>
      </c>
      <c r="M16" s="29"/>
      <c r="N16" s="35">
        <f>sheet!M40/sheet!M27</f>
        <v>0.18946536276863618</v>
      </c>
      <c r="O16" s="35">
        <f>sheet!M51/sheet!M27</f>
        <v>0.81053463723136387</v>
      </c>
      <c r="P16" s="35">
        <f>sheet!M40/sheet!M51</f>
        <v>0.23375356717118809</v>
      </c>
      <c r="Q16" s="34">
        <f>Sheet1!M24/Sheet1!M26</f>
        <v>-23.35483870967742</v>
      </c>
      <c r="R16" s="34">
        <f>ABS(Sheet2!M20/(Sheet1!M26+Sheet2!M30))</f>
        <v>1.2702156334231807</v>
      </c>
      <c r="S16" s="34">
        <f>sheet!M40/Sheet1!M43</f>
        <v>1.1006973975165844</v>
      </c>
      <c r="T16" s="34">
        <f>Sheet2!M20/sheet!M40</f>
        <v>0.87389893370421878</v>
      </c>
      <c r="U16" s="12"/>
      <c r="V16" s="34" t="e">
        <f>ABS(Sheet1!M15/sheet!M15)</f>
        <v>#DIV/0!</v>
      </c>
      <c r="W16" s="34">
        <f>Sheet1!M12/sheet!M14</f>
        <v>7.7123287671232879</v>
      </c>
      <c r="X16" s="34">
        <f>Sheet1!M12/sheet!M27</f>
        <v>0.1813257597938748</v>
      </c>
      <c r="Y16" s="34">
        <f>Sheet1!M12/(sheet!M18-sheet!M35)</f>
        <v>-6.3977272727272725</v>
      </c>
      <c r="Z16" s="12"/>
      <c r="AA16" s="36" t="str">
        <f>Sheet1!M43</f>
        <v>587,900</v>
      </c>
      <c r="AB16" s="36" t="str">
        <f>Sheet3!M17</f>
        <v>10.1x</v>
      </c>
      <c r="AC16" s="36" t="str">
        <f>Sheet3!M18</f>
        <v>13.8x</v>
      </c>
      <c r="AD16" s="36" t="str">
        <f>Sheet3!M20</f>
        <v>-20.1x</v>
      </c>
      <c r="AE16" s="36" t="str">
        <f>Sheet3!M21</f>
        <v>1.8x</v>
      </c>
      <c r="AF16" s="36" t="str">
        <f>Sheet3!M22</f>
        <v>9.7x</v>
      </c>
      <c r="AG16" s="36" t="str">
        <f>Sheet3!M24</f>
        <v>17.6x</v>
      </c>
      <c r="AH16" s="36" t="str">
        <f>Sheet3!M25</f>
        <v>1.9x</v>
      </c>
      <c r="AI16" s="36">
        <f>Sheet3!M31</f>
        <v>0.96</v>
      </c>
      <c r="AK16" s="36">
        <f>Sheet3!M29</f>
        <v>7.8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2023-05-02T21:49:41Z</dcterms:created>
  <dcterms:modified xsi:type="dcterms:W3CDTF">2023-05-06T19:07:43Z</dcterms:modified>
  <cp:category/>
  <dc:identifier/>
  <cp:version/>
</cp:coreProperties>
</file>