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Energy/"/>
    </mc:Choice>
  </mc:AlternateContent>
  <xr:revisionPtr revIDLastSave="19" documentId="8_{4C1A18BD-C4EE-4824-9AB0-CDFF4486F649}" xr6:coauthVersionLast="47" xr6:coauthVersionMax="47" xr10:uidLastSave="{45776474-7BF6-49C9-AAD1-8441D83E8E51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3" l="1"/>
  <c r="E30" i="3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<sst xmlns="http://schemas.openxmlformats.org/spreadsheetml/2006/main" count="1256" uniqueCount="833">
  <si>
    <t>Whitecap Resources Inc.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</si>
  <si>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</si>
  <si>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</si>
  <si>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</si>
  <si>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</si>
  <si>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</si>
  <si>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</si>
  <si>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</si>
  <si>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</si>
  <si>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</si>
  <si>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</si>
  <si>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</si>
  <si>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</si>
  <si>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</si>
  <si>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</si>
  <si>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</si>
  <si>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</si>
  <si>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</si>
  <si>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</si>
  <si>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</si>
  <si>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</si>
  <si>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</si>
  <si>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</si>
  <si>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</si>
  <si>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</si>
  <si>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</si>
  <si>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/>
  </si>
  <si>
    <t>Short Term Investments</t>
  </si>
  <si>
    <t>2,707</t>
  </si>
  <si>
    <t>10,462</t>
  </si>
  <si>
    <t>7,950</t>
  </si>
  <si>
    <t>8,998</t>
  </si>
  <si>
    <t>10,982</t>
  </si>
  <si>
    <t>11,082</t>
  </si>
  <si>
    <t>6,029</t>
  </si>
  <si>
    <t>30,240</t>
  </si>
  <si>
    <t>10,500</t>
  </si>
  <si>
    <t>22,700</t>
  </si>
  <si>
    <t>Accounts Receivable, Net</t>
  </si>
  <si>
    <t>55,167</t>
  </si>
  <si>
    <t>89,999</t>
  </si>
  <si>
    <t>76,783</t>
  </si>
  <si>
    <t>102,168</t>
  </si>
  <si>
    <t>139,612</t>
  </si>
  <si>
    <t>121,120</t>
  </si>
  <si>
    <t>172,225</t>
  </si>
  <si>
    <t>115,958</t>
  </si>
  <si>
    <t>304,800</t>
  </si>
  <si>
    <t>480,200</t>
  </si>
  <si>
    <t>Inventory</t>
  </si>
  <si>
    <t>Prepaid Expenses</t>
  </si>
  <si>
    <t>Other Current Assets</t>
  </si>
  <si>
    <t>8,921</t>
  </si>
  <si>
    <t>143,176</t>
  </si>
  <si>
    <t>64,605</t>
  </si>
  <si>
    <t>11,056</t>
  </si>
  <si>
    <t>75,219</t>
  </si>
  <si>
    <t>1,733</t>
  </si>
  <si>
    <t>4,415</t>
  </si>
  <si>
    <t>12,600</t>
  </si>
  <si>
    <t>469,500</t>
  </si>
  <si>
    <t>Total Current Assets</t>
  </si>
  <si>
    <t>66,795</t>
  </si>
  <si>
    <t>243,637</t>
  </si>
  <si>
    <t>149,338</t>
  </si>
  <si>
    <t>111,194</t>
  </si>
  <si>
    <t>161,650</t>
  </si>
  <si>
    <t>207,421</t>
  </si>
  <si>
    <t>179,987</t>
  </si>
  <si>
    <t>150,613</t>
  </si>
  <si>
    <t>327,900</t>
  </si>
  <si>
    <t>972,400</t>
  </si>
  <si>
    <t>Property Plant And Equipment, Net</t>
  </si>
  <si>
    <t>1,887,964</t>
  </si>
  <si>
    <t>3,404,360</t>
  </si>
  <si>
    <t>3,886,809</t>
  </si>
  <si>
    <t>4,713,663</t>
  </si>
  <si>
    <t>5,345,794</t>
  </si>
  <si>
    <t>5,199,144</t>
  </si>
  <si>
    <t>5,051,697</t>
  </si>
  <si>
    <t>2,726,747</t>
  </si>
  <si>
    <t>6,466,100</t>
  </si>
  <si>
    <t>8,545,300</t>
  </si>
  <si>
    <t>Real Estate Owned</t>
  </si>
  <si>
    <t>Capitalized / Purchased Software</t>
  </si>
  <si>
    <t>Long-term Investments</t>
  </si>
  <si>
    <t>32,382</t>
  </si>
  <si>
    <t>24,256</t>
  </si>
  <si>
    <t>13,625</t>
  </si>
  <si>
    <t>7,715</t>
  </si>
  <si>
    <t>1,364</t>
  </si>
  <si>
    <t>3,215</t>
  </si>
  <si>
    <t>5,000</t>
  </si>
  <si>
    <t>9,400</t>
  </si>
  <si>
    <t>Goodwill</t>
  </si>
  <si>
    <t>98,070</t>
  </si>
  <si>
    <t>156,539</t>
  </si>
  <si>
    <t>122,682</t>
  </si>
  <si>
    <t>Other Intangibles</t>
  </si>
  <si>
    <t>Other Long-term Assets</t>
  </si>
  <si>
    <t>32,375</t>
  </si>
  <si>
    <t>173,776</t>
  </si>
  <si>
    <t>323,506</t>
  </si>
  <si>
    <t>428,353</t>
  </si>
  <si>
    <t>504,050</t>
  </si>
  <si>
    <t>79,200</t>
  </si>
  <si>
    <t>2,700</t>
  </si>
  <si>
    <t>Total Assets</t>
  </si>
  <si>
    <t>2,052,829</t>
  </si>
  <si>
    <t>3,869,293</t>
  </si>
  <si>
    <t>4,183,085</t>
  </si>
  <si>
    <t>5,134,940</t>
  </si>
  <si>
    <t>5,961,347</t>
  </si>
  <si>
    <t>5,958,964</t>
  </si>
  <si>
    <t>5,358,465</t>
  </si>
  <si>
    <t>3,381,410</t>
  </si>
  <si>
    <t>6,878,200</t>
  </si>
  <si>
    <t>9,529,800</t>
  </si>
  <si>
    <t>Accounts Payable</t>
  </si>
  <si>
    <t>68,698</t>
  </si>
  <si>
    <t>126,345</t>
  </si>
  <si>
    <t>129,566</t>
  </si>
  <si>
    <t>147,768</t>
  </si>
  <si>
    <t>152,026</t>
  </si>
  <si>
    <t>161,655</t>
  </si>
  <si>
    <t>183,647</t>
  </si>
  <si>
    <t>122,133</t>
  </si>
  <si>
    <t>400,400</t>
  </si>
  <si>
    <t>549,100</t>
  </si>
  <si>
    <t>Accrued Expenses</t>
  </si>
  <si>
    <t>4,080</t>
  </si>
  <si>
    <t>7,233</t>
  </si>
  <si>
    <t>9,953</t>
  </si>
  <si>
    <t>25,400</t>
  </si>
  <si>
    <t>16,100</t>
  </si>
  <si>
    <t>Short-term Borrowings</t>
  </si>
  <si>
    <t>Current Portion of LT Debt</t>
  </si>
  <si>
    <t>3,493</t>
  </si>
  <si>
    <t>5,754</t>
  </si>
  <si>
    <t>5,023</t>
  </si>
  <si>
    <t>1,409</t>
  </si>
  <si>
    <t>2,225</t>
  </si>
  <si>
    <t>1,200</t>
  </si>
  <si>
    <t>Current Portion of Capital Lease Obligations</t>
  </si>
  <si>
    <t>10,568</t>
  </si>
  <si>
    <t>11,688</t>
  </si>
  <si>
    <t>3,500</t>
  </si>
  <si>
    <t>6,600</t>
  </si>
  <si>
    <t>Other Current Liabilities</t>
  </si>
  <si>
    <t>45,075</t>
  </si>
  <si>
    <t>16,160</t>
  </si>
  <si>
    <t>30,602</t>
  </si>
  <si>
    <t>78,625</t>
  </si>
  <si>
    <t>57,850</t>
  </si>
  <si>
    <t>11,180</t>
  </si>
  <si>
    <t>15,609</t>
  </si>
  <si>
    <t>19,461</t>
  </si>
  <si>
    <t>109,000</t>
  </si>
  <si>
    <t>182,400</t>
  </si>
  <si>
    <t>Total Current Liabilities</t>
  </si>
  <si>
    <t>113,773</t>
  </si>
  <si>
    <t>145,998</t>
  </si>
  <si>
    <t>165,922</t>
  </si>
  <si>
    <t>231,416</t>
  </si>
  <si>
    <t>211,285</t>
  </si>
  <si>
    <t>176,915</t>
  </si>
  <si>
    <t>217,057</t>
  </si>
  <si>
    <t>165,460</t>
  </si>
  <si>
    <t>539,500</t>
  </si>
  <si>
    <t>754,200</t>
  </si>
  <si>
    <t>Long-term Debt</t>
  </si>
  <si>
    <t>386,099</t>
  </si>
  <si>
    <t>761,620</t>
  </si>
  <si>
    <t>885,853</t>
  </si>
  <si>
    <t>777,181</t>
  </si>
  <si>
    <t>1,284,232</t>
  </si>
  <si>
    <t>1,255,697</t>
  </si>
  <si>
    <t>1,176,200</t>
  </si>
  <si>
    <t>1,105,373</t>
  </si>
  <si>
    <t>1,055,700</t>
  </si>
  <si>
    <t>1,844,600</t>
  </si>
  <si>
    <t>Capital Leases</t>
  </si>
  <si>
    <t>70,694</t>
  </si>
  <si>
    <t>59,906</t>
  </si>
  <si>
    <t>26,200</t>
  </si>
  <si>
    <t>22,400</t>
  </si>
  <si>
    <t>Other Non-current Liabilities</t>
  </si>
  <si>
    <t>271,196</t>
  </si>
  <si>
    <t>427,596</t>
  </si>
  <si>
    <t>624,694</t>
  </si>
  <si>
    <t>994,150</t>
  </si>
  <si>
    <t>1,132,697</t>
  </si>
  <si>
    <t>1,296,786</t>
  </si>
  <si>
    <t>966,304</t>
  </si>
  <si>
    <t>1,053,720</t>
  </si>
  <si>
    <t>1,517,400</t>
  </si>
  <si>
    <t>1,858,900</t>
  </si>
  <si>
    <t>Total Liabilities</t>
  </si>
  <si>
    <t>771,068</t>
  </si>
  <si>
    <t>1,335,214</t>
  </si>
  <si>
    <t>1,676,469</t>
  </si>
  <si>
    <t>2,002,747</t>
  </si>
  <si>
    <t>2,628,214</t>
  </si>
  <si>
    <t>2,729,398</t>
  </si>
  <si>
    <t>2,430,255</t>
  </si>
  <si>
    <t>2,384,459</t>
  </si>
  <si>
    <t>3,138,800</t>
  </si>
  <si>
    <t>4,480,100</t>
  </si>
  <si>
    <t>Common Stock</t>
  </si>
  <si>
    <t>1,253,127</t>
  </si>
  <si>
    <t>2,213,607</t>
  </si>
  <si>
    <t>2,881,762</t>
  </si>
  <si>
    <t>3,452,671</t>
  </si>
  <si>
    <t>3,889,255</t>
  </si>
  <si>
    <t>3,870,798</t>
  </si>
  <si>
    <t>3,860,962</t>
  </si>
  <si>
    <t>3,867,343</t>
  </si>
  <si>
    <t>4,961,200</t>
  </si>
  <si>
    <t>4,872,800</t>
  </si>
  <si>
    <t>Additional Paid In Capital</t>
  </si>
  <si>
    <t>13,687</t>
  </si>
  <si>
    <t>21,978</t>
  </si>
  <si>
    <t>39,971</t>
  </si>
  <si>
    <t>40,412</t>
  </si>
  <si>
    <t>33,662</t>
  </si>
  <si>
    <t>15,719</t>
  </si>
  <si>
    <t>18,413</t>
  </si>
  <si>
    <t>13,022</t>
  </si>
  <si>
    <t>11,000</t>
  </si>
  <si>
    <t>12,200</t>
  </si>
  <si>
    <t>Retained Earnings</t>
  </si>
  <si>
    <t>14,947</t>
  </si>
  <si>
    <t>298,494</t>
  </si>
  <si>
    <t>-415,117</t>
  </si>
  <si>
    <t>-360,890</t>
  </si>
  <si>
    <t>-589,784</t>
  </si>
  <si>
    <t>-656,951</t>
  </si>
  <si>
    <t>-951,165</t>
  </si>
  <si>
    <t>-2,883,414</t>
  </si>
  <si>
    <t>-1,232,800</t>
  </si>
  <si>
    <t>164,700</t>
  </si>
  <si>
    <t>Treasury Stock</t>
  </si>
  <si>
    <t>Other Common Equity Adj</t>
  </si>
  <si>
    <t>Common Equity</t>
  </si>
  <si>
    <t>1,281,761</t>
  </si>
  <si>
    <t>2,534,079</t>
  </si>
  <si>
    <t>2,506,616</t>
  </si>
  <si>
    <t>3,132,193</t>
  </si>
  <si>
    <t>3,333,133</t>
  </si>
  <si>
    <t>3,229,566</t>
  </si>
  <si>
    <t>2,928,210</t>
  </si>
  <si>
    <t>996,951</t>
  </si>
  <si>
    <t>3,739,400</t>
  </si>
  <si>
    <t>5,049,700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</si>
  <si>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</si>
  <si>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</si>
  <si>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</si>
  <si>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</si>
  <si>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</si>
  <si>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</si>
  <si>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9,026</t>
  </si>
  <si>
    <t>11,262</t>
  </si>
  <si>
    <t>6,858</t>
  </si>
  <si>
    <t>36,500</t>
  </si>
  <si>
    <t>Total Debt</t>
  </si>
  <si>
    <t>765,113</t>
  </si>
  <si>
    <t>891,607</t>
  </si>
  <si>
    <t>782,204</t>
  </si>
  <si>
    <t>1,285,641</t>
  </si>
  <si>
    <t>1,257,462</t>
  </si>
  <si>
    <t>1,179,192</t>
  </si>
  <si>
    <t>1,086,600</t>
  </si>
  <si>
    <t>1,873,600</t>
  </si>
  <si>
    <t>Income Statement</t>
  </si>
  <si>
    <t>Revenue</t>
  </si>
  <si>
    <t>399,352</t>
  </si>
  <si>
    <t>706,803</t>
  </si>
  <si>
    <t>539,573</t>
  </si>
  <si>
    <t>544,451</t>
  </si>
  <si>
    <t>866,383</t>
  </si>
  <si>
    <t>1,257,209</t>
  </si>
  <si>
    <t>1,200,476</t>
  </si>
  <si>
    <t>810,894</t>
  </si>
  <si>
    <t>2,278,100</t>
  </si>
  <si>
    <t>3,918,600</t>
  </si>
  <si>
    <t>Revenue Growth (YoY)</t>
  </si>
  <si>
    <t>47.5%</t>
  </si>
  <si>
    <t>77.0%</t>
  </si>
  <si>
    <t>-23.7%</t>
  </si>
  <si>
    <t>0.9%</t>
  </si>
  <si>
    <t>59.1%</t>
  </si>
  <si>
    <t>45.1%</t>
  </si>
  <si>
    <t>-4.5%</t>
  </si>
  <si>
    <t>-32.5%</t>
  </si>
  <si>
    <t>180.9%</t>
  </si>
  <si>
    <t>72.0%</t>
  </si>
  <si>
    <t>Cost of Revenues</t>
  </si>
  <si>
    <t>-81,206</t>
  </si>
  <si>
    <t>-147,083</t>
  </si>
  <si>
    <t>-170,124</t>
  </si>
  <si>
    <t>-174,960</t>
  </si>
  <si>
    <t>-266,297</t>
  </si>
  <si>
    <t>-396,385</t>
  </si>
  <si>
    <t>-379,587</t>
  </si>
  <si>
    <t>-356,727</t>
  </si>
  <si>
    <t>-646,400</t>
  </si>
  <si>
    <t>-881,100</t>
  </si>
  <si>
    <t>Gross Profit</t>
  </si>
  <si>
    <t>318,146</t>
  </si>
  <si>
    <t>559,720</t>
  </si>
  <si>
    <t>369,449</t>
  </si>
  <si>
    <t>369,491</t>
  </si>
  <si>
    <t>600,086</t>
  </si>
  <si>
    <t>860,824</t>
  </si>
  <si>
    <t>820,889</t>
  </si>
  <si>
    <t>454,167</t>
  </si>
  <si>
    <t>1,631,700</t>
  </si>
  <si>
    <t>3,037,500</t>
  </si>
  <si>
    <t>Gross Profit Margin</t>
  </si>
  <si>
    <t>79.7%</t>
  </si>
  <si>
    <t>79.2%</t>
  </si>
  <si>
    <t>68.5%</t>
  </si>
  <si>
    <t>67.9%</t>
  </si>
  <si>
    <t>69.3%</t>
  </si>
  <si>
    <t>68.4%</t>
  </si>
  <si>
    <t>56.0%</t>
  </si>
  <si>
    <t>71.6%</t>
  </si>
  <si>
    <t>77.5%</t>
  </si>
  <si>
    <t>R&amp;D Expenses</t>
  </si>
  <si>
    <t>Selling and Marketing Expense</t>
  </si>
  <si>
    <t>-29,632</t>
  </si>
  <si>
    <t>-23,635</t>
  </si>
  <si>
    <t>-155,800</t>
  </si>
  <si>
    <t>-313,000</t>
  </si>
  <si>
    <t>General &amp; Admin Expenses</t>
  </si>
  <si>
    <t>-10,451</t>
  </si>
  <si>
    <t>-15,246</t>
  </si>
  <si>
    <t>-15,147</t>
  </si>
  <si>
    <t>-14,416</t>
  </si>
  <si>
    <t>-20,405</t>
  </si>
  <si>
    <t>-24,279</t>
  </si>
  <si>
    <t>-24,827</t>
  </si>
  <si>
    <t>-20,675</t>
  </si>
  <si>
    <t>-41,000</t>
  </si>
  <si>
    <t>-52,600</t>
  </si>
  <si>
    <t>Other Inc / (Exp)</t>
  </si>
  <si>
    <t>-223,472</t>
  </si>
  <si>
    <t>40,280</t>
  </si>
  <si>
    <t>-920,001</t>
  </si>
  <si>
    <t>-86,179</t>
  </si>
  <si>
    <t>-710,669</t>
  </si>
  <si>
    <t>-690,290</t>
  </si>
  <si>
    <t>-921,803</t>
  </si>
  <si>
    <t>-2,772,534</t>
  </si>
  <si>
    <t>974,200</t>
  </si>
  <si>
    <t>-407,400</t>
  </si>
  <si>
    <t>Operating Expenses</t>
  </si>
  <si>
    <t>-233,923</t>
  </si>
  <si>
    <t>25,034</t>
  </si>
  <si>
    <t>-935,148</t>
  </si>
  <si>
    <t>-100,595</t>
  </si>
  <si>
    <t>-731,074</t>
  </si>
  <si>
    <t>-714,569</t>
  </si>
  <si>
    <t>-976,262</t>
  </si>
  <si>
    <t>-2,816,844</t>
  </si>
  <si>
    <t>777,400</t>
  </si>
  <si>
    <t>-773,000</t>
  </si>
  <si>
    <t>Operating Income</t>
  </si>
  <si>
    <t>84,223</t>
  </si>
  <si>
    <t>584,754</t>
  </si>
  <si>
    <t>-565,699</t>
  </si>
  <si>
    <t>268,896</t>
  </si>
  <si>
    <t>-130,988</t>
  </si>
  <si>
    <t>146,255</t>
  </si>
  <si>
    <t>-155,373</t>
  </si>
  <si>
    <t>-2,362,677</t>
  </si>
  <si>
    <t>2,409,100</t>
  </si>
  <si>
    <t>2,264,500</t>
  </si>
  <si>
    <t>Net Interest Expenses</t>
  </si>
  <si>
    <t>-18,812</t>
  </si>
  <si>
    <t>-33,454</t>
  </si>
  <si>
    <t>-42,376</t>
  </si>
  <si>
    <t>-29,277</t>
  </si>
  <si>
    <t>-29,635</t>
  </si>
  <si>
    <t>-52,702</t>
  </si>
  <si>
    <t>-47,972</t>
  </si>
  <si>
    <t>-55,303</t>
  </si>
  <si>
    <t>-36,900</t>
  </si>
  <si>
    <t>-39,900</t>
  </si>
  <si>
    <t>EBT, Incl. Unusual Items</t>
  </si>
  <si>
    <t>65,411</t>
  </si>
  <si>
    <t>551,300</t>
  </si>
  <si>
    <t>-608,075</t>
  </si>
  <si>
    <t>239,619</t>
  </si>
  <si>
    <t>-160,623</t>
  </si>
  <si>
    <t>93,553</t>
  </si>
  <si>
    <t>-203,345</t>
  </si>
  <si>
    <t>-2,417,980</t>
  </si>
  <si>
    <t>2,372,200</t>
  </si>
  <si>
    <t>2,224,600</t>
  </si>
  <si>
    <t>Earnings of Discontinued Ops.</t>
  </si>
  <si>
    <t>Income Tax Expense</t>
  </si>
  <si>
    <t>-24,983</t>
  </si>
  <si>
    <t>-98,159</t>
  </si>
  <si>
    <t>107,362</t>
  </si>
  <si>
    <t>-68,871</t>
  </si>
  <si>
    <t>36,655</t>
  </si>
  <si>
    <t>-28,425</t>
  </si>
  <si>
    <t>47,472</t>
  </si>
  <si>
    <t>573,007</t>
  </si>
  <si>
    <t>-595,500</t>
  </si>
  <si>
    <t>-548,500</t>
  </si>
  <si>
    <t>Net Income to Company</t>
  </si>
  <si>
    <t>40,428</t>
  </si>
  <si>
    <t>453,141</t>
  </si>
  <si>
    <t>-500,713</t>
  </si>
  <si>
    <t>170,748</t>
  </si>
  <si>
    <t>-123,968</t>
  </si>
  <si>
    <t>65,128</t>
  </si>
  <si>
    <t>-155,873</t>
  </si>
  <si>
    <t>-1,844,973</t>
  </si>
  <si>
    <t>1,776,700</t>
  </si>
  <si>
    <t>1,676,100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</si>
  <si>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</si>
  <si>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</si>
  <si>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</si>
  <si>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</si>
  <si>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</si>
  <si>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</si>
  <si>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</si>
  <si>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150,189</t>
  </si>
  <si>
    <t>231,879</t>
  </si>
  <si>
    <t>283,889</t>
  </si>
  <si>
    <t>339,735</t>
  </si>
  <si>
    <t>371,848</t>
  </si>
  <si>
    <t>417,061</t>
  </si>
  <si>
    <t>412,000</t>
  </si>
  <si>
    <t>408,371</t>
  </si>
  <si>
    <t>598,600</t>
  </si>
  <si>
    <t>616,500</t>
  </si>
  <si>
    <t>Weighted Average Diluted Shares Out.</t>
  </si>
  <si>
    <t>151,914</t>
  </si>
  <si>
    <t>234,130</t>
  </si>
  <si>
    <t>341,893</t>
  </si>
  <si>
    <t>420,587</t>
  </si>
  <si>
    <t>603,100</t>
  </si>
  <si>
    <t>621,100</t>
  </si>
  <si>
    <t>EBITDA</t>
  </si>
  <si>
    <t>246,331</t>
  </si>
  <si>
    <t>705,671</t>
  </si>
  <si>
    <t>267,055</t>
  </si>
  <si>
    <t>322,508</t>
  </si>
  <si>
    <t>608,855</t>
  </si>
  <si>
    <t>876,833</t>
  </si>
  <si>
    <t>627,468</t>
  </si>
  <si>
    <t>461,044</t>
  </si>
  <si>
    <t>5,125,973</t>
  </si>
  <si>
    <t>2,455,400</t>
  </si>
  <si>
    <t>EBIT</t>
  </si>
  <si>
    <t>89,182</t>
  </si>
  <si>
    <t>431,268</t>
  </si>
  <si>
    <t>-445,567</t>
  </si>
  <si>
    <t>282,573</t>
  </si>
  <si>
    <t>-140,951</t>
  </si>
  <si>
    <t>153,921</t>
  </si>
  <si>
    <t>-154,114</t>
  </si>
  <si>
    <t>-2,267,029</t>
  </si>
  <si>
    <t>2,397,900</t>
  </si>
  <si>
    <t>2,273,400</t>
  </si>
  <si>
    <t>Revenue (Reported)</t>
  </si>
  <si>
    <t>344,956</t>
  </si>
  <si>
    <t>1,039,904</t>
  </si>
  <si>
    <t>481,588</t>
  </si>
  <si>
    <t>535,977</t>
  </si>
  <si>
    <t>919,843</t>
  </si>
  <si>
    <t>1,315,690</t>
  </si>
  <si>
    <t>1,092,317</t>
  </si>
  <si>
    <t>922,585</t>
  </si>
  <si>
    <t>1,983,900</t>
  </si>
  <si>
    <t>3,740,400</t>
  </si>
  <si>
    <t>Operating Income (Reported)</t>
  </si>
  <si>
    <t>Operating Income (Adjusted)</t>
  </si>
  <si>
    <t>Cash Flow Statement</t>
  </si>
  <si>
    <t>Depreciation &amp; Amortization (CF)</t>
  </si>
  <si>
    <t>157,149</t>
  </si>
  <si>
    <t>274,403</t>
  </si>
  <si>
    <t>712,622</t>
  </si>
  <si>
    <t>39,935</t>
  </si>
  <si>
    <t>749,806</t>
  </si>
  <si>
    <t>722,912</t>
  </si>
  <si>
    <t>795,642</t>
  </si>
  <si>
    <t>2,742,313</t>
  </si>
  <si>
    <t>-1,276,500</t>
  </si>
  <si>
    <t>188,600</t>
  </si>
  <si>
    <t>Amortization of Deferred Charges (CF)</t>
  </si>
  <si>
    <t>Stock-Based Comp</t>
  </si>
  <si>
    <t>5,362</t>
  </si>
  <si>
    <t>7,178</t>
  </si>
  <si>
    <t>22,871</t>
  </si>
  <si>
    <t>16,793</t>
  </si>
  <si>
    <t>17,280</t>
  </si>
  <si>
    <t>12,616</t>
  </si>
  <si>
    <t>16,743</t>
  </si>
  <si>
    <t>18,117</t>
  </si>
  <si>
    <t>26,400</t>
  </si>
  <si>
    <t>30,300</t>
  </si>
  <si>
    <t>Change In Accounts Receivable</t>
  </si>
  <si>
    <t>Change In Inventories</t>
  </si>
  <si>
    <t>Change in Other Net Operating Assets</t>
  </si>
  <si>
    <t>1,107</t>
  </si>
  <si>
    <t>-12,735</t>
  </si>
  <si>
    <t>23,540</t>
  </si>
  <si>
    <t>-19,587</t>
  </si>
  <si>
    <t>-19,508</t>
  </si>
  <si>
    <t>23,514</t>
  </si>
  <si>
    <t>-30,252</t>
  </si>
  <si>
    <t>16,294</t>
  </si>
  <si>
    <t>25,300</t>
  </si>
  <si>
    <t>-139,700</t>
  </si>
  <si>
    <t>Other Operating Activities</t>
  </si>
  <si>
    <t>75,813</t>
  </si>
  <si>
    <t>-253,071</t>
  </si>
  <si>
    <t>246,398</t>
  </si>
  <si>
    <t>157,249</t>
  </si>
  <si>
    <t>-134,491</t>
  </si>
  <si>
    <t>-96,236</t>
  </si>
  <si>
    <t>19,098</t>
  </si>
  <si>
    <t>-481,576</t>
  </si>
  <si>
    <t>572,100</t>
  </si>
  <si>
    <t>427,800</t>
  </si>
  <si>
    <t>Cash from Operations</t>
  </si>
  <si>
    <t>279,859</t>
  </si>
  <si>
    <t>468,916</t>
  </si>
  <si>
    <t>504,718</t>
  </si>
  <si>
    <t>365,138</t>
  </si>
  <si>
    <t>489,119</t>
  </si>
  <si>
    <t>727,934</t>
  </si>
  <si>
    <t>645,358</t>
  </si>
  <si>
    <t>450,175</t>
  </si>
  <si>
    <t>1,124,000</t>
  </si>
  <si>
    <t>2,183,100</t>
  </si>
  <si>
    <t>Capital Expenditures</t>
  </si>
  <si>
    <t>-597,522</t>
  </si>
  <si>
    <t>-1,270,286</t>
  </si>
  <si>
    <t>-475,099</t>
  </si>
  <si>
    <t>-787,421</t>
  </si>
  <si>
    <t>-1,307,153</t>
  </si>
  <si>
    <t>-475,748</t>
  </si>
  <si>
    <t>-403,977</t>
  </si>
  <si>
    <t>-195,886</t>
  </si>
  <si>
    <t>-428,500</t>
  </si>
  <si>
    <t>-686,500</t>
  </si>
  <si>
    <t>Cash Acquisitions</t>
  </si>
  <si>
    <t>-20,741</t>
  </si>
  <si>
    <t>-295,339</t>
  </si>
  <si>
    <t>-15,724</t>
  </si>
  <si>
    <t>-58,222</t>
  </si>
  <si>
    <t>-3,991</t>
  </si>
  <si>
    <t>-22,384</t>
  </si>
  <si>
    <t>-216,800</t>
  </si>
  <si>
    <t>-1,879,000</t>
  </si>
  <si>
    <t>Other Investing Activities</t>
  </si>
  <si>
    <t>-14,537</t>
  </si>
  <si>
    <t>282,673</t>
  </si>
  <si>
    <t>28,776</t>
  </si>
  <si>
    <t>112,336</t>
  </si>
  <si>
    <t>9,527</t>
  </si>
  <si>
    <t>8,646</t>
  </si>
  <si>
    <t>10,213</t>
  </si>
  <si>
    <t>-42,760</t>
  </si>
  <si>
    <t>257,800</t>
  </si>
  <si>
    <t>69,000</t>
  </si>
  <si>
    <t>Cash from Investing</t>
  </si>
  <si>
    <t>-632,800</t>
  </si>
  <si>
    <t>-1,282,952</t>
  </si>
  <si>
    <t>-462,047</t>
  </si>
  <si>
    <t>-675,085</t>
  </si>
  <si>
    <t>-1,297,626</t>
  </si>
  <si>
    <t>-525,324</t>
  </si>
  <si>
    <t>-397,755</t>
  </si>
  <si>
    <t>-261,030</t>
  </si>
  <si>
    <t>-387,500</t>
  </si>
  <si>
    <t>-2,496,500</t>
  </si>
  <si>
    <t>Dividends Paid (Ex Special Dividends)</t>
  </si>
  <si>
    <t>-92,978</t>
  </si>
  <si>
    <t>-169,594</t>
  </si>
  <si>
    <t>-212,898</t>
  </si>
  <si>
    <t>-116,521</t>
  </si>
  <si>
    <t>-104,926</t>
  </si>
  <si>
    <t>-132,295</t>
  </si>
  <si>
    <t>-138,341</t>
  </si>
  <si>
    <t>-87,276</t>
  </si>
  <si>
    <t>-126,100</t>
  </si>
  <si>
    <t>-237,200</t>
  </si>
  <si>
    <t>Special Dividend Paid</t>
  </si>
  <si>
    <t>Long-Term Debt Issued</t>
  </si>
  <si>
    <t>72,199</t>
  </si>
  <si>
    <t>373,691</t>
  </si>
  <si>
    <t>119,602</t>
  </si>
  <si>
    <t>594,470</t>
  </si>
  <si>
    <t>788,900</t>
  </si>
  <si>
    <t>Long-Term Debt Repaid</t>
  </si>
  <si>
    <t>-65,316</t>
  </si>
  <si>
    <t>-102,771</t>
  </si>
  <si>
    <t>-83,633</t>
  </si>
  <si>
    <t>-28,534</t>
  </si>
  <si>
    <t>-90,128</t>
  </si>
  <si>
    <t>-85,830</t>
  </si>
  <si>
    <t>-453,400</t>
  </si>
  <si>
    <t>-4,100</t>
  </si>
  <si>
    <t>Repurchase of Common Stock</t>
  </si>
  <si>
    <t>-10,478</t>
  </si>
  <si>
    <t>-42,719</t>
  </si>
  <si>
    <t>-19,628</t>
  </si>
  <si>
    <t>-10,197</t>
  </si>
  <si>
    <t>-164,200</t>
  </si>
  <si>
    <t>-242,500</t>
  </si>
  <si>
    <t>Other Financing Activities</t>
  </si>
  <si>
    <t>373,708</t>
  </si>
  <si>
    <t>609,939</t>
  </si>
  <si>
    <t>115,941</t>
  </si>
  <si>
    <t>529,239</t>
  </si>
  <si>
    <t>413,074</t>
  </si>
  <si>
    <t>-5,842</t>
  </si>
  <si>
    <t>7,200</t>
  </si>
  <si>
    <t>8,300</t>
  </si>
  <si>
    <t>Cash from Financing</t>
  </si>
  <si>
    <t>352,929</t>
  </si>
  <si>
    <t>814,036</t>
  </si>
  <si>
    <t>-42,671</t>
  </si>
  <si>
    <t>309,947</t>
  </si>
  <si>
    <t>808,507</t>
  </si>
  <si>
    <t>-202,610</t>
  </si>
  <si>
    <t>-247,603</t>
  </si>
  <si>
    <t>-189,145</t>
  </si>
  <si>
    <t>-736,500</t>
  </si>
  <si>
    <t>313,400</t>
  </si>
  <si>
    <t>Beginning Cash (CF)</t>
  </si>
  <si>
    <t>Foreign Exchange Rate Adjustments</t>
  </si>
  <si>
    <t>Additions / Reductions</t>
  </si>
  <si>
    <t>Ending Cash (CF)</t>
  </si>
  <si>
    <t>Levered Free Cash Flow</t>
  </si>
  <si>
    <t>-317,663</t>
  </si>
  <si>
    <t>-801,370</t>
  </si>
  <si>
    <t>29,619</t>
  </si>
  <si>
    <t>-422,283</t>
  </si>
  <si>
    <t>-818,034</t>
  </si>
  <si>
    <t>252,186</t>
  </si>
  <si>
    <t>241,381</t>
  </si>
  <si>
    <t>254,289</t>
  </si>
  <si>
    <t>695,500</t>
  </si>
  <si>
    <t>1,496,600</t>
  </si>
  <si>
    <t>Cash Interest Paid</t>
  </si>
  <si>
    <t>14,210</t>
  </si>
  <si>
    <t>26,742</t>
  </si>
  <si>
    <t>33,172</t>
  </si>
  <si>
    <t>35,554</t>
  </si>
  <si>
    <t>31,567</t>
  </si>
  <si>
    <t>52,647</t>
  </si>
  <si>
    <t>50,401</t>
  </si>
  <si>
    <t>43,352</t>
  </si>
  <si>
    <t>43,700</t>
  </si>
  <si>
    <t>61,600</t>
  </si>
  <si>
    <t>Valuation Ratios</t>
  </si>
  <si>
    <t>Price Close (Split Adjusted)</t>
  </si>
  <si>
    <t>Market Cap</t>
  </si>
  <si>
    <t>2,177,387.369</t>
  </si>
  <si>
    <t>2,898,896</t>
  </si>
  <si>
    <t>2,711,309.113</t>
  </si>
  <si>
    <t>4,478,490.413</t>
  </si>
  <si>
    <t>3,742,279.941</t>
  </si>
  <si>
    <t>1,808,567.431</t>
  </si>
  <si>
    <t>2,272,938.292</t>
  </si>
  <si>
    <t>1,984,135.542</t>
  </si>
  <si>
    <t>4,612,514.629</t>
  </si>
  <si>
    <t>6,565,409.728</t>
  </si>
  <si>
    <t>Total Enterprise Value (TEV)</t>
  </si>
  <si>
    <t>2,553,672.369</t>
  </si>
  <si>
    <t>3,606,772</t>
  </si>
  <si>
    <t>3,501,995.113</t>
  </si>
  <si>
    <t>5,276,164.413</t>
  </si>
  <si>
    <t>4,536,113.941</t>
  </si>
  <si>
    <t>3,031,753.431</t>
  </si>
  <si>
    <t>3,501,803.292</t>
  </si>
  <si>
    <t>3,204,055.542</t>
  </si>
  <si>
    <t>5,858,959.629</t>
  </si>
  <si>
    <t>8,624,474.728</t>
  </si>
  <si>
    <t>Enterprise Value (EV)</t>
  </si>
  <si>
    <t>EV/EBITDA</t>
  </si>
  <si>
    <t>10.6x</t>
  </si>
  <si>
    <t>8.0x</t>
  </si>
  <si>
    <t>6.5x</t>
  </si>
  <si>
    <t>18.0x</t>
  </si>
  <si>
    <t>8.4x</t>
  </si>
  <si>
    <t>4.7x</t>
  </si>
  <si>
    <t>4.2x</t>
  </si>
  <si>
    <t>6.1x</t>
  </si>
  <si>
    <t>2.2x</t>
  </si>
  <si>
    <t>1.7x</t>
  </si>
  <si>
    <t>EV / EBIT</t>
  </si>
  <si>
    <t>26.5x</t>
  </si>
  <si>
    <t>17.1x</t>
  </si>
  <si>
    <t>-23.5x</t>
  </si>
  <si>
    <t>-108.4x</t>
  </si>
  <si>
    <t>10.2x</t>
  </si>
  <si>
    <t>-16.4x</t>
  </si>
  <si>
    <t>26.0x</t>
  </si>
  <si>
    <t>-1.1x</t>
  </si>
  <si>
    <t>2.3x</t>
  </si>
  <si>
    <t>4.1x</t>
  </si>
  <si>
    <t>EV / LTM EBITDA - CAPEX</t>
  </si>
  <si>
    <t>-8.3x</t>
  </si>
  <si>
    <t>-4.8x</t>
  </si>
  <si>
    <t>88.6x</t>
  </si>
  <si>
    <t>-9.5x</t>
  </si>
  <si>
    <t>32.2x</t>
  </si>
  <si>
    <t>-4.1x</t>
  </si>
  <si>
    <t>7.9x</t>
  </si>
  <si>
    <t>12.5x</t>
  </si>
  <si>
    <t>2.6x</t>
  </si>
  <si>
    <t>1.9x</t>
  </si>
  <si>
    <t>EV / Free Cash Flow</t>
  </si>
  <si>
    <t>-8.7x</t>
  </si>
  <si>
    <t>-4.2x</t>
  </si>
  <si>
    <t>41.1x</t>
  </si>
  <si>
    <t>-10.9x</t>
  </si>
  <si>
    <t>85.6x</t>
  </si>
  <si>
    <t>-5.1x</t>
  </si>
  <si>
    <t>10.9x</t>
  </si>
  <si>
    <t>3.5x</t>
  </si>
  <si>
    <t>3.1x</t>
  </si>
  <si>
    <t>EV / Invested Capital</t>
  </si>
  <si>
    <t>1.6x</t>
  </si>
  <si>
    <t>1.2x</t>
  </si>
  <si>
    <t>1.0x</t>
  </si>
  <si>
    <t>1.4x</t>
  </si>
  <si>
    <t>1.1x</t>
  </si>
  <si>
    <t>0.7x</t>
  </si>
  <si>
    <t>0.8x</t>
  </si>
  <si>
    <t>EV / Revenue</t>
  </si>
  <si>
    <t>6.6x</t>
  </si>
  <si>
    <t>5.7x</t>
  </si>
  <si>
    <t>6.0x</t>
  </si>
  <si>
    <t>10.7x</t>
  </si>
  <si>
    <t>2.4x</t>
  </si>
  <si>
    <t>3.3x</t>
  </si>
  <si>
    <t>P/E Ratio</t>
  </si>
  <si>
    <t>44.0x</t>
  </si>
  <si>
    <t>-11.0x</t>
  </si>
  <si>
    <t>-41.7x</t>
  </si>
  <si>
    <t>-10.4x</t>
  </si>
  <si>
    <t>41.3x</t>
  </si>
  <si>
    <t>-0.8x</t>
  </si>
  <si>
    <t>Price/Book</t>
  </si>
  <si>
    <t>1.8x</t>
  </si>
  <si>
    <t>1.3x</t>
  </si>
  <si>
    <t>1.5x</t>
  </si>
  <si>
    <t>0.6x</t>
  </si>
  <si>
    <t>2.9x</t>
  </si>
  <si>
    <t>Price / Operating Cash Flow</t>
  </si>
  <si>
    <t>7.7x</t>
  </si>
  <si>
    <t>7.4x</t>
  </si>
  <si>
    <t>4.9x</t>
  </si>
  <si>
    <t>11.8x</t>
  </si>
  <si>
    <t>8.1x</t>
  </si>
  <si>
    <t>3.8x</t>
  </si>
  <si>
    <t>5.2x</t>
  </si>
  <si>
    <t>3.4x</t>
  </si>
  <si>
    <t>Price / LTM Sales</t>
  </si>
  <si>
    <t>4.6x</t>
  </si>
  <si>
    <t>9.0x</t>
  </si>
  <si>
    <t>2.0x</t>
  </si>
  <si>
    <t>Altman Z-Score</t>
  </si>
  <si>
    <t>Piotroski Score</t>
  </si>
  <si>
    <t>Dividend Per Share</t>
  </si>
  <si>
    <t>Dividend Yield</t>
  </si>
  <si>
    <t>4.7%</t>
  </si>
  <si>
    <t>10.2%</t>
  </si>
  <si>
    <t>12.0%</t>
  </si>
  <si>
    <t>3.2%</t>
  </si>
  <si>
    <t>4.5%</t>
  </si>
  <si>
    <t>9.7%</t>
  </si>
  <si>
    <t>7.4%</t>
  </si>
  <si>
    <t>3.9%</t>
  </si>
  <si>
    <t>3.8%</t>
  </si>
  <si>
    <t>4.2%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</si>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</sst>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3" borderId="0" xfId="0" applyFont="1" applyFill="1" applyAlignment="1">
      <alignment horizontal="left"/>
    </xf>
    <xf numFmtId="0" fontId="6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5" borderId="0" xfId="0" applyFont="1" applyFill="1"/>
    <xf numFmtId="0" fontId="6" fillId="0" borderId="0" xfId="0" applyFont="1"/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wrapText="1"/>
    </xf>
    <xf numFmtId="0" fontId="7" fillId="7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/>
    <xf numFmtId="0" fontId="6" fillId="6" borderId="1" xfId="0" applyFont="1" applyFill="1" applyBorder="1"/>
    <xf numFmtId="0" fontId="6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" fontId="8" fillId="5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4" fontId="8" fillId="8" borderId="1" xfId="0" applyNumberFormat="1" applyFont="1" applyFill="1" applyBorder="1" applyAlignment="1">
      <alignment horizontal="center" vertical="center"/>
    </xf>
    <xf numFmtId="164" fontId="8" fillId="8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6" fillId="8" borderId="0" xfId="0" applyFont="1" applyFill="1"/>
    <xf numFmtId="0" fontId="11" fillId="5" borderId="0" xfId="0" applyFont="1" applyFill="1" applyAlignment="1">
      <alignment horizontal="center" vertical="center"/>
    </xf>
    <xf numFmtId="165" fontId="5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2B6CE9C1-03F0-2449-5B89-DEE8CF13441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D12" sqref="D12:M12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</row>
    <row r="13" spans="3:13" ht="12.75" x14ac:dyDescent="0.2">
      <c r="C13" s="3" t="s">
        <v>27</v>
      </c>
      <c r="D13" s="3" t="s">
        <v>28</v>
      </c>
      <c r="E13" s="3" t="s">
        <v>29</v>
      </c>
      <c r="F13" s="3" t="s">
        <v>30</v>
      </c>
      <c r="G13" s="3" t="s">
        <v>31</v>
      </c>
      <c r="H13" s="3" t="s">
        <v>32</v>
      </c>
      <c r="I13" s="3" t="s">
        <v>33</v>
      </c>
      <c r="J13" s="3" t="s">
        <v>34</v>
      </c>
      <c r="K13" s="3" t="s">
        <v>35</v>
      </c>
      <c r="L13" s="3" t="s">
        <v>36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</row>
    <row r="16" spans="3:13" ht="12.75" x14ac:dyDescent="0.2">
      <c r="C16" s="3" t="s">
        <v>50</v>
      </c>
      <c r="D16" s="3" t="s">
        <v>26</v>
      </c>
      <c r="E16" s="3" t="s">
        <v>26</v>
      </c>
      <c r="F16" s="3" t="s">
        <v>26</v>
      </c>
      <c r="G16" s="3" t="s">
        <v>26</v>
      </c>
      <c r="H16" s="3" t="s">
        <v>26</v>
      </c>
      <c r="I16" s="3" t="s">
        <v>26</v>
      </c>
      <c r="J16" s="3" t="s">
        <v>26</v>
      </c>
      <c r="K16" s="3" t="s">
        <v>26</v>
      </c>
      <c r="L16" s="3" t="s">
        <v>26</v>
      </c>
      <c r="M16" s="3" t="s">
        <v>26</v>
      </c>
    </row>
    <row r="17" spans="3:13" ht="12.75" x14ac:dyDescent="0.2">
      <c r="C17" s="3" t="s">
        <v>51</v>
      </c>
      <c r="D17" s="3" t="s">
        <v>52</v>
      </c>
      <c r="E17" s="3" t="s">
        <v>53</v>
      </c>
      <c r="F17" s="3" t="s">
        <v>54</v>
      </c>
      <c r="G17" s="3">
        <v>28</v>
      </c>
      <c r="H17" s="3" t="s">
        <v>55</v>
      </c>
      <c r="I17" s="3" t="s">
        <v>56</v>
      </c>
      <c r="J17" s="3" t="s">
        <v>57</v>
      </c>
      <c r="K17" s="3" t="s">
        <v>58</v>
      </c>
      <c r="L17" s="3" t="s">
        <v>59</v>
      </c>
      <c r="M17" s="3" t="s">
        <v>60</v>
      </c>
    </row>
    <row r="18" spans="3:13" ht="12.75" x14ac:dyDescent="0.2">
      <c r="C18" s="3" t="s">
        <v>61</v>
      </c>
      <c r="D18" s="3" t="s">
        <v>62</v>
      </c>
      <c r="E18" s="3" t="s">
        <v>63</v>
      </c>
      <c r="F18" s="3" t="s">
        <v>64</v>
      </c>
      <c r="G18" s="3" t="s">
        <v>65</v>
      </c>
      <c r="H18" s="3" t="s">
        <v>66</v>
      </c>
      <c r="I18" s="3" t="s">
        <v>67</v>
      </c>
      <c r="J18" s="3" t="s">
        <v>68</v>
      </c>
      <c r="K18" s="3" t="s">
        <v>69</v>
      </c>
      <c r="L18" s="3" t="s">
        <v>70</v>
      </c>
      <c r="M18" s="3" t="s">
        <v>71</v>
      </c>
    </row>
    <row r="19" spans="3:13" ht="12.75" x14ac:dyDescent="0.2"/>
    <row r="20" spans="3:13" ht="12.75" x14ac:dyDescent="0.2">
      <c r="C20" s="3" t="s">
        <v>72</v>
      </c>
      <c r="D20" s="3" t="s">
        <v>73</v>
      </c>
      <c r="E20" s="3" t="s">
        <v>74</v>
      </c>
      <c r="F20" s="3" t="s">
        <v>75</v>
      </c>
      <c r="G20" s="3" t="s">
        <v>76</v>
      </c>
      <c r="H20" s="3" t="s">
        <v>77</v>
      </c>
      <c r="I20" s="3" t="s">
        <v>78</v>
      </c>
      <c r="J20" s="3" t="s">
        <v>79</v>
      </c>
      <c r="K20" s="3" t="s">
        <v>80</v>
      </c>
      <c r="L20" s="3" t="s">
        <v>81</v>
      </c>
      <c r="M20" s="3" t="s">
        <v>82</v>
      </c>
    </row>
    <row r="21" spans="3:13" ht="12.75" x14ac:dyDescent="0.2">
      <c r="C21" s="3" t="s">
        <v>83</v>
      </c>
      <c r="D21" s="3" t="s">
        <v>26</v>
      </c>
      <c r="E21" s="3" t="s">
        <v>26</v>
      </c>
      <c r="F21" s="3" t="s">
        <v>26</v>
      </c>
      <c r="G21" s="3" t="s">
        <v>26</v>
      </c>
      <c r="H21" s="3" t="s">
        <v>26</v>
      </c>
      <c r="I21" s="3" t="s">
        <v>26</v>
      </c>
      <c r="J21" s="3" t="s">
        <v>26</v>
      </c>
      <c r="K21" s="3" t="s">
        <v>26</v>
      </c>
      <c r="L21" s="3" t="s">
        <v>26</v>
      </c>
      <c r="M21" s="3" t="s">
        <v>26</v>
      </c>
    </row>
    <row r="22" spans="3:13" ht="12.75" x14ac:dyDescent="0.2">
      <c r="C22" s="3" t="s">
        <v>84</v>
      </c>
      <c r="D22" s="3" t="s">
        <v>26</v>
      </c>
      <c r="E22" s="3" t="s">
        <v>26</v>
      </c>
      <c r="F22" s="3" t="s">
        <v>26</v>
      </c>
      <c r="G22" s="3" t="s">
        <v>26</v>
      </c>
      <c r="H22" s="3" t="s">
        <v>26</v>
      </c>
      <c r="I22" s="3" t="s">
        <v>26</v>
      </c>
      <c r="J22" s="3" t="s">
        <v>26</v>
      </c>
      <c r="K22" s="3" t="s">
        <v>26</v>
      </c>
      <c r="L22" s="3" t="s">
        <v>26</v>
      </c>
      <c r="M22" s="3" t="s">
        <v>26</v>
      </c>
    </row>
    <row r="23" spans="3:13" ht="12.75" x14ac:dyDescent="0.2">
      <c r="C23" s="3" t="s">
        <v>85</v>
      </c>
      <c r="D23" s="3" t="s">
        <v>26</v>
      </c>
      <c r="E23" s="3" t="s">
        <v>86</v>
      </c>
      <c r="F23" s="3" t="s">
        <v>87</v>
      </c>
      <c r="G23" s="3" t="s">
        <v>88</v>
      </c>
      <c r="H23" s="3" t="s">
        <v>89</v>
      </c>
      <c r="I23" s="3" t="s">
        <v>90</v>
      </c>
      <c r="J23" s="3" t="s">
        <v>91</v>
      </c>
      <c r="K23" s="3" t="s">
        <v>26</v>
      </c>
      <c r="L23" s="3" t="s">
        <v>92</v>
      </c>
      <c r="M23" s="3" t="s">
        <v>93</v>
      </c>
    </row>
    <row r="24" spans="3:13" ht="12.75" x14ac:dyDescent="0.2">
      <c r="C24" s="3" t="s">
        <v>94</v>
      </c>
      <c r="D24" s="3" t="s">
        <v>95</v>
      </c>
      <c r="E24" s="3" t="s">
        <v>96</v>
      </c>
      <c r="F24" s="3" t="s">
        <v>97</v>
      </c>
      <c r="G24" s="3" t="s">
        <v>97</v>
      </c>
      <c r="H24" s="3" t="s">
        <v>97</v>
      </c>
      <c r="I24" s="3" t="s">
        <v>97</v>
      </c>
      <c r="J24" s="3" t="s">
        <v>97</v>
      </c>
      <c r="K24" s="3" t="s">
        <v>26</v>
      </c>
      <c r="L24" s="3" t="s">
        <v>26</v>
      </c>
      <c r="M24" s="3" t="s">
        <v>26</v>
      </c>
    </row>
    <row r="25" spans="3:13" ht="12.75" x14ac:dyDescent="0.2">
      <c r="C25" s="3" t="s">
        <v>98</v>
      </c>
      <c r="D25" s="3" t="s">
        <v>26</v>
      </c>
      <c r="E25" s="3" t="s">
        <v>26</v>
      </c>
      <c r="F25" s="3" t="s">
        <v>26</v>
      </c>
      <c r="G25" s="3" t="s">
        <v>26</v>
      </c>
      <c r="H25" s="3" t="s">
        <v>26</v>
      </c>
      <c r="I25" s="3" t="s">
        <v>26</v>
      </c>
      <c r="J25" s="3" t="s">
        <v>26</v>
      </c>
      <c r="K25" s="3" t="s">
        <v>26</v>
      </c>
      <c r="L25" s="3" t="s">
        <v>26</v>
      </c>
      <c r="M25" s="3" t="s">
        <v>26</v>
      </c>
    </row>
    <row r="26" spans="3:13" ht="12.75" x14ac:dyDescent="0.2">
      <c r="C26" s="3" t="s">
        <v>99</v>
      </c>
      <c r="D26" s="3">
        <v>0</v>
      </c>
      <c r="E26" s="3" t="s">
        <v>100</v>
      </c>
      <c r="F26" s="3">
        <v>0</v>
      </c>
      <c r="G26" s="3" t="s">
        <v>101</v>
      </c>
      <c r="H26" s="3" t="s">
        <v>102</v>
      </c>
      <c r="I26" s="3" t="s">
        <v>103</v>
      </c>
      <c r="J26" s="3">
        <v>884</v>
      </c>
      <c r="K26" s="3" t="s">
        <v>104</v>
      </c>
      <c r="L26" s="3" t="s">
        <v>105</v>
      </c>
      <c r="M26" s="3" t="s">
        <v>106</v>
      </c>
    </row>
    <row r="27" spans="3:13" ht="12.75" x14ac:dyDescent="0.2">
      <c r="C27" s="3" t="s">
        <v>107</v>
      </c>
      <c r="D27" s="3" t="s">
        <v>108</v>
      </c>
      <c r="E27" s="3" t="s">
        <v>109</v>
      </c>
      <c r="F27" s="3" t="s">
        <v>110</v>
      </c>
      <c r="G27" s="3" t="s">
        <v>111</v>
      </c>
      <c r="H27" s="3" t="s">
        <v>112</v>
      </c>
      <c r="I27" s="3" t="s">
        <v>113</v>
      </c>
      <c r="J27" s="3" t="s">
        <v>114</v>
      </c>
      <c r="K27" s="3" t="s">
        <v>115</v>
      </c>
      <c r="L27" s="3" t="s">
        <v>116</v>
      </c>
      <c r="M27" s="3" t="s">
        <v>117</v>
      </c>
    </row>
    <row r="28" spans="3:13" ht="12.75" x14ac:dyDescent="0.2"/>
    <row r="29" spans="3:13" ht="12.75" x14ac:dyDescent="0.2">
      <c r="C29" s="3" t="s">
        <v>118</v>
      </c>
      <c r="D29" s="3" t="s">
        <v>119</v>
      </c>
      <c r="E29" s="3" t="s">
        <v>120</v>
      </c>
      <c r="F29" s="3" t="s">
        <v>121</v>
      </c>
      <c r="G29" s="3" t="s">
        <v>122</v>
      </c>
      <c r="H29" s="3" t="s">
        <v>123</v>
      </c>
      <c r="I29" s="3" t="s">
        <v>124</v>
      </c>
      <c r="J29" s="3" t="s">
        <v>125</v>
      </c>
      <c r="K29" s="3" t="s">
        <v>126</v>
      </c>
      <c r="L29" s="3" t="s">
        <v>127</v>
      </c>
      <c r="M29" s="3" t="s">
        <v>128</v>
      </c>
    </row>
    <row r="30" spans="3:13" ht="12.75" x14ac:dyDescent="0.2">
      <c r="C30" s="3" t="s">
        <v>129</v>
      </c>
      <c r="D30" s="3" t="s">
        <v>26</v>
      </c>
      <c r="E30" s="3" t="s">
        <v>26</v>
      </c>
      <c r="F30" s="3" t="s">
        <v>26</v>
      </c>
      <c r="G30" s="3" t="s">
        <v>26</v>
      </c>
      <c r="H30" s="3" t="s">
        <v>26</v>
      </c>
      <c r="I30" s="3" t="s">
        <v>130</v>
      </c>
      <c r="J30" s="3" t="s">
        <v>131</v>
      </c>
      <c r="K30" s="3" t="s">
        <v>132</v>
      </c>
      <c r="L30" s="3" t="s">
        <v>133</v>
      </c>
      <c r="M30" s="3" t="s">
        <v>134</v>
      </c>
    </row>
    <row r="31" spans="3:13" ht="12.75" x14ac:dyDescent="0.2">
      <c r="C31" s="3" t="s">
        <v>135</v>
      </c>
      <c r="D31" s="3" t="s">
        <v>26</v>
      </c>
      <c r="E31" s="3" t="s">
        <v>26</v>
      </c>
      <c r="F31" s="3" t="s">
        <v>26</v>
      </c>
      <c r="G31" s="3" t="s">
        <v>26</v>
      </c>
      <c r="H31" s="3" t="s">
        <v>26</v>
      </c>
      <c r="I31" s="3" t="s">
        <v>26</v>
      </c>
      <c r="J31" s="3" t="s">
        <v>26</v>
      </c>
      <c r="K31" s="3" t="s">
        <v>26</v>
      </c>
      <c r="L31" s="3" t="s">
        <v>26</v>
      </c>
      <c r="M31" s="3" t="s">
        <v>26</v>
      </c>
    </row>
    <row r="32" spans="3:13" ht="12.75" x14ac:dyDescent="0.2">
      <c r="C32" s="3" t="s">
        <v>136</v>
      </c>
      <c r="D32" s="3" t="s">
        <v>26</v>
      </c>
      <c r="E32" s="3" t="s">
        <v>137</v>
      </c>
      <c r="F32" s="3" t="s">
        <v>138</v>
      </c>
      <c r="G32" s="3" t="s">
        <v>139</v>
      </c>
      <c r="H32" s="3" t="s">
        <v>140</v>
      </c>
      <c r="I32" s="3" t="s">
        <v>26</v>
      </c>
      <c r="J32" s="3" t="s">
        <v>26</v>
      </c>
      <c r="K32" s="3" t="s">
        <v>141</v>
      </c>
      <c r="L32" s="3" t="s">
        <v>142</v>
      </c>
      <c r="M32" s="3" t="s">
        <v>26</v>
      </c>
    </row>
    <row r="33" spans="3:13" ht="12.75" x14ac:dyDescent="0.2">
      <c r="C33" s="3" t="s">
        <v>143</v>
      </c>
      <c r="D33" s="3" t="s">
        <v>26</v>
      </c>
      <c r="E33" s="3" t="s">
        <v>26</v>
      </c>
      <c r="F33" s="3" t="s">
        <v>26</v>
      </c>
      <c r="G33" s="3" t="s">
        <v>26</v>
      </c>
      <c r="H33" s="3" t="s">
        <v>26</v>
      </c>
      <c r="I33" s="3" t="s">
        <v>26</v>
      </c>
      <c r="J33" s="3" t="s">
        <v>144</v>
      </c>
      <c r="K33" s="3" t="s">
        <v>145</v>
      </c>
      <c r="L33" s="3" t="s">
        <v>146</v>
      </c>
      <c r="M33" s="3" t="s">
        <v>147</v>
      </c>
    </row>
    <row r="34" spans="3:13" ht="12.75" x14ac:dyDescent="0.2">
      <c r="C34" s="3" t="s">
        <v>148</v>
      </c>
      <c r="D34" s="3" t="s">
        <v>149</v>
      </c>
      <c r="E34" s="3" t="s">
        <v>150</v>
      </c>
      <c r="F34" s="3" t="s">
        <v>151</v>
      </c>
      <c r="G34" s="3" t="s">
        <v>152</v>
      </c>
      <c r="H34" s="3" t="s">
        <v>153</v>
      </c>
      <c r="I34" s="3" t="s">
        <v>154</v>
      </c>
      <c r="J34" s="3" t="s">
        <v>155</v>
      </c>
      <c r="K34" s="3" t="s">
        <v>156</v>
      </c>
      <c r="L34" s="3" t="s">
        <v>157</v>
      </c>
      <c r="M34" s="3" t="s">
        <v>158</v>
      </c>
    </row>
    <row r="35" spans="3:13" ht="12.75" x14ac:dyDescent="0.2">
      <c r="C35" s="3" t="s">
        <v>159</v>
      </c>
      <c r="D35" s="3" t="s">
        <v>160</v>
      </c>
      <c r="E35" s="3" t="s">
        <v>161</v>
      </c>
      <c r="F35" s="3" t="s">
        <v>162</v>
      </c>
      <c r="G35" s="3" t="s">
        <v>163</v>
      </c>
      <c r="H35" s="3" t="s">
        <v>164</v>
      </c>
      <c r="I35" s="3" t="s">
        <v>165</v>
      </c>
      <c r="J35" s="3" t="s">
        <v>166</v>
      </c>
      <c r="K35" s="3" t="s">
        <v>167</v>
      </c>
      <c r="L35" s="3" t="s">
        <v>168</v>
      </c>
      <c r="M35" s="3" t="s">
        <v>169</v>
      </c>
    </row>
    <row r="36" spans="3:13" ht="12.75" x14ac:dyDescent="0.2"/>
    <row r="37" spans="3:13" ht="12.75" x14ac:dyDescent="0.2">
      <c r="C37" s="3" t="s">
        <v>170</v>
      </c>
      <c r="D37" s="3" t="s">
        <v>171</v>
      </c>
      <c r="E37" s="3" t="s">
        <v>172</v>
      </c>
      <c r="F37" s="3" t="s">
        <v>173</v>
      </c>
      <c r="G37" s="3" t="s">
        <v>174</v>
      </c>
      <c r="H37" s="3" t="s">
        <v>175</v>
      </c>
      <c r="I37" s="3" t="s">
        <v>176</v>
      </c>
      <c r="J37" s="3" t="s">
        <v>177</v>
      </c>
      <c r="K37" s="3" t="s">
        <v>178</v>
      </c>
      <c r="L37" s="3" t="s">
        <v>179</v>
      </c>
      <c r="M37" s="3" t="s">
        <v>180</v>
      </c>
    </row>
    <row r="38" spans="3:13" ht="12.75" x14ac:dyDescent="0.2">
      <c r="C38" s="3" t="s">
        <v>181</v>
      </c>
      <c r="D38" s="3" t="s">
        <v>26</v>
      </c>
      <c r="E38" s="3" t="s">
        <v>26</v>
      </c>
      <c r="F38" s="3" t="s">
        <v>26</v>
      </c>
      <c r="G38" s="3" t="s">
        <v>26</v>
      </c>
      <c r="H38" s="3" t="s">
        <v>26</v>
      </c>
      <c r="I38" s="3" t="s">
        <v>26</v>
      </c>
      <c r="J38" s="3" t="s">
        <v>182</v>
      </c>
      <c r="K38" s="3" t="s">
        <v>183</v>
      </c>
      <c r="L38" s="3" t="s">
        <v>184</v>
      </c>
      <c r="M38" s="3" t="s">
        <v>185</v>
      </c>
    </row>
    <row r="39" spans="3:13" ht="12.75" x14ac:dyDescent="0.2">
      <c r="C39" s="3" t="s">
        <v>186</v>
      </c>
      <c r="D39" s="3" t="s">
        <v>187</v>
      </c>
      <c r="E39" s="3" t="s">
        <v>188</v>
      </c>
      <c r="F39" s="3" t="s">
        <v>189</v>
      </c>
      <c r="G39" s="3" t="s">
        <v>190</v>
      </c>
      <c r="H39" s="3" t="s">
        <v>191</v>
      </c>
      <c r="I39" s="3" t="s">
        <v>192</v>
      </c>
      <c r="J39" s="3" t="s">
        <v>193</v>
      </c>
      <c r="K39" s="3" t="s">
        <v>194</v>
      </c>
      <c r="L39" s="3" t="s">
        <v>195</v>
      </c>
      <c r="M39" s="3" t="s">
        <v>196</v>
      </c>
    </row>
    <row r="40" spans="3:13" ht="12.75" x14ac:dyDescent="0.2">
      <c r="C40" s="3" t="s">
        <v>197</v>
      </c>
      <c r="D40" s="3" t="s">
        <v>198</v>
      </c>
      <c r="E40" s="3" t="s">
        <v>199</v>
      </c>
      <c r="F40" s="3" t="s">
        <v>200</v>
      </c>
      <c r="G40" s="3" t="s">
        <v>201</v>
      </c>
      <c r="H40" s="3" t="s">
        <v>202</v>
      </c>
      <c r="I40" s="3" t="s">
        <v>203</v>
      </c>
      <c r="J40" s="3" t="s">
        <v>204</v>
      </c>
      <c r="K40" s="3" t="s">
        <v>205</v>
      </c>
      <c r="L40" s="3" t="s">
        <v>206</v>
      </c>
      <c r="M40" s="3" t="s">
        <v>207</v>
      </c>
    </row>
    <row r="41" spans="3:13" ht="12.75" x14ac:dyDescent="0.2"/>
    <row r="42" spans="3:13" ht="12.75" x14ac:dyDescent="0.2">
      <c r="C42" s="3" t="s">
        <v>208</v>
      </c>
      <c r="D42" s="3" t="s">
        <v>209</v>
      </c>
      <c r="E42" s="3" t="s">
        <v>210</v>
      </c>
      <c r="F42" s="3" t="s">
        <v>211</v>
      </c>
      <c r="G42" s="3" t="s">
        <v>212</v>
      </c>
      <c r="H42" s="3" t="s">
        <v>213</v>
      </c>
      <c r="I42" s="3" t="s">
        <v>214</v>
      </c>
      <c r="J42" s="3" t="s">
        <v>215</v>
      </c>
      <c r="K42" s="3" t="s">
        <v>216</v>
      </c>
      <c r="L42" s="3" t="s">
        <v>217</v>
      </c>
      <c r="M42" s="3" t="s">
        <v>218</v>
      </c>
    </row>
    <row r="43" spans="3:13" ht="12.75" x14ac:dyDescent="0.2">
      <c r="C43" s="3" t="s">
        <v>219</v>
      </c>
      <c r="D43" s="3" t="s">
        <v>220</v>
      </c>
      <c r="E43" s="3" t="s">
        <v>221</v>
      </c>
      <c r="F43" s="3" t="s">
        <v>222</v>
      </c>
      <c r="G43" s="3" t="s">
        <v>223</v>
      </c>
      <c r="H43" s="3" t="s">
        <v>224</v>
      </c>
      <c r="I43" s="3" t="s">
        <v>225</v>
      </c>
      <c r="J43" s="3" t="s">
        <v>226</v>
      </c>
      <c r="K43" s="3" t="s">
        <v>227</v>
      </c>
      <c r="L43" s="3" t="s">
        <v>228</v>
      </c>
      <c r="M43" s="3" t="s">
        <v>229</v>
      </c>
    </row>
    <row r="44" spans="3:13" ht="12.75" x14ac:dyDescent="0.2">
      <c r="C44" s="3" t="s">
        <v>230</v>
      </c>
      <c r="D44" s="3" t="s">
        <v>231</v>
      </c>
      <c r="E44" s="3" t="s">
        <v>232</v>
      </c>
      <c r="F44" s="3" t="s">
        <v>233</v>
      </c>
      <c r="G44" s="3" t="s">
        <v>234</v>
      </c>
      <c r="H44" s="3" t="s">
        <v>235</v>
      </c>
      <c r="I44" s="3" t="s">
        <v>236</v>
      </c>
      <c r="J44" s="3" t="s">
        <v>237</v>
      </c>
      <c r="K44" s="3" t="s">
        <v>238</v>
      </c>
      <c r="L44" s="3" t="s">
        <v>239</v>
      </c>
      <c r="M44" s="3" t="s">
        <v>240</v>
      </c>
    </row>
    <row r="45" spans="3:13" ht="12.75" x14ac:dyDescent="0.2">
      <c r="C45" s="3" t="s">
        <v>241</v>
      </c>
      <c r="D45" s="3" t="s">
        <v>26</v>
      </c>
      <c r="E45" s="3" t="s">
        <v>26</v>
      </c>
      <c r="F45" s="3" t="s">
        <v>26</v>
      </c>
      <c r="G45" s="3" t="s">
        <v>26</v>
      </c>
      <c r="H45" s="3" t="s">
        <v>26</v>
      </c>
      <c r="I45" s="3" t="s">
        <v>26</v>
      </c>
      <c r="J45" s="3" t="s">
        <v>26</v>
      </c>
      <c r="K45" s="3" t="s">
        <v>26</v>
      </c>
      <c r="L45" s="3" t="s">
        <v>26</v>
      </c>
      <c r="M45" s="3" t="s">
        <v>26</v>
      </c>
    </row>
    <row r="46" spans="3:13" ht="12.75" x14ac:dyDescent="0.2">
      <c r="C46" s="3" t="s">
        <v>242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</row>
    <row r="47" spans="3:13" ht="12.75" x14ac:dyDescent="0.2">
      <c r="C47" s="3" t="s">
        <v>243</v>
      </c>
      <c r="D47" s="3" t="s">
        <v>244</v>
      </c>
      <c r="E47" s="3" t="s">
        <v>245</v>
      </c>
      <c r="F47" s="3" t="s">
        <v>246</v>
      </c>
      <c r="G47" s="3" t="s">
        <v>247</v>
      </c>
      <c r="H47" s="3" t="s">
        <v>248</v>
      </c>
      <c r="I47" s="3" t="s">
        <v>249</v>
      </c>
      <c r="J47" s="3" t="s">
        <v>250</v>
      </c>
      <c r="K47" s="3" t="s">
        <v>251</v>
      </c>
      <c r="L47" s="3" t="s">
        <v>252</v>
      </c>
      <c r="M47" s="3" t="s">
        <v>253</v>
      </c>
    </row>
    <row r="48" spans="3:13" ht="12.75" x14ac:dyDescent="0.2">
      <c r="C48" s="3" t="s">
        <v>254</v>
      </c>
      <c r="D48" s="3" t="s">
        <v>26</v>
      </c>
      <c r="E48" s="3" t="s">
        <v>26</v>
      </c>
      <c r="F48" s="3" t="s">
        <v>26</v>
      </c>
      <c r="G48" s="3" t="s">
        <v>26</v>
      </c>
      <c r="H48" s="3" t="s">
        <v>26</v>
      </c>
      <c r="I48" s="3" t="s">
        <v>26</v>
      </c>
      <c r="J48" s="3" t="s">
        <v>26</v>
      </c>
      <c r="K48" s="3" t="s">
        <v>26</v>
      </c>
      <c r="L48" s="3" t="s">
        <v>26</v>
      </c>
      <c r="M48" s="3" t="s">
        <v>26</v>
      </c>
    </row>
    <row r="49" spans="3:13" ht="12.75" x14ac:dyDescent="0.2">
      <c r="C49" s="3" t="s">
        <v>255</v>
      </c>
      <c r="D49" s="3" t="s">
        <v>26</v>
      </c>
      <c r="E49" s="3" t="s">
        <v>26</v>
      </c>
      <c r="F49" s="3" t="s">
        <v>26</v>
      </c>
      <c r="G49" s="3" t="s">
        <v>26</v>
      </c>
      <c r="H49" s="3" t="s">
        <v>26</v>
      </c>
      <c r="I49" s="3" t="s">
        <v>26</v>
      </c>
      <c r="J49" s="3" t="s">
        <v>26</v>
      </c>
      <c r="K49" s="3" t="s">
        <v>26</v>
      </c>
      <c r="L49" s="3" t="s">
        <v>26</v>
      </c>
      <c r="M49" s="3" t="s">
        <v>26</v>
      </c>
    </row>
    <row r="50" spans="3:13" ht="12.75" x14ac:dyDescent="0.2">
      <c r="C50" s="3" t="s">
        <v>256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257</v>
      </c>
      <c r="D51" s="3" t="s">
        <v>244</v>
      </c>
      <c r="E51" s="3" t="s">
        <v>245</v>
      </c>
      <c r="F51" s="3" t="s">
        <v>246</v>
      </c>
      <c r="G51" s="3" t="s">
        <v>247</v>
      </c>
      <c r="H51" s="3" t="s">
        <v>248</v>
      </c>
      <c r="I51" s="3" t="s">
        <v>249</v>
      </c>
      <c r="J51" s="3" t="s">
        <v>250</v>
      </c>
      <c r="K51" s="3" t="s">
        <v>251</v>
      </c>
      <c r="L51" s="3" t="s">
        <v>252</v>
      </c>
      <c r="M51" s="3" t="s">
        <v>253</v>
      </c>
    </row>
    <row r="52" spans="3:13" ht="12.75" x14ac:dyDescent="0.2"/>
    <row r="53" spans="3:13" ht="12.75" x14ac:dyDescent="0.2">
      <c r="C53" s="3" t="s">
        <v>258</v>
      </c>
      <c r="D53" s="3" t="s">
        <v>108</v>
      </c>
      <c r="E53" s="3" t="s">
        <v>109</v>
      </c>
      <c r="F53" s="3" t="s">
        <v>110</v>
      </c>
      <c r="G53" s="3" t="s">
        <v>111</v>
      </c>
      <c r="H53" s="3" t="s">
        <v>112</v>
      </c>
      <c r="I53" s="3" t="s">
        <v>113</v>
      </c>
      <c r="J53" s="3" t="s">
        <v>114</v>
      </c>
      <c r="K53" s="3" t="s">
        <v>115</v>
      </c>
      <c r="L53" s="3" t="s">
        <v>116</v>
      </c>
      <c r="M53" s="3" t="s">
        <v>117</v>
      </c>
    </row>
    <row r="54" spans="3:13" ht="12.75" x14ac:dyDescent="0.2"/>
    <row r="55" spans="3:13" ht="12.75" x14ac:dyDescent="0.2">
      <c r="C55" s="3" t="s">
        <v>259</v>
      </c>
      <c r="D55" s="3" t="s">
        <v>28</v>
      </c>
      <c r="E55" s="3" t="s">
        <v>29</v>
      </c>
      <c r="F55" s="3" t="s">
        <v>30</v>
      </c>
      <c r="G55" s="3" t="s">
        <v>260</v>
      </c>
      <c r="H55" s="3" t="s">
        <v>32</v>
      </c>
      <c r="I55" s="3" t="s">
        <v>261</v>
      </c>
      <c r="J55" s="3" t="s">
        <v>262</v>
      </c>
      <c r="K55" s="3" t="s">
        <v>35</v>
      </c>
      <c r="L55" s="3" t="s">
        <v>36</v>
      </c>
      <c r="M55" s="3" t="s">
        <v>263</v>
      </c>
    </row>
    <row r="56" spans="3:13" ht="12.75" x14ac:dyDescent="0.2">
      <c r="C56" s="3" t="s">
        <v>264</v>
      </c>
      <c r="D56" s="3" t="s">
        <v>171</v>
      </c>
      <c r="E56" s="3" t="s">
        <v>265</v>
      </c>
      <c r="F56" s="3" t="s">
        <v>266</v>
      </c>
      <c r="G56" s="3" t="s">
        <v>267</v>
      </c>
      <c r="H56" s="3" t="s">
        <v>268</v>
      </c>
      <c r="I56" s="3" t="s">
        <v>176</v>
      </c>
      <c r="J56" s="3" t="s">
        <v>269</v>
      </c>
      <c r="K56" s="3" t="s">
        <v>270</v>
      </c>
      <c r="L56" s="3" t="s">
        <v>271</v>
      </c>
      <c r="M56" s="3" t="s">
        <v>272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BE94-5D46-4D8C-8121-D2E80AF92528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273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274</v>
      </c>
      <c r="D12" s="3" t="s">
        <v>275</v>
      </c>
      <c r="E12" s="3" t="s">
        <v>276</v>
      </c>
      <c r="F12" s="3" t="s">
        <v>277</v>
      </c>
      <c r="G12" s="3" t="s">
        <v>278</v>
      </c>
      <c r="H12" s="3" t="s">
        <v>279</v>
      </c>
      <c r="I12" s="3" t="s">
        <v>280</v>
      </c>
      <c r="J12" s="3" t="s">
        <v>281</v>
      </c>
      <c r="K12" s="3" t="s">
        <v>282</v>
      </c>
      <c r="L12" s="3" t="s">
        <v>283</v>
      </c>
      <c r="M12" s="3" t="s">
        <v>284</v>
      </c>
    </row>
    <row r="13" spans="3:13" x14ac:dyDescent="0.2">
      <c r="C13" s="3" t="s">
        <v>285</v>
      </c>
      <c r="D13" s="3" t="s">
        <v>286</v>
      </c>
      <c r="E13" s="3" t="s">
        <v>287</v>
      </c>
      <c r="F13" s="3" t="s">
        <v>288</v>
      </c>
      <c r="G13" s="3" t="s">
        <v>289</v>
      </c>
      <c r="H13" s="3" t="s">
        <v>290</v>
      </c>
      <c r="I13" s="3" t="s">
        <v>291</v>
      </c>
      <c r="J13" s="3" t="s">
        <v>292</v>
      </c>
      <c r="K13" s="3" t="s">
        <v>293</v>
      </c>
      <c r="L13" s="3" t="s">
        <v>294</v>
      </c>
      <c r="M13" s="3" t="s">
        <v>295</v>
      </c>
    </row>
    <row r="15" spans="3:13" x14ac:dyDescent="0.2">
      <c r="C15" s="3" t="s">
        <v>296</v>
      </c>
      <c r="D15" s="3" t="s">
        <v>297</v>
      </c>
      <c r="E15" s="3" t="s">
        <v>298</v>
      </c>
      <c r="F15" s="3" t="s">
        <v>299</v>
      </c>
      <c r="G15" s="3" t="s">
        <v>300</v>
      </c>
      <c r="H15" s="3" t="s">
        <v>301</v>
      </c>
      <c r="I15" s="3" t="s">
        <v>302</v>
      </c>
      <c r="J15" s="3" t="s">
        <v>303</v>
      </c>
      <c r="K15" s="3" t="s">
        <v>304</v>
      </c>
      <c r="L15" s="3" t="s">
        <v>305</v>
      </c>
      <c r="M15" s="3" t="s">
        <v>306</v>
      </c>
    </row>
    <row r="16" spans="3:13" x14ac:dyDescent="0.2">
      <c r="C16" s="3" t="s">
        <v>307</v>
      </c>
      <c r="D16" s="3" t="s">
        <v>308</v>
      </c>
      <c r="E16" s="3" t="s">
        <v>309</v>
      </c>
      <c r="F16" s="3" t="s">
        <v>310</v>
      </c>
      <c r="G16" s="3" t="s">
        <v>311</v>
      </c>
      <c r="H16" s="3" t="s">
        <v>312</v>
      </c>
      <c r="I16" s="3" t="s">
        <v>313</v>
      </c>
      <c r="J16" s="3" t="s">
        <v>314</v>
      </c>
      <c r="K16" s="3" t="s">
        <v>315</v>
      </c>
      <c r="L16" s="3" t="s">
        <v>316</v>
      </c>
      <c r="M16" s="3" t="s">
        <v>317</v>
      </c>
    </row>
    <row r="17" spans="3:13" x14ac:dyDescent="0.2">
      <c r="C17" s="3" t="s">
        <v>318</v>
      </c>
      <c r="D17" s="3" t="s">
        <v>319</v>
      </c>
      <c r="E17" s="3" t="s">
        <v>320</v>
      </c>
      <c r="F17" s="3" t="s">
        <v>321</v>
      </c>
      <c r="G17" s="3" t="s">
        <v>322</v>
      </c>
      <c r="H17" s="3" t="s">
        <v>323</v>
      </c>
      <c r="I17" s="3" t="s">
        <v>321</v>
      </c>
      <c r="J17" s="3" t="s">
        <v>324</v>
      </c>
      <c r="K17" s="3" t="s">
        <v>325</v>
      </c>
      <c r="L17" s="3" t="s">
        <v>326</v>
      </c>
      <c r="M17" s="3" t="s">
        <v>327</v>
      </c>
    </row>
    <row r="19" spans="3:13" x14ac:dyDescent="0.2">
      <c r="C19" s="3" t="s">
        <v>328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329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 t="s">
        <v>330</v>
      </c>
      <c r="K20" s="3" t="s">
        <v>331</v>
      </c>
      <c r="L20" s="3" t="s">
        <v>332</v>
      </c>
      <c r="M20" s="3" t="s">
        <v>333</v>
      </c>
    </row>
    <row r="21" spans="3:13" x14ac:dyDescent="0.2">
      <c r="C21" s="3" t="s">
        <v>334</v>
      </c>
      <c r="D21" s="3" t="s">
        <v>335</v>
      </c>
      <c r="E21" s="3" t="s">
        <v>336</v>
      </c>
      <c r="F21" s="3" t="s">
        <v>337</v>
      </c>
      <c r="G21" s="3" t="s">
        <v>338</v>
      </c>
      <c r="H21" s="3" t="s">
        <v>339</v>
      </c>
      <c r="I21" s="3" t="s">
        <v>340</v>
      </c>
      <c r="J21" s="3" t="s">
        <v>341</v>
      </c>
      <c r="K21" s="3" t="s">
        <v>342</v>
      </c>
      <c r="L21" s="3" t="s">
        <v>343</v>
      </c>
      <c r="M21" s="3" t="s">
        <v>344</v>
      </c>
    </row>
    <row r="22" spans="3:13" x14ac:dyDescent="0.2">
      <c r="C22" s="3" t="s">
        <v>345</v>
      </c>
      <c r="D22" s="3" t="s">
        <v>346</v>
      </c>
      <c r="E22" s="3" t="s">
        <v>347</v>
      </c>
      <c r="F22" s="3" t="s">
        <v>348</v>
      </c>
      <c r="G22" s="3" t="s">
        <v>349</v>
      </c>
      <c r="H22" s="3" t="s">
        <v>350</v>
      </c>
      <c r="I22" s="3" t="s">
        <v>351</v>
      </c>
      <c r="J22" s="3" t="s">
        <v>352</v>
      </c>
      <c r="K22" s="3" t="s">
        <v>353</v>
      </c>
      <c r="L22" s="3" t="s">
        <v>354</v>
      </c>
      <c r="M22" s="3" t="s">
        <v>355</v>
      </c>
    </row>
    <row r="23" spans="3:13" x14ac:dyDescent="0.2">
      <c r="C23" s="3" t="s">
        <v>356</v>
      </c>
      <c r="D23" s="3" t="s">
        <v>357</v>
      </c>
      <c r="E23" s="3" t="s">
        <v>358</v>
      </c>
      <c r="F23" s="3" t="s">
        <v>359</v>
      </c>
      <c r="G23" s="3" t="s">
        <v>360</v>
      </c>
      <c r="H23" s="3" t="s">
        <v>361</v>
      </c>
      <c r="I23" s="3" t="s">
        <v>362</v>
      </c>
      <c r="J23" s="3" t="s">
        <v>363</v>
      </c>
      <c r="K23" s="3" t="s">
        <v>364</v>
      </c>
      <c r="L23" s="3" t="s">
        <v>365</v>
      </c>
      <c r="M23" s="3" t="s">
        <v>366</v>
      </c>
    </row>
    <row r="24" spans="3:13" x14ac:dyDescent="0.2">
      <c r="C24" s="3" t="s">
        <v>367</v>
      </c>
      <c r="D24" s="3" t="s">
        <v>368</v>
      </c>
      <c r="E24" s="3" t="s">
        <v>369</v>
      </c>
      <c r="F24" s="3" t="s">
        <v>370</v>
      </c>
      <c r="G24" s="3" t="s">
        <v>371</v>
      </c>
      <c r="H24" s="3" t="s">
        <v>372</v>
      </c>
      <c r="I24" s="3" t="s">
        <v>373</v>
      </c>
      <c r="J24" s="3" t="s">
        <v>374</v>
      </c>
      <c r="K24" s="3" t="s">
        <v>375</v>
      </c>
      <c r="L24" s="3" t="s">
        <v>376</v>
      </c>
      <c r="M24" s="3" t="s">
        <v>377</v>
      </c>
    </row>
    <row r="26" spans="3:13" x14ac:dyDescent="0.2">
      <c r="C26" s="3" t="s">
        <v>378</v>
      </c>
      <c r="D26" s="3" t="s">
        <v>379</v>
      </c>
      <c r="E26" s="3" t="s">
        <v>380</v>
      </c>
      <c r="F26" s="3" t="s">
        <v>381</v>
      </c>
      <c r="G26" s="3" t="s">
        <v>382</v>
      </c>
      <c r="H26" s="3" t="s">
        <v>383</v>
      </c>
      <c r="I26" s="3" t="s">
        <v>384</v>
      </c>
      <c r="J26" s="3" t="s">
        <v>385</v>
      </c>
      <c r="K26" s="3" t="s">
        <v>386</v>
      </c>
      <c r="L26" s="3" t="s">
        <v>387</v>
      </c>
      <c r="M26" s="3" t="s">
        <v>388</v>
      </c>
    </row>
    <row r="27" spans="3:13" x14ac:dyDescent="0.2">
      <c r="C27" s="3" t="s">
        <v>389</v>
      </c>
      <c r="D27" s="3" t="s">
        <v>390</v>
      </c>
      <c r="E27" s="3" t="s">
        <v>391</v>
      </c>
      <c r="F27" s="3" t="s">
        <v>392</v>
      </c>
      <c r="G27" s="3" t="s">
        <v>393</v>
      </c>
      <c r="H27" s="3" t="s">
        <v>394</v>
      </c>
      <c r="I27" s="3" t="s">
        <v>395</v>
      </c>
      <c r="J27" s="3" t="s">
        <v>396</v>
      </c>
      <c r="K27" s="3" t="s">
        <v>397</v>
      </c>
      <c r="L27" s="3" t="s">
        <v>398</v>
      </c>
      <c r="M27" s="3" t="s">
        <v>399</v>
      </c>
    </row>
    <row r="28" spans="3:13" x14ac:dyDescent="0.2">
      <c r="C28" s="3" t="s">
        <v>400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401</v>
      </c>
      <c r="D29" s="3" t="s">
        <v>402</v>
      </c>
      <c r="E29" s="3" t="s">
        <v>403</v>
      </c>
      <c r="F29" s="3" t="s">
        <v>404</v>
      </c>
      <c r="G29" s="3" t="s">
        <v>405</v>
      </c>
      <c r="H29" s="3" t="s">
        <v>406</v>
      </c>
      <c r="I29" s="3" t="s">
        <v>407</v>
      </c>
      <c r="J29" s="3" t="s">
        <v>408</v>
      </c>
      <c r="K29" s="3" t="s">
        <v>409</v>
      </c>
      <c r="L29" s="3" t="s">
        <v>410</v>
      </c>
      <c r="M29" s="3" t="s">
        <v>411</v>
      </c>
    </row>
    <row r="30" spans="3:13" x14ac:dyDescent="0.2">
      <c r="C30" s="3" t="s">
        <v>412</v>
      </c>
      <c r="D30" s="3" t="s">
        <v>413</v>
      </c>
      <c r="E30" s="3" t="s">
        <v>414</v>
      </c>
      <c r="F30" s="3" t="s">
        <v>415</v>
      </c>
      <c r="G30" s="3" t="s">
        <v>416</v>
      </c>
      <c r="H30" s="3" t="s">
        <v>417</v>
      </c>
      <c r="I30" s="3" t="s">
        <v>418</v>
      </c>
      <c r="J30" s="3" t="s">
        <v>419</v>
      </c>
      <c r="K30" s="3" t="s">
        <v>420</v>
      </c>
      <c r="L30" s="3" t="s">
        <v>421</v>
      </c>
      <c r="M30" s="3" t="s">
        <v>422</v>
      </c>
    </row>
    <row r="32" spans="3:13" x14ac:dyDescent="0.2">
      <c r="C32" s="3" t="s">
        <v>423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424</v>
      </c>
      <c r="D33" s="3" t="s">
        <v>413</v>
      </c>
      <c r="E33" s="3" t="s">
        <v>414</v>
      </c>
      <c r="F33" s="3" t="s">
        <v>415</v>
      </c>
      <c r="G33" s="3" t="s">
        <v>416</v>
      </c>
      <c r="H33" s="3" t="s">
        <v>417</v>
      </c>
      <c r="I33" s="3" t="s">
        <v>418</v>
      </c>
      <c r="J33" s="3" t="s">
        <v>419</v>
      </c>
      <c r="K33" s="3" t="s">
        <v>420</v>
      </c>
      <c r="L33" s="3" t="s">
        <v>421</v>
      </c>
      <c r="M33" s="3" t="s">
        <v>422</v>
      </c>
    </row>
    <row r="35" spans="3:13" x14ac:dyDescent="0.2">
      <c r="C35" s="3" t="s">
        <v>425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426</v>
      </c>
      <c r="D36" s="3" t="s">
        <v>413</v>
      </c>
      <c r="E36" s="3" t="s">
        <v>414</v>
      </c>
      <c r="F36" s="3" t="s">
        <v>415</v>
      </c>
      <c r="G36" s="3" t="s">
        <v>416</v>
      </c>
      <c r="H36" s="3" t="s">
        <v>417</v>
      </c>
      <c r="I36" s="3" t="s">
        <v>418</v>
      </c>
      <c r="J36" s="3" t="s">
        <v>419</v>
      </c>
      <c r="K36" s="3" t="s">
        <v>420</v>
      </c>
      <c r="L36" s="3" t="s">
        <v>421</v>
      </c>
      <c r="M36" s="3" t="s">
        <v>422</v>
      </c>
    </row>
    <row r="38" spans="3:13" x14ac:dyDescent="0.2">
      <c r="C38" s="3" t="s">
        <v>427</v>
      </c>
      <c r="D38" s="3">
        <v>0.27</v>
      </c>
      <c r="E38" s="3">
        <v>1.95</v>
      </c>
      <c r="F38" s="3">
        <v>-1.76</v>
      </c>
      <c r="G38" s="3">
        <v>0.5</v>
      </c>
      <c r="H38" s="3">
        <v>-0.33</v>
      </c>
      <c r="I38" s="3">
        <v>0.16</v>
      </c>
      <c r="J38" s="3">
        <v>-0.38</v>
      </c>
      <c r="K38" s="3">
        <v>-4.5199999999999996</v>
      </c>
      <c r="L38" s="3">
        <v>2.97</v>
      </c>
      <c r="M38" s="3">
        <v>2.72</v>
      </c>
    </row>
    <row r="39" spans="3:13" x14ac:dyDescent="0.2">
      <c r="C39" s="3" t="s">
        <v>428</v>
      </c>
      <c r="D39" s="3">
        <v>0.27</v>
      </c>
      <c r="E39" s="3">
        <v>1.94</v>
      </c>
      <c r="F39" s="3">
        <v>-1.76</v>
      </c>
      <c r="G39" s="3">
        <v>0.5</v>
      </c>
      <c r="H39" s="3">
        <v>-0.33</v>
      </c>
      <c r="I39" s="3">
        <v>0.15</v>
      </c>
      <c r="J39" s="3">
        <v>-0.38</v>
      </c>
      <c r="K39" s="3">
        <v>-4.5199999999999996</v>
      </c>
      <c r="L39" s="3">
        <v>2.95</v>
      </c>
      <c r="M39" s="3">
        <v>2.7</v>
      </c>
    </row>
    <row r="40" spans="3:13" x14ac:dyDescent="0.2">
      <c r="C40" s="3" t="s">
        <v>429</v>
      </c>
      <c r="D40" s="3" t="s">
        <v>430</v>
      </c>
      <c r="E40" s="3" t="s">
        <v>431</v>
      </c>
      <c r="F40" s="3" t="s">
        <v>432</v>
      </c>
      <c r="G40" s="3" t="s">
        <v>433</v>
      </c>
      <c r="H40" s="3" t="s">
        <v>434</v>
      </c>
      <c r="I40" s="3" t="s">
        <v>435</v>
      </c>
      <c r="J40" s="3" t="s">
        <v>436</v>
      </c>
      <c r="K40" s="3" t="s">
        <v>437</v>
      </c>
      <c r="L40" s="3" t="s">
        <v>438</v>
      </c>
      <c r="M40" s="3" t="s">
        <v>439</v>
      </c>
    </row>
    <row r="41" spans="3:13" x14ac:dyDescent="0.2">
      <c r="C41" s="3" t="s">
        <v>440</v>
      </c>
      <c r="D41" s="3" t="s">
        <v>441</v>
      </c>
      <c r="E41" s="3" t="s">
        <v>442</v>
      </c>
      <c r="F41" s="3" t="s">
        <v>432</v>
      </c>
      <c r="G41" s="3" t="s">
        <v>443</v>
      </c>
      <c r="H41" s="3" t="s">
        <v>434</v>
      </c>
      <c r="I41" s="3" t="s">
        <v>444</v>
      </c>
      <c r="J41" s="3" t="s">
        <v>436</v>
      </c>
      <c r="K41" s="3" t="s">
        <v>437</v>
      </c>
      <c r="L41" s="3" t="s">
        <v>445</v>
      </c>
      <c r="M41" s="3" t="s">
        <v>446</v>
      </c>
    </row>
    <row r="43" spans="3:13" x14ac:dyDescent="0.2">
      <c r="C43" s="3" t="s">
        <v>447</v>
      </c>
      <c r="D43" s="3" t="s">
        <v>448</v>
      </c>
      <c r="E43" s="3" t="s">
        <v>449</v>
      </c>
      <c r="F43" s="3" t="s">
        <v>450</v>
      </c>
      <c r="G43" s="3" t="s">
        <v>451</v>
      </c>
      <c r="H43" s="3" t="s">
        <v>452</v>
      </c>
      <c r="I43" s="3" t="s">
        <v>453</v>
      </c>
      <c r="J43" s="3" t="s">
        <v>454</v>
      </c>
      <c r="K43" s="3" t="s">
        <v>455</v>
      </c>
      <c r="L43" s="3" t="s">
        <v>456</v>
      </c>
      <c r="M43" s="3" t="s">
        <v>457</v>
      </c>
    </row>
    <row r="44" spans="3:13" x14ac:dyDescent="0.2">
      <c r="C44" s="3" t="s">
        <v>458</v>
      </c>
      <c r="D44" s="3" t="s">
        <v>459</v>
      </c>
      <c r="E44" s="3" t="s">
        <v>460</v>
      </c>
      <c r="F44" s="3" t="s">
        <v>461</v>
      </c>
      <c r="G44" s="3" t="s">
        <v>462</v>
      </c>
      <c r="H44" s="3" t="s">
        <v>463</v>
      </c>
      <c r="I44" s="3" t="s">
        <v>464</v>
      </c>
      <c r="J44" s="3" t="s">
        <v>465</v>
      </c>
      <c r="K44" s="3" t="s">
        <v>466</v>
      </c>
      <c r="L44" s="3" t="s">
        <v>467</v>
      </c>
      <c r="M44" s="3" t="s">
        <v>468</v>
      </c>
    </row>
    <row r="46" spans="3:13" x14ac:dyDescent="0.2">
      <c r="C46" s="3" t="s">
        <v>469</v>
      </c>
      <c r="D46" s="3" t="s">
        <v>470</v>
      </c>
      <c r="E46" s="3" t="s">
        <v>471</v>
      </c>
      <c r="F46" s="3" t="s">
        <v>472</v>
      </c>
      <c r="G46" s="3" t="s">
        <v>473</v>
      </c>
      <c r="H46" s="3" t="s">
        <v>474</v>
      </c>
      <c r="I46" s="3" t="s">
        <v>475</v>
      </c>
      <c r="J46" s="3" t="s">
        <v>476</v>
      </c>
      <c r="K46" s="3" t="s">
        <v>477</v>
      </c>
      <c r="L46" s="3" t="s">
        <v>478</v>
      </c>
      <c r="M46" s="3" t="s">
        <v>479</v>
      </c>
    </row>
    <row r="47" spans="3:13" x14ac:dyDescent="0.2">
      <c r="C47" s="3" t="s">
        <v>480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481</v>
      </c>
      <c r="D48" s="3" t="s">
        <v>459</v>
      </c>
      <c r="E48" s="3" t="s">
        <v>460</v>
      </c>
      <c r="F48" s="3" t="s">
        <v>461</v>
      </c>
      <c r="G48" s="3" t="s">
        <v>462</v>
      </c>
      <c r="H48" s="3" t="s">
        <v>463</v>
      </c>
      <c r="I48" s="3" t="s">
        <v>464</v>
      </c>
      <c r="J48" s="3" t="s">
        <v>465</v>
      </c>
      <c r="K48" s="3" t="s">
        <v>466</v>
      </c>
      <c r="L48" s="3" t="s">
        <v>467</v>
      </c>
      <c r="M48" s="3" t="s">
        <v>468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D351-55D9-4ED3-BE51-F134A6A16D7A}">
  <dimension ref="C1:M41"/>
  <sheetViews>
    <sheetView workbookViewId="0">
      <selection activeCell="E30" sqref="D30:E30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482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424</v>
      </c>
      <c r="D12" s="3" t="s">
        <v>413</v>
      </c>
      <c r="E12" s="3" t="s">
        <v>414</v>
      </c>
      <c r="F12" s="3" t="s">
        <v>415</v>
      </c>
      <c r="G12" s="3" t="s">
        <v>416</v>
      </c>
      <c r="H12" s="3" t="s">
        <v>417</v>
      </c>
      <c r="I12" s="3" t="s">
        <v>418</v>
      </c>
      <c r="J12" s="3" t="s">
        <v>419</v>
      </c>
      <c r="K12" s="3" t="s">
        <v>420</v>
      </c>
      <c r="L12" s="3" t="s">
        <v>421</v>
      </c>
      <c r="M12" s="3" t="s">
        <v>422</v>
      </c>
    </row>
    <row r="13" spans="3:13" x14ac:dyDescent="0.2">
      <c r="C13" s="3" t="s">
        <v>483</v>
      </c>
      <c r="D13" s="3" t="s">
        <v>484</v>
      </c>
      <c r="E13" s="3" t="s">
        <v>485</v>
      </c>
      <c r="F13" s="3" t="s">
        <v>486</v>
      </c>
      <c r="G13" s="3" t="s">
        <v>487</v>
      </c>
      <c r="H13" s="3" t="s">
        <v>488</v>
      </c>
      <c r="I13" s="3" t="s">
        <v>489</v>
      </c>
      <c r="J13" s="3" t="s">
        <v>490</v>
      </c>
      <c r="K13" s="3" t="s">
        <v>491</v>
      </c>
      <c r="L13" s="3" t="s">
        <v>492</v>
      </c>
      <c r="M13" s="3" t="s">
        <v>493</v>
      </c>
    </row>
    <row r="14" spans="3:13" x14ac:dyDescent="0.2">
      <c r="C14" s="3" t="s">
        <v>494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495</v>
      </c>
      <c r="D15" s="3" t="s">
        <v>496</v>
      </c>
      <c r="E15" s="3" t="s">
        <v>497</v>
      </c>
      <c r="F15" s="3" t="s">
        <v>498</v>
      </c>
      <c r="G15" s="3" t="s">
        <v>499</v>
      </c>
      <c r="H15" s="3" t="s">
        <v>500</v>
      </c>
      <c r="I15" s="3" t="s">
        <v>501</v>
      </c>
      <c r="J15" s="3" t="s">
        <v>502</v>
      </c>
      <c r="K15" s="3" t="s">
        <v>503</v>
      </c>
      <c r="L15" s="3" t="s">
        <v>504</v>
      </c>
      <c r="M15" s="3" t="s">
        <v>505</v>
      </c>
    </row>
    <row r="16" spans="3:13" x14ac:dyDescent="0.2">
      <c r="C16" s="3" t="s">
        <v>506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507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508</v>
      </c>
      <c r="D18" s="3" t="s">
        <v>509</v>
      </c>
      <c r="E18" s="3" t="s">
        <v>510</v>
      </c>
      <c r="F18" s="3" t="s">
        <v>511</v>
      </c>
      <c r="G18" s="3" t="s">
        <v>512</v>
      </c>
      <c r="H18" s="3" t="s">
        <v>513</v>
      </c>
      <c r="I18" s="3" t="s">
        <v>514</v>
      </c>
      <c r="J18" s="3" t="s">
        <v>515</v>
      </c>
      <c r="K18" s="3" t="s">
        <v>516</v>
      </c>
      <c r="L18" s="3" t="s">
        <v>517</v>
      </c>
      <c r="M18" s="3" t="s">
        <v>518</v>
      </c>
    </row>
    <row r="19" spans="3:13" x14ac:dyDescent="0.2">
      <c r="C19" s="3" t="s">
        <v>519</v>
      </c>
      <c r="D19" s="3" t="s">
        <v>520</v>
      </c>
      <c r="E19" s="3" t="s">
        <v>521</v>
      </c>
      <c r="F19" s="3" t="s">
        <v>522</v>
      </c>
      <c r="G19" s="3" t="s">
        <v>523</v>
      </c>
      <c r="H19" s="3" t="s">
        <v>524</v>
      </c>
      <c r="I19" s="3" t="s">
        <v>525</v>
      </c>
      <c r="J19" s="3" t="s">
        <v>526</v>
      </c>
      <c r="K19" s="3" t="s">
        <v>527</v>
      </c>
      <c r="L19" s="3" t="s">
        <v>528</v>
      </c>
      <c r="M19" s="3" t="s">
        <v>529</v>
      </c>
    </row>
    <row r="20" spans="3:13" x14ac:dyDescent="0.2">
      <c r="C20" s="3" t="s">
        <v>530</v>
      </c>
      <c r="D20" s="3" t="s">
        <v>531</v>
      </c>
      <c r="E20" s="3" t="s">
        <v>532</v>
      </c>
      <c r="F20" s="3" t="s">
        <v>533</v>
      </c>
      <c r="G20" s="3" t="s">
        <v>534</v>
      </c>
      <c r="H20" s="3" t="s">
        <v>535</v>
      </c>
      <c r="I20" s="3" t="s">
        <v>536</v>
      </c>
      <c r="J20" s="3" t="s">
        <v>537</v>
      </c>
      <c r="K20" s="3" t="s">
        <v>538</v>
      </c>
      <c r="L20" s="3" t="s">
        <v>539</v>
      </c>
      <c r="M20" s="3" t="s">
        <v>540</v>
      </c>
    </row>
    <row r="22" spans="3:13" x14ac:dyDescent="0.2">
      <c r="C22" s="3" t="s">
        <v>541</v>
      </c>
      <c r="D22" s="3" t="s">
        <v>542</v>
      </c>
      <c r="E22" s="3" t="s">
        <v>543</v>
      </c>
      <c r="F22" s="3" t="s">
        <v>544</v>
      </c>
      <c r="G22" s="3" t="s">
        <v>545</v>
      </c>
      <c r="H22" s="3" t="s">
        <v>546</v>
      </c>
      <c r="I22" s="3" t="s">
        <v>547</v>
      </c>
      <c r="J22" s="3" t="s">
        <v>548</v>
      </c>
      <c r="K22" s="3" t="s">
        <v>549</v>
      </c>
      <c r="L22" s="3" t="s">
        <v>550</v>
      </c>
      <c r="M22" s="3" t="s">
        <v>551</v>
      </c>
    </row>
    <row r="23" spans="3:13" x14ac:dyDescent="0.2">
      <c r="C23" s="3" t="s">
        <v>552</v>
      </c>
      <c r="D23" s="3" t="s">
        <v>553</v>
      </c>
      <c r="E23" s="3" t="s">
        <v>554</v>
      </c>
      <c r="F23" s="3" t="s">
        <v>555</v>
      </c>
      <c r="G23" s="3" t="s">
        <v>3</v>
      </c>
      <c r="H23" s="3" t="s">
        <v>3</v>
      </c>
      <c r="I23" s="3" t="s">
        <v>556</v>
      </c>
      <c r="J23" s="3" t="s">
        <v>557</v>
      </c>
      <c r="K23" s="3" t="s">
        <v>558</v>
      </c>
      <c r="L23" s="3" t="s">
        <v>559</v>
      </c>
      <c r="M23" s="3" t="s">
        <v>560</v>
      </c>
    </row>
    <row r="24" spans="3:13" x14ac:dyDescent="0.2">
      <c r="C24" s="3" t="s">
        <v>561</v>
      </c>
      <c r="D24" s="3" t="s">
        <v>562</v>
      </c>
      <c r="E24" s="3" t="s">
        <v>563</v>
      </c>
      <c r="F24" s="3" t="s">
        <v>564</v>
      </c>
      <c r="G24" s="3" t="s">
        <v>565</v>
      </c>
      <c r="H24" s="3" t="s">
        <v>566</v>
      </c>
      <c r="I24" s="3" t="s">
        <v>567</v>
      </c>
      <c r="J24" s="3" t="s">
        <v>568</v>
      </c>
      <c r="K24" s="3" t="s">
        <v>569</v>
      </c>
      <c r="L24" s="3" t="s">
        <v>570</v>
      </c>
      <c r="M24" s="3" t="s">
        <v>571</v>
      </c>
    </row>
    <row r="25" spans="3:13" x14ac:dyDescent="0.2">
      <c r="C25" s="3" t="s">
        <v>572</v>
      </c>
      <c r="D25" s="3" t="s">
        <v>573</v>
      </c>
      <c r="E25" s="3" t="s">
        <v>574</v>
      </c>
      <c r="F25" s="3" t="s">
        <v>575</v>
      </c>
      <c r="G25" s="3" t="s">
        <v>576</v>
      </c>
      <c r="H25" s="3" t="s">
        <v>577</v>
      </c>
      <c r="I25" s="3" t="s">
        <v>578</v>
      </c>
      <c r="J25" s="3" t="s">
        <v>579</v>
      </c>
      <c r="K25" s="3" t="s">
        <v>580</v>
      </c>
      <c r="L25" s="3" t="s">
        <v>581</v>
      </c>
      <c r="M25" s="3" t="s">
        <v>582</v>
      </c>
    </row>
    <row r="27" spans="3:13" x14ac:dyDescent="0.2">
      <c r="C27" s="3" t="s">
        <v>583</v>
      </c>
      <c r="D27" s="3" t="s">
        <v>584</v>
      </c>
      <c r="E27" s="3" t="s">
        <v>585</v>
      </c>
      <c r="F27" s="3" t="s">
        <v>586</v>
      </c>
      <c r="G27" s="3" t="s">
        <v>587</v>
      </c>
      <c r="H27" s="3" t="s">
        <v>588</v>
      </c>
      <c r="I27" s="3" t="s">
        <v>589</v>
      </c>
      <c r="J27" s="3" t="s">
        <v>590</v>
      </c>
      <c r="K27" s="3" t="s">
        <v>591</v>
      </c>
      <c r="L27" s="3" t="s">
        <v>592</v>
      </c>
      <c r="M27" s="3" t="s">
        <v>593</v>
      </c>
    </row>
    <row r="28" spans="3:13" x14ac:dyDescent="0.2">
      <c r="C28" s="3" t="s">
        <v>594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595</v>
      </c>
      <c r="D29" s="3" t="s">
        <v>596</v>
      </c>
      <c r="E29" s="3" t="s">
        <v>597</v>
      </c>
      <c r="F29" s="3" t="s">
        <v>598</v>
      </c>
      <c r="G29" s="3" t="s">
        <v>3</v>
      </c>
      <c r="H29" s="3" t="s">
        <v>599</v>
      </c>
      <c r="I29" s="3" t="s">
        <v>3</v>
      </c>
      <c r="J29" s="3" t="s">
        <v>3</v>
      </c>
      <c r="K29" s="3" t="s">
        <v>3</v>
      </c>
      <c r="L29" s="3" t="s">
        <v>3</v>
      </c>
      <c r="M29" s="3" t="s">
        <v>600</v>
      </c>
    </row>
    <row r="30" spans="3:13" x14ac:dyDescent="0.2">
      <c r="C30" s="3" t="s">
        <v>601</v>
      </c>
      <c r="D30" s="40">
        <f>(E30+F30)/2</f>
        <v>-74679.75</v>
      </c>
      <c r="E30" s="40">
        <f>(F30+G30)/2</f>
        <v>-84043.5</v>
      </c>
      <c r="F30" s="3" t="s">
        <v>602</v>
      </c>
      <c r="G30" s="3" t="s">
        <v>603</v>
      </c>
      <c r="H30" s="3" t="s">
        <v>604</v>
      </c>
      <c r="I30" s="3" t="s">
        <v>605</v>
      </c>
      <c r="J30" s="3" t="s">
        <v>606</v>
      </c>
      <c r="K30" s="3" t="s">
        <v>607</v>
      </c>
      <c r="L30" s="3" t="s">
        <v>608</v>
      </c>
      <c r="M30" s="3" t="s">
        <v>609</v>
      </c>
    </row>
    <row r="31" spans="3:13" x14ac:dyDescent="0.2">
      <c r="C31" s="3" t="s">
        <v>610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611</v>
      </c>
      <c r="I31" s="3" t="s">
        <v>612</v>
      </c>
      <c r="J31" s="3" t="s">
        <v>613</v>
      </c>
      <c r="K31" s="3" t="s">
        <v>614</v>
      </c>
      <c r="L31" s="3" t="s">
        <v>615</v>
      </c>
      <c r="M31" s="3" t="s">
        <v>616</v>
      </c>
    </row>
    <row r="32" spans="3:13" x14ac:dyDescent="0.2">
      <c r="C32" s="3" t="s">
        <v>617</v>
      </c>
      <c r="D32" s="3" t="s">
        <v>618</v>
      </c>
      <c r="E32" s="3" t="s">
        <v>619</v>
      </c>
      <c r="F32" s="3" t="s">
        <v>620</v>
      </c>
      <c r="G32" s="3" t="s">
        <v>621</v>
      </c>
      <c r="H32" s="3" t="s">
        <v>622</v>
      </c>
      <c r="I32" s="3">
        <v>938</v>
      </c>
      <c r="J32" s="3">
        <v>494</v>
      </c>
      <c r="K32" s="3" t="s">
        <v>623</v>
      </c>
      <c r="L32" s="3" t="s">
        <v>624</v>
      </c>
      <c r="M32" s="3" t="s">
        <v>625</v>
      </c>
    </row>
    <row r="33" spans="3:13" x14ac:dyDescent="0.2">
      <c r="C33" s="3" t="s">
        <v>626</v>
      </c>
      <c r="D33" s="3" t="s">
        <v>627</v>
      </c>
      <c r="E33" s="3" t="s">
        <v>628</v>
      </c>
      <c r="F33" s="3" t="s">
        <v>629</v>
      </c>
      <c r="G33" s="3" t="s">
        <v>630</v>
      </c>
      <c r="H33" s="3" t="s">
        <v>631</v>
      </c>
      <c r="I33" s="3" t="s">
        <v>632</v>
      </c>
      <c r="J33" s="3" t="s">
        <v>633</v>
      </c>
      <c r="K33" s="3" t="s">
        <v>634</v>
      </c>
      <c r="L33" s="3" t="s">
        <v>635</v>
      </c>
      <c r="M33" s="3" t="s">
        <v>636</v>
      </c>
    </row>
    <row r="35" spans="3:13" x14ac:dyDescent="0.2">
      <c r="C35" s="3" t="s">
        <v>637</v>
      </c>
      <c r="D35" s="3">
        <v>12</v>
      </c>
      <c r="E35" s="3" t="s">
        <v>3</v>
      </c>
      <c r="F35" s="3" t="s">
        <v>3</v>
      </c>
      <c r="G35" s="3" t="s">
        <v>3</v>
      </c>
      <c r="H35" s="3" t="s">
        <v>3</v>
      </c>
      <c r="I35" s="3" t="s">
        <v>3</v>
      </c>
      <c r="J35" s="3" t="s">
        <v>3</v>
      </c>
      <c r="K35" s="3" t="s">
        <v>3</v>
      </c>
      <c r="L35" s="3" t="s">
        <v>3</v>
      </c>
      <c r="M35" s="3" t="s">
        <v>3</v>
      </c>
    </row>
    <row r="36" spans="3:13" x14ac:dyDescent="0.2">
      <c r="C36" s="3" t="s">
        <v>638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639</v>
      </c>
      <c r="D37" s="3" t="s">
        <v>3</v>
      </c>
      <c r="E37" s="3" t="s">
        <v>3</v>
      </c>
      <c r="F37" s="3" t="s">
        <v>3</v>
      </c>
      <c r="G37" s="3" t="s">
        <v>3</v>
      </c>
      <c r="H37" s="3" t="s">
        <v>3</v>
      </c>
      <c r="I37" s="3" t="s">
        <v>3</v>
      </c>
      <c r="J37" s="3" t="s">
        <v>3</v>
      </c>
      <c r="K37" s="3" t="s">
        <v>3</v>
      </c>
      <c r="L37" s="3" t="s">
        <v>3</v>
      </c>
      <c r="M37" s="3" t="s">
        <v>3</v>
      </c>
    </row>
    <row r="38" spans="3:13" x14ac:dyDescent="0.2">
      <c r="C38" s="3" t="s">
        <v>640</v>
      </c>
      <c r="D38" s="3" t="s">
        <v>3</v>
      </c>
      <c r="E38" s="3" t="s">
        <v>3</v>
      </c>
      <c r="F38" s="3" t="s">
        <v>3</v>
      </c>
      <c r="G38" s="3" t="s">
        <v>3</v>
      </c>
      <c r="H38" s="3" t="s">
        <v>3</v>
      </c>
      <c r="I38" s="3" t="s">
        <v>3</v>
      </c>
      <c r="J38" s="3" t="s">
        <v>3</v>
      </c>
      <c r="K38" s="3" t="s">
        <v>3</v>
      </c>
      <c r="L38" s="3" t="s">
        <v>3</v>
      </c>
      <c r="M38" s="3" t="s">
        <v>3</v>
      </c>
    </row>
    <row r="40" spans="3:13" x14ac:dyDescent="0.2">
      <c r="C40" s="3" t="s">
        <v>641</v>
      </c>
      <c r="D40" s="3" t="s">
        <v>642</v>
      </c>
      <c r="E40" s="3" t="s">
        <v>643</v>
      </c>
      <c r="F40" s="3" t="s">
        <v>644</v>
      </c>
      <c r="G40" s="3" t="s">
        <v>645</v>
      </c>
      <c r="H40" s="3" t="s">
        <v>646</v>
      </c>
      <c r="I40" s="3" t="s">
        <v>647</v>
      </c>
      <c r="J40" s="3" t="s">
        <v>648</v>
      </c>
      <c r="K40" s="3" t="s">
        <v>649</v>
      </c>
      <c r="L40" s="3" t="s">
        <v>650</v>
      </c>
      <c r="M40" s="3" t="s">
        <v>651</v>
      </c>
    </row>
    <row r="41" spans="3:13" x14ac:dyDescent="0.2">
      <c r="C41" s="3" t="s">
        <v>652</v>
      </c>
      <c r="D41" s="3" t="s">
        <v>653</v>
      </c>
      <c r="E41" s="3" t="s">
        <v>654</v>
      </c>
      <c r="F41" s="3" t="s">
        <v>655</v>
      </c>
      <c r="G41" s="3" t="s">
        <v>656</v>
      </c>
      <c r="H41" s="3" t="s">
        <v>657</v>
      </c>
      <c r="I41" s="3" t="s">
        <v>658</v>
      </c>
      <c r="J41" s="3" t="s">
        <v>659</v>
      </c>
      <c r="K41" s="3" t="s">
        <v>660</v>
      </c>
      <c r="L41" s="3" t="s">
        <v>661</v>
      </c>
      <c r="M41" s="3" t="s">
        <v>662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0835B-4CAE-4E99-AC40-A605810C97A2}">
  <dimension ref="C1:M32"/>
  <sheetViews>
    <sheetView workbookViewId="0">
      <selection activeCell="O35" sqref="O35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663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664</v>
      </c>
      <c r="D12" s="3">
        <v>12.64</v>
      </c>
      <c r="E12" s="3">
        <v>11.44</v>
      </c>
      <c r="F12" s="3">
        <v>9.07</v>
      </c>
      <c r="G12" s="3">
        <v>12.16</v>
      </c>
      <c r="H12" s="3">
        <v>8.9499999999999993</v>
      </c>
      <c r="I12" s="3">
        <v>4.3499999999999996</v>
      </c>
      <c r="J12" s="3">
        <v>5.55</v>
      </c>
      <c r="K12" s="3">
        <v>4.8600000000000003</v>
      </c>
      <c r="L12" s="3">
        <v>7.49</v>
      </c>
      <c r="M12" s="3">
        <v>10.74</v>
      </c>
    </row>
    <row r="13" spans="3:13" ht="12.75" x14ac:dyDescent="0.2">
      <c r="C13" s="3" t="s">
        <v>665</v>
      </c>
      <c r="D13" s="3" t="s">
        <v>666</v>
      </c>
      <c r="E13" s="3" t="s">
        <v>667</v>
      </c>
      <c r="F13" s="3" t="s">
        <v>668</v>
      </c>
      <c r="G13" s="3" t="s">
        <v>669</v>
      </c>
      <c r="H13" s="3" t="s">
        <v>670</v>
      </c>
      <c r="I13" s="3" t="s">
        <v>671</v>
      </c>
      <c r="J13" s="3" t="s">
        <v>672</v>
      </c>
      <c r="K13" s="3" t="s">
        <v>673</v>
      </c>
      <c r="L13" s="3" t="s">
        <v>674</v>
      </c>
      <c r="M13" s="3" t="s">
        <v>675</v>
      </c>
    </row>
    <row r="14" spans="3:13" ht="12.75" x14ac:dyDescent="0.2"/>
    <row r="15" spans="3:13" ht="12.75" x14ac:dyDescent="0.2">
      <c r="C15" s="3" t="s">
        <v>676</v>
      </c>
      <c r="D15" s="3" t="s">
        <v>677</v>
      </c>
      <c r="E15" s="3" t="s">
        <v>678</v>
      </c>
      <c r="F15" s="3" t="s">
        <v>679</v>
      </c>
      <c r="G15" s="3" t="s">
        <v>680</v>
      </c>
      <c r="H15" s="3" t="s">
        <v>681</v>
      </c>
      <c r="I15" s="3" t="s">
        <v>682</v>
      </c>
      <c r="J15" s="3" t="s">
        <v>683</v>
      </c>
      <c r="K15" s="3" t="s">
        <v>684</v>
      </c>
      <c r="L15" s="3" t="s">
        <v>685</v>
      </c>
      <c r="M15" s="3" t="s">
        <v>686</v>
      </c>
    </row>
    <row r="16" spans="3:13" ht="12.75" x14ac:dyDescent="0.2">
      <c r="C16" s="3" t="s">
        <v>687</v>
      </c>
      <c r="D16" s="3" t="s">
        <v>677</v>
      </c>
      <c r="E16" s="3" t="s">
        <v>678</v>
      </c>
      <c r="F16" s="3" t="s">
        <v>679</v>
      </c>
      <c r="G16" s="3" t="s">
        <v>680</v>
      </c>
      <c r="H16" s="3" t="s">
        <v>681</v>
      </c>
      <c r="I16" s="3" t="s">
        <v>682</v>
      </c>
      <c r="J16" s="3" t="s">
        <v>683</v>
      </c>
      <c r="K16" s="3" t="s">
        <v>684</v>
      </c>
      <c r="L16" s="3" t="s">
        <v>685</v>
      </c>
      <c r="M16" s="3" t="s">
        <v>686</v>
      </c>
    </row>
    <row r="17" spans="3:13" ht="12.75" x14ac:dyDescent="0.2">
      <c r="C17" s="3" t="s">
        <v>688</v>
      </c>
      <c r="D17" s="3" t="s">
        <v>689</v>
      </c>
      <c r="E17" s="3" t="s">
        <v>690</v>
      </c>
      <c r="F17" s="3" t="s">
        <v>691</v>
      </c>
      <c r="G17" s="3" t="s">
        <v>692</v>
      </c>
      <c r="H17" s="3" t="s">
        <v>693</v>
      </c>
      <c r="I17" s="3" t="s">
        <v>694</v>
      </c>
      <c r="J17" s="3" t="s">
        <v>695</v>
      </c>
      <c r="K17" s="3" t="s">
        <v>696</v>
      </c>
      <c r="L17" s="3" t="s">
        <v>697</v>
      </c>
      <c r="M17" s="3" t="s">
        <v>698</v>
      </c>
    </row>
    <row r="18" spans="3:13" ht="12.75" x14ac:dyDescent="0.2">
      <c r="C18" s="3" t="s">
        <v>699</v>
      </c>
      <c r="D18" s="3" t="s">
        <v>700</v>
      </c>
      <c r="E18" s="3" t="s">
        <v>701</v>
      </c>
      <c r="F18" s="3" t="s">
        <v>702</v>
      </c>
      <c r="G18" s="3" t="s">
        <v>703</v>
      </c>
      <c r="H18" s="3" t="s">
        <v>704</v>
      </c>
      <c r="I18" s="3" t="s">
        <v>705</v>
      </c>
      <c r="J18" s="3" t="s">
        <v>706</v>
      </c>
      <c r="K18" s="3" t="s">
        <v>707</v>
      </c>
      <c r="L18" s="3" t="s">
        <v>708</v>
      </c>
      <c r="M18" s="3" t="s">
        <v>709</v>
      </c>
    </row>
    <row r="19" spans="3:13" ht="12.75" x14ac:dyDescent="0.2">
      <c r="C19" s="3" t="s">
        <v>710</v>
      </c>
      <c r="D19" s="3" t="s">
        <v>711</v>
      </c>
      <c r="E19" s="3" t="s">
        <v>712</v>
      </c>
      <c r="F19" s="3" t="s">
        <v>713</v>
      </c>
      <c r="G19" s="3" t="s">
        <v>714</v>
      </c>
      <c r="H19" s="3" t="s">
        <v>715</v>
      </c>
      <c r="I19" s="3" t="s">
        <v>716</v>
      </c>
      <c r="J19" s="3" t="s">
        <v>717</v>
      </c>
      <c r="K19" s="3" t="s">
        <v>718</v>
      </c>
      <c r="L19" s="3" t="s">
        <v>719</v>
      </c>
      <c r="M19" s="3" t="s">
        <v>720</v>
      </c>
    </row>
    <row r="20" spans="3:13" ht="12.75" x14ac:dyDescent="0.2">
      <c r="C20" s="3" t="s">
        <v>721</v>
      </c>
      <c r="D20" s="3" t="s">
        <v>722</v>
      </c>
      <c r="E20" s="3" t="s">
        <v>723</v>
      </c>
      <c r="F20" s="3" t="s">
        <v>724</v>
      </c>
      <c r="G20" s="3" t="s">
        <v>725</v>
      </c>
      <c r="H20" s="3" t="s">
        <v>726</v>
      </c>
      <c r="I20" s="3" t="s">
        <v>727</v>
      </c>
      <c r="J20" s="3" t="s">
        <v>728</v>
      </c>
      <c r="K20" s="3" t="s">
        <v>729</v>
      </c>
      <c r="L20" s="3" t="s">
        <v>730</v>
      </c>
      <c r="M20" s="3" t="s">
        <v>697</v>
      </c>
    </row>
    <row r="21" spans="3:13" ht="12.75" x14ac:dyDescent="0.2">
      <c r="C21" s="3" t="s">
        <v>731</v>
      </c>
      <c r="D21" s="3" t="s">
        <v>732</v>
      </c>
      <c r="E21" s="3" t="s">
        <v>733</v>
      </c>
      <c r="F21" s="3" t="s">
        <v>734</v>
      </c>
      <c r="G21" s="3" t="s">
        <v>735</v>
      </c>
      <c r="H21" s="3" t="s">
        <v>736</v>
      </c>
      <c r="I21" s="3" t="s">
        <v>737</v>
      </c>
      <c r="J21" s="3" t="s">
        <v>738</v>
      </c>
      <c r="K21" s="3" t="s">
        <v>698</v>
      </c>
      <c r="L21" s="3" t="s">
        <v>733</v>
      </c>
      <c r="M21" s="3" t="s">
        <v>733</v>
      </c>
    </row>
    <row r="22" spans="3:13" ht="12.75" x14ac:dyDescent="0.2">
      <c r="C22" s="3" t="s">
        <v>739</v>
      </c>
      <c r="D22" s="3" t="s">
        <v>740</v>
      </c>
      <c r="E22" s="3" t="s">
        <v>741</v>
      </c>
      <c r="F22" s="3" t="s">
        <v>742</v>
      </c>
      <c r="G22" s="3" t="s">
        <v>743</v>
      </c>
      <c r="H22" s="3" t="s">
        <v>741</v>
      </c>
      <c r="I22" s="3" t="s">
        <v>744</v>
      </c>
      <c r="J22" s="3" t="s">
        <v>730</v>
      </c>
      <c r="K22" s="3" t="s">
        <v>729</v>
      </c>
      <c r="L22" s="3" t="s">
        <v>745</v>
      </c>
      <c r="M22" s="3" t="s">
        <v>708</v>
      </c>
    </row>
    <row r="23" spans="3:13" ht="12.75" x14ac:dyDescent="0.2"/>
    <row r="24" spans="3:13" ht="12.75" x14ac:dyDescent="0.2">
      <c r="C24" s="3" t="s">
        <v>746</v>
      </c>
      <c r="D24" s="3" t="s">
        <v>747</v>
      </c>
      <c r="E24" s="3" t="s">
        <v>704</v>
      </c>
      <c r="F24" s="3" t="s">
        <v>748</v>
      </c>
      <c r="G24" s="3" t="s">
        <v>749</v>
      </c>
      <c r="H24" s="3" t="s">
        <v>718</v>
      </c>
      <c r="I24" s="3" t="s">
        <v>750</v>
      </c>
      <c r="J24" s="3" t="s">
        <v>751</v>
      </c>
      <c r="K24" s="3" t="s">
        <v>752</v>
      </c>
      <c r="L24" s="3" t="s">
        <v>744</v>
      </c>
      <c r="M24" s="3" t="s">
        <v>695</v>
      </c>
    </row>
    <row r="25" spans="3:13" ht="12.75" x14ac:dyDescent="0.2">
      <c r="C25" s="3" t="s">
        <v>753</v>
      </c>
      <c r="D25" s="3" t="s">
        <v>754</v>
      </c>
      <c r="E25" s="3" t="s">
        <v>755</v>
      </c>
      <c r="F25" s="3" t="s">
        <v>734</v>
      </c>
      <c r="G25" s="3" t="s">
        <v>756</v>
      </c>
      <c r="H25" s="3" t="s">
        <v>733</v>
      </c>
      <c r="I25" s="3" t="s">
        <v>757</v>
      </c>
      <c r="J25" s="3" t="s">
        <v>737</v>
      </c>
      <c r="K25" s="3" t="s">
        <v>758</v>
      </c>
      <c r="L25" s="3" t="s">
        <v>755</v>
      </c>
      <c r="M25" s="3" t="s">
        <v>735</v>
      </c>
    </row>
    <row r="26" spans="3:13" ht="12.75" x14ac:dyDescent="0.2">
      <c r="C26" s="3" t="s">
        <v>759</v>
      </c>
      <c r="D26" s="3" t="s">
        <v>760</v>
      </c>
      <c r="E26" s="3" t="s">
        <v>761</v>
      </c>
      <c r="F26" s="3" t="s">
        <v>762</v>
      </c>
      <c r="G26" s="3" t="s">
        <v>763</v>
      </c>
      <c r="H26" s="3" t="s">
        <v>764</v>
      </c>
      <c r="I26" s="3" t="s">
        <v>719</v>
      </c>
      <c r="J26" s="3" t="s">
        <v>729</v>
      </c>
      <c r="K26" s="3" t="s">
        <v>765</v>
      </c>
      <c r="L26" s="3" t="s">
        <v>766</v>
      </c>
      <c r="M26" s="3" t="s">
        <v>767</v>
      </c>
    </row>
    <row r="27" spans="3:13" ht="12.75" x14ac:dyDescent="0.2">
      <c r="C27" s="3" t="s">
        <v>768</v>
      </c>
      <c r="D27" s="3" t="s">
        <v>741</v>
      </c>
      <c r="E27" s="3" t="s">
        <v>769</v>
      </c>
      <c r="F27" s="3" t="s">
        <v>694</v>
      </c>
      <c r="G27" s="3" t="s">
        <v>770</v>
      </c>
      <c r="H27" s="3" t="s">
        <v>694</v>
      </c>
      <c r="I27" s="3" t="s">
        <v>735</v>
      </c>
      <c r="J27" s="3" t="s">
        <v>771</v>
      </c>
      <c r="K27" s="3" t="s">
        <v>697</v>
      </c>
      <c r="L27" s="3" t="s">
        <v>719</v>
      </c>
      <c r="M27" s="3" t="s">
        <v>698</v>
      </c>
    </row>
    <row r="28" spans="3:13" ht="12.75" x14ac:dyDescent="0.2"/>
    <row r="29" spans="3:13" ht="12.75" x14ac:dyDescent="0.2">
      <c r="C29" s="3" t="s">
        <v>772</v>
      </c>
      <c r="D29" s="3">
        <v>5.2</v>
      </c>
      <c r="E29" s="3">
        <v>6.5</v>
      </c>
      <c r="F29" s="3">
        <v>3.7</v>
      </c>
      <c r="G29" s="3">
        <v>4.9000000000000004</v>
      </c>
      <c r="H29" s="3">
        <v>4</v>
      </c>
      <c r="I29" s="3">
        <v>4.3</v>
      </c>
      <c r="J29" s="3">
        <v>3.7</v>
      </c>
      <c r="K29" s="3">
        <v>-3.6</v>
      </c>
      <c r="L29" s="3">
        <v>6.1</v>
      </c>
      <c r="M29" s="3">
        <v>6.2</v>
      </c>
    </row>
    <row r="30" spans="3:13" ht="12.75" x14ac:dyDescent="0.2">
      <c r="C30" s="3" t="s">
        <v>773</v>
      </c>
      <c r="D30" s="3">
        <v>6</v>
      </c>
      <c r="E30" s="3">
        <v>5</v>
      </c>
      <c r="F30" s="3">
        <v>2</v>
      </c>
      <c r="G30" s="3">
        <v>5</v>
      </c>
      <c r="H30" s="3">
        <v>5</v>
      </c>
      <c r="I30" s="3">
        <v>7</v>
      </c>
      <c r="J30" s="3">
        <v>4</v>
      </c>
      <c r="K30" s="3">
        <v>5</v>
      </c>
      <c r="L30" s="3">
        <v>7</v>
      </c>
      <c r="M30" s="3">
        <v>7</v>
      </c>
    </row>
    <row r="31" spans="3:13" ht="12.75" x14ac:dyDescent="0.2">
      <c r="C31" s="3" t="s">
        <v>774</v>
      </c>
      <c r="D31" s="3">
        <v>0.36749999999999999</v>
      </c>
      <c r="E31" s="3">
        <v>0.75</v>
      </c>
      <c r="F31" s="3">
        <v>0.75</v>
      </c>
      <c r="G31" s="3">
        <v>0.27960000000000002</v>
      </c>
      <c r="H31" s="3">
        <v>0.29399999999999998</v>
      </c>
      <c r="I31" s="3">
        <v>0.32400000000000001</v>
      </c>
      <c r="J31" s="3">
        <v>0.34200000000000003</v>
      </c>
      <c r="K31" s="3">
        <v>0.17100000000000001</v>
      </c>
      <c r="L31" s="3">
        <v>0.27</v>
      </c>
      <c r="M31" s="3">
        <v>0.44040000000000001</v>
      </c>
    </row>
    <row r="32" spans="3:13" ht="12.75" x14ac:dyDescent="0.2">
      <c r="C32" s="3" t="s">
        <v>775</v>
      </c>
      <c r="D32" s="3" t="s">
        <v>776</v>
      </c>
      <c r="E32" s="3" t="s">
        <v>777</v>
      </c>
      <c r="F32" s="3" t="s">
        <v>778</v>
      </c>
      <c r="G32" s="3" t="s">
        <v>779</v>
      </c>
      <c r="H32" s="3" t="s">
        <v>780</v>
      </c>
      <c r="I32" s="3" t="s">
        <v>781</v>
      </c>
      <c r="J32" s="3" t="s">
        <v>782</v>
      </c>
      <c r="K32" s="3" t="s">
        <v>783</v>
      </c>
      <c r="L32" s="3" t="s">
        <v>784</v>
      </c>
      <c r="M32" s="3" t="s">
        <v>785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2329-FED0-4797-9601-4E65E2535244}">
  <dimension ref="A3:BJ22"/>
  <sheetViews>
    <sheetView showGridLines="0" tabSelected="1" workbookViewId="0">
      <selection activeCell="F18" sqref="F18"/>
    </sheetView>
  </sheetViews>
  <sheetFormatPr defaultRowHeight="15.75" x14ac:dyDescent="0.2"/>
  <cols>
    <col min="1" max="1" width="21.42578125" style="9" customWidth="1"/>
    <col min="2" max="2" width="32.7109375" style="9" customWidth="1"/>
    <col min="3" max="3" width="32.7109375" style="29" customWidth="1"/>
    <col min="4" max="6" width="32.7109375" style="11" customWidth="1"/>
    <col min="7" max="7" width="10" style="11" customWidth="1"/>
    <col min="8" max="12" width="31.28515625" style="11" customWidth="1"/>
    <col min="13" max="13" width="8.5703125" style="11" customWidth="1"/>
    <col min="14" max="17" width="19.28515625" style="13" customWidth="1"/>
    <col min="18" max="20" width="19.5703125" style="13" customWidth="1"/>
    <col min="21" max="21" width="9.140625" style="13"/>
    <col min="22" max="25" width="21.28515625" style="13" customWidth="1"/>
    <col min="26" max="26" width="9.140625" style="13"/>
    <col min="27" max="35" width="16.140625" style="13" customWidth="1"/>
    <col min="36" max="36" width="2.85546875" style="13" customWidth="1"/>
    <col min="37" max="38" width="16.140625" style="13" customWidth="1"/>
    <col min="39" max="41" width="9.140625" style="13"/>
    <col min="42" max="16384" width="9.140625" style="14"/>
  </cols>
  <sheetData>
    <row r="3" spans="1:62" ht="18" x14ac:dyDescent="0.2">
      <c r="B3" s="10" t="s">
        <v>786</v>
      </c>
      <c r="C3" s="10"/>
      <c r="D3" s="10"/>
      <c r="E3" s="10"/>
      <c r="F3" s="10"/>
      <c r="H3" s="10" t="s">
        <v>787</v>
      </c>
      <c r="I3" s="10"/>
      <c r="J3" s="10"/>
      <c r="K3" s="10"/>
      <c r="L3" s="10"/>
      <c r="N3" s="12" t="s">
        <v>788</v>
      </c>
      <c r="O3" s="12"/>
      <c r="P3" s="12"/>
      <c r="Q3" s="12"/>
      <c r="R3" s="12"/>
      <c r="S3" s="12"/>
      <c r="T3" s="12"/>
      <c r="V3" s="10" t="s">
        <v>789</v>
      </c>
      <c r="W3" s="10"/>
      <c r="X3" s="10"/>
      <c r="Y3" s="10"/>
      <c r="AA3" s="10" t="s">
        <v>790</v>
      </c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62" ht="47.25" x14ac:dyDescent="0.2">
      <c r="B4" s="15" t="s">
        <v>791</v>
      </c>
      <c r="C4" s="16" t="s">
        <v>792</v>
      </c>
      <c r="D4" s="15" t="s">
        <v>793</v>
      </c>
      <c r="E4" s="16" t="s">
        <v>794</v>
      </c>
      <c r="F4" s="15" t="s">
        <v>795</v>
      </c>
      <c r="H4" s="17" t="s">
        <v>796</v>
      </c>
      <c r="I4" s="18" t="s">
        <v>797</v>
      </c>
      <c r="J4" s="17" t="s">
        <v>798</v>
      </c>
      <c r="K4" s="18" t="s">
        <v>799</v>
      </c>
      <c r="L4" s="17" t="s">
        <v>800</v>
      </c>
      <c r="N4" s="19" t="s">
        <v>801</v>
      </c>
      <c r="O4" s="20" t="s">
        <v>802</v>
      </c>
      <c r="P4" s="19" t="s">
        <v>803</v>
      </c>
      <c r="Q4" s="20" t="s">
        <v>804</v>
      </c>
      <c r="R4" s="19" t="s">
        <v>805</v>
      </c>
      <c r="S4" s="20" t="s">
        <v>806</v>
      </c>
      <c r="T4" s="19" t="s">
        <v>807</v>
      </c>
      <c r="V4" s="20" t="s">
        <v>808</v>
      </c>
      <c r="W4" s="19" t="s">
        <v>809</v>
      </c>
      <c r="X4" s="20" t="s">
        <v>810</v>
      </c>
      <c r="Y4" s="19" t="s">
        <v>811</v>
      </c>
      <c r="AA4" s="21" t="s">
        <v>447</v>
      </c>
      <c r="AB4" s="22" t="s">
        <v>688</v>
      </c>
      <c r="AC4" s="21" t="s">
        <v>699</v>
      </c>
      <c r="AD4" s="22" t="s">
        <v>721</v>
      </c>
      <c r="AE4" s="21" t="s">
        <v>731</v>
      </c>
      <c r="AF4" s="22" t="s">
        <v>739</v>
      </c>
      <c r="AG4" s="21" t="s">
        <v>746</v>
      </c>
      <c r="AH4" s="22" t="s">
        <v>753</v>
      </c>
      <c r="AI4" s="21" t="s">
        <v>774</v>
      </c>
      <c r="AJ4" s="23"/>
      <c r="AK4" s="22" t="s">
        <v>772</v>
      </c>
      <c r="AL4" s="21" t="s">
        <v>773</v>
      </c>
    </row>
    <row r="5" spans="1:62" ht="63" x14ac:dyDescent="0.2">
      <c r="A5" s="24" t="s">
        <v>812</v>
      </c>
      <c r="B5" s="19" t="s">
        <v>813</v>
      </c>
      <c r="C5" s="25" t="s">
        <v>814</v>
      </c>
      <c r="D5" s="26" t="s">
        <v>815</v>
      </c>
      <c r="E5" s="20" t="s">
        <v>816</v>
      </c>
      <c r="F5" s="19" t="s">
        <v>813</v>
      </c>
      <c r="H5" s="20" t="s">
        <v>817</v>
      </c>
      <c r="I5" s="19" t="s">
        <v>818</v>
      </c>
      <c r="J5" s="20" t="s">
        <v>819</v>
      </c>
      <c r="K5" s="19" t="s">
        <v>820</v>
      </c>
      <c r="L5" s="20" t="s">
        <v>821</v>
      </c>
      <c r="N5" s="19" t="s">
        <v>822</v>
      </c>
      <c r="O5" s="20" t="s">
        <v>823</v>
      </c>
      <c r="P5" s="19" t="s">
        <v>824</v>
      </c>
      <c r="Q5" s="20" t="s">
        <v>825</v>
      </c>
      <c r="R5" s="19" t="s">
        <v>826</v>
      </c>
      <c r="S5" s="20" t="s">
        <v>827</v>
      </c>
      <c r="T5" s="19" t="s">
        <v>828</v>
      </c>
      <c r="V5" s="20" t="s">
        <v>829</v>
      </c>
      <c r="W5" s="19" t="s">
        <v>830</v>
      </c>
      <c r="X5" s="20" t="s">
        <v>831</v>
      </c>
      <c r="Y5" s="19" t="s">
        <v>832</v>
      </c>
      <c r="AA5" s="27"/>
      <c r="AB5" s="28"/>
      <c r="AC5" s="27"/>
      <c r="AD5" s="28"/>
      <c r="AE5" s="27"/>
      <c r="AF5" s="28"/>
      <c r="AG5" s="27"/>
      <c r="AH5" s="28"/>
      <c r="AI5" s="27"/>
      <c r="AK5" s="28"/>
      <c r="AL5" s="27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x14ac:dyDescent="0.2">
      <c r="G6" s="30"/>
      <c r="H6" s="30"/>
      <c r="I6" s="30"/>
      <c r="J6" s="30"/>
      <c r="K6" s="30"/>
      <c r="L6" s="30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8" x14ac:dyDescent="0.2">
      <c r="A7" s="31">
        <v>2013</v>
      </c>
      <c r="B7" s="32">
        <f>sheet!D18/sheet!D35</f>
        <v>0.58709008288433984</v>
      </c>
      <c r="C7" s="32">
        <f>(sheet!D18-sheet!D15)/sheet!D35</f>
        <v>0.58709008288433984</v>
      </c>
      <c r="D7" s="32">
        <f>sheet!D12/sheet!D35</f>
        <v>0</v>
      </c>
      <c r="E7" s="32">
        <f>Sheet2!D20/sheet!D35</f>
        <v>2.4598015346347553</v>
      </c>
      <c r="F7" s="32">
        <f>sheet!D18/sheet!D35</f>
        <v>0.58709008288433984</v>
      </c>
      <c r="G7" s="30"/>
      <c r="H7" s="33">
        <f>Sheet1!D33/sheet!D51</f>
        <v>3.1540981509033277E-2</v>
      </c>
      <c r="I7" s="33">
        <f>Sheet1!D33/Sheet1!D12</f>
        <v>0.10123399907850718</v>
      </c>
      <c r="J7" s="33">
        <f>Sheet1!D12/sheet!D27</f>
        <v>0.19453739205749723</v>
      </c>
      <c r="K7" s="33">
        <f>Sheet1!D30/sheet!D27</f>
        <v>1.9693798168283864E-2</v>
      </c>
      <c r="L7" s="33">
        <f>Sheet1!D38</f>
        <v>0.27</v>
      </c>
      <c r="M7" s="30"/>
      <c r="N7" s="33">
        <f>sheet!D40/sheet!D27</f>
        <v>0.37561238661379004</v>
      </c>
      <c r="O7" s="33">
        <f>sheet!D51/sheet!D27</f>
        <v>0.62438761338620996</v>
      </c>
      <c r="P7" s="33">
        <f>sheet!D40/sheet!D51</f>
        <v>0.60156924730897565</v>
      </c>
      <c r="Q7" s="32">
        <f>Sheet1!D24/Sheet1!D26</f>
        <v>-4.4770890920688924</v>
      </c>
      <c r="R7" s="32">
        <f>ABS(Sheet2!D20/(Sheet1!D26+Sheet2!D30))</f>
        <v>2.9934085093069709</v>
      </c>
      <c r="S7" s="32">
        <f>sheet!D40/Sheet1!D43</f>
        <v>3.1302109762880028</v>
      </c>
      <c r="T7" s="32">
        <f>Sheet2!D20/sheet!D40</f>
        <v>0.36294983062453634</v>
      </c>
      <c r="V7" s="32" t="e">
        <f>ABS(Sheet1!D15/sheet!D15)</f>
        <v>#DIV/0!</v>
      </c>
      <c r="W7" s="32">
        <f>Sheet1!D12/sheet!D14</f>
        <v>7.2389653234723657</v>
      </c>
      <c r="X7" s="32">
        <f>Sheet1!D12/sheet!D27</f>
        <v>0.19453739205749723</v>
      </c>
      <c r="Y7" s="32">
        <f>Sheet1!D12/(sheet!D18-sheet!D35)</f>
        <v>-8.500830175826982</v>
      </c>
      <c r="AA7" s="18" t="str">
        <f>Sheet1!D43</f>
        <v>246,331</v>
      </c>
      <c r="AB7" s="18" t="str">
        <f>Sheet3!D17</f>
        <v>10.6x</v>
      </c>
      <c r="AC7" s="18" t="str">
        <f>Sheet3!D18</f>
        <v>26.5x</v>
      </c>
      <c r="AD7" s="18" t="str">
        <f>Sheet3!D20</f>
        <v>-8.7x</v>
      </c>
      <c r="AE7" s="18" t="str">
        <f>Sheet3!D21</f>
        <v>1.6x</v>
      </c>
      <c r="AF7" s="18" t="str">
        <f>Sheet3!D22</f>
        <v>6.6x</v>
      </c>
      <c r="AG7" s="18" t="str">
        <f>Sheet3!D24</f>
        <v>44.0x</v>
      </c>
      <c r="AH7" s="18" t="str">
        <f>Sheet3!D25</f>
        <v>1.8x</v>
      </c>
      <c r="AI7" s="18">
        <f>Sheet3!D31</f>
        <v>0.36749999999999999</v>
      </c>
      <c r="AK7" s="18">
        <f>Sheet3!D29</f>
        <v>5.2</v>
      </c>
      <c r="AL7" s="18">
        <f>Sheet3!D30</f>
        <v>6</v>
      </c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s="38" customFormat="1" ht="18" x14ac:dyDescent="0.2">
      <c r="A8" s="34">
        <v>2014</v>
      </c>
      <c r="B8" s="35">
        <f>sheet!E18/sheet!E35</f>
        <v>1.6687694351977425</v>
      </c>
      <c r="C8" s="35">
        <f>(sheet!E18-sheet!E15)/sheet!E35</f>
        <v>1.6687694351977425</v>
      </c>
      <c r="D8" s="35">
        <f>sheet!E12/sheet!E35</f>
        <v>0</v>
      </c>
      <c r="E8" s="35">
        <f>Sheet2!E20/sheet!E35</f>
        <v>3.2117974218824914</v>
      </c>
      <c r="F8" s="35">
        <f>sheet!E18/sheet!E35</f>
        <v>1.6687694351977425</v>
      </c>
      <c r="G8" s="30"/>
      <c r="H8" s="36">
        <f>Sheet1!E33/sheet!E51</f>
        <v>0.17881881346240586</v>
      </c>
      <c r="I8" s="36">
        <f>Sheet1!E33/Sheet1!E12</f>
        <v>0.64111357761639387</v>
      </c>
      <c r="J8" s="36">
        <f>Sheet1!E12/sheet!E27</f>
        <v>0.18266980556913109</v>
      </c>
      <c r="K8" s="36">
        <f>Sheet1!E30/sheet!E27</f>
        <v>0.1171120925709167</v>
      </c>
      <c r="L8" s="36">
        <f>Sheet1!E38</f>
        <v>1.95</v>
      </c>
      <c r="M8" s="30"/>
      <c r="N8" s="36">
        <f>sheet!E40/sheet!E27</f>
        <v>0.34507957913758402</v>
      </c>
      <c r="O8" s="36">
        <f>sheet!E51/sheet!E27</f>
        <v>0.65492042086241598</v>
      </c>
      <c r="P8" s="36">
        <f>sheet!E40/sheet!E51</f>
        <v>0.52690306813639198</v>
      </c>
      <c r="Q8" s="35">
        <f>Sheet1!E24/Sheet1!E26</f>
        <v>-17.479344771925629</v>
      </c>
      <c r="R8" s="35">
        <f>ABS(Sheet2!E20/(Sheet1!E26+Sheet2!E30))</f>
        <v>3.9908593799868082</v>
      </c>
      <c r="S8" s="35">
        <f>sheet!E40/Sheet1!E43</f>
        <v>1.8921196988398277</v>
      </c>
      <c r="T8" s="35">
        <f>Sheet2!E20/sheet!E40</f>
        <v>0.35119164418587584</v>
      </c>
      <c r="U8" s="13"/>
      <c r="V8" s="35" t="e">
        <f>ABS(Sheet1!E15/sheet!E15)</f>
        <v>#DIV/0!</v>
      </c>
      <c r="W8" s="35">
        <f>Sheet1!E12/sheet!E14</f>
        <v>7.8534539272658588</v>
      </c>
      <c r="X8" s="35">
        <f>Sheet1!E12/sheet!E27</f>
        <v>0.18266980556913109</v>
      </c>
      <c r="Y8" s="35">
        <f>Sheet1!E12/(sheet!E18-sheet!E35)</f>
        <v>7.2389414066100635</v>
      </c>
      <c r="Z8" s="13"/>
      <c r="AA8" s="37" t="str">
        <f>Sheet1!E43</f>
        <v>705,671</v>
      </c>
      <c r="AB8" s="37" t="str">
        <f>Sheet3!E17</f>
        <v>8.0x</v>
      </c>
      <c r="AC8" s="37" t="str">
        <f>Sheet3!E18</f>
        <v>17.1x</v>
      </c>
      <c r="AD8" s="37" t="str">
        <f>Sheet3!E20</f>
        <v>-4.2x</v>
      </c>
      <c r="AE8" s="37" t="str">
        <f>Sheet3!E21</f>
        <v>1.2x</v>
      </c>
      <c r="AF8" s="37" t="str">
        <f>Sheet3!E22</f>
        <v>5.7x</v>
      </c>
      <c r="AG8" s="37" t="str">
        <f>Sheet3!E24</f>
        <v>10.2x</v>
      </c>
      <c r="AH8" s="37" t="str">
        <f>Sheet3!E25</f>
        <v>1.3x</v>
      </c>
      <c r="AI8" s="37">
        <f>Sheet3!E31</f>
        <v>0.75</v>
      </c>
      <c r="AK8" s="37">
        <f>Sheet3!E29</f>
        <v>6.5</v>
      </c>
      <c r="AL8" s="37">
        <f>Sheet3!E30</f>
        <v>5</v>
      </c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 ht="18" x14ac:dyDescent="0.2">
      <c r="A9" s="31">
        <v>2015</v>
      </c>
      <c r="B9" s="32">
        <f>sheet!F18/sheet!F35</f>
        <v>0.90004942081218886</v>
      </c>
      <c r="C9" s="32">
        <f>(sheet!F18-sheet!F15)/sheet!F35</f>
        <v>0.90004942081218886</v>
      </c>
      <c r="D9" s="32">
        <f>sheet!F12/sheet!F35</f>
        <v>0</v>
      </c>
      <c r="E9" s="32">
        <f>Sheet2!F20/sheet!F35</f>
        <v>3.0418992056508478</v>
      </c>
      <c r="F9" s="32">
        <f>sheet!F18/sheet!F35</f>
        <v>0.90004942081218886</v>
      </c>
      <c r="G9" s="30"/>
      <c r="H9" s="33">
        <f>Sheet1!F33/sheet!F51</f>
        <v>-0.19975656422842589</v>
      </c>
      <c r="I9" s="33">
        <f>Sheet1!F33/Sheet1!F12</f>
        <v>-0.92798008795844122</v>
      </c>
      <c r="J9" s="33">
        <f>Sheet1!F12/sheet!F27</f>
        <v>0.12898925075631978</v>
      </c>
      <c r="K9" s="33">
        <f>Sheet1!F30/sheet!F27</f>
        <v>-0.11969945626254308</v>
      </c>
      <c r="L9" s="33">
        <f>Sheet1!F38</f>
        <v>-1.76</v>
      </c>
      <c r="M9" s="30"/>
      <c r="N9" s="33">
        <f>sheet!F40/sheet!F27</f>
        <v>0.40077335268109543</v>
      </c>
      <c r="O9" s="33">
        <f>sheet!F51/sheet!F27</f>
        <v>0.59922664731890463</v>
      </c>
      <c r="P9" s="33">
        <f>sheet!F40/sheet!F51</f>
        <v>0.66881764099487118</v>
      </c>
      <c r="Q9" s="32">
        <f>Sheet1!F24/Sheet1!F26</f>
        <v>13.349513875778742</v>
      </c>
      <c r="R9" s="32">
        <f>ABS(Sheet2!F20/(Sheet1!F26+Sheet2!F30))</f>
        <v>4.6866805333729529</v>
      </c>
      <c r="S9" s="32">
        <f>sheet!F40/Sheet1!F43</f>
        <v>6.2776169702870197</v>
      </c>
      <c r="T9" s="32">
        <f>Sheet2!F20/sheet!F40</f>
        <v>0.3010601448639969</v>
      </c>
      <c r="V9" s="32" t="e">
        <f>ABS(Sheet1!F15/sheet!F15)</f>
        <v>#DIV/0!</v>
      </c>
      <c r="W9" s="32">
        <f>Sheet1!F12/sheet!F14</f>
        <v>7.027245614263574</v>
      </c>
      <c r="X9" s="32">
        <f>Sheet1!F12/sheet!F27</f>
        <v>0.12898925075631978</v>
      </c>
      <c r="Y9" s="32">
        <f>Sheet1!F12/(sheet!F18-sheet!F35)</f>
        <v>-32.535757356488183</v>
      </c>
      <c r="AA9" s="18" t="str">
        <f>Sheet1!F43</f>
        <v>267,055</v>
      </c>
      <c r="AB9" s="18" t="str">
        <f>Sheet3!F17</f>
        <v>6.5x</v>
      </c>
      <c r="AC9" s="18" t="str">
        <f>Sheet3!F18</f>
        <v>-23.5x</v>
      </c>
      <c r="AD9" s="18" t="str">
        <f>Sheet3!F20</f>
        <v>41.1x</v>
      </c>
      <c r="AE9" s="18" t="str">
        <f>Sheet3!F21</f>
        <v>1.0x</v>
      </c>
      <c r="AF9" s="18" t="str">
        <f>Sheet3!F22</f>
        <v>6.0x</v>
      </c>
      <c r="AG9" s="18" t="str">
        <f>Sheet3!F24</f>
        <v>-11.0x</v>
      </c>
      <c r="AH9" s="18" t="str">
        <f>Sheet3!F25</f>
        <v>1.0x</v>
      </c>
      <c r="AI9" s="18">
        <f>Sheet3!F31</f>
        <v>0.75</v>
      </c>
      <c r="AK9" s="18">
        <f>Sheet3!F29</f>
        <v>3.7</v>
      </c>
      <c r="AL9" s="18">
        <f>Sheet3!F30</f>
        <v>2</v>
      </c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</row>
    <row r="10" spans="1:62" s="38" customFormat="1" ht="18" x14ac:dyDescent="0.2">
      <c r="A10" s="34">
        <v>2016</v>
      </c>
      <c r="B10" s="35">
        <f>sheet!G18/sheet!G35</f>
        <v>0.48049400214332633</v>
      </c>
      <c r="C10" s="35">
        <f>(sheet!G18-sheet!G15)/sheet!G35</f>
        <v>0.48049400214332633</v>
      </c>
      <c r="D10" s="35">
        <f>sheet!G12/sheet!G35</f>
        <v>0</v>
      </c>
      <c r="E10" s="35">
        <f>Sheet2!G20/sheet!G35</f>
        <v>1.5778425000864245</v>
      </c>
      <c r="F10" s="35">
        <f>sheet!G18/sheet!G35</f>
        <v>0.48049400214332633</v>
      </c>
      <c r="G10" s="30"/>
      <c r="H10" s="36">
        <f>Sheet1!G33/sheet!G51</f>
        <v>5.45138821266761E-2</v>
      </c>
      <c r="I10" s="36">
        <f>Sheet1!G33/Sheet1!G12</f>
        <v>0.31361499932959991</v>
      </c>
      <c r="J10" s="36">
        <f>Sheet1!G12/sheet!G27</f>
        <v>0.10602869751155806</v>
      </c>
      <c r="K10" s="36">
        <f>Sheet1!G30/sheet!G27</f>
        <v>3.3252189899005635E-2</v>
      </c>
      <c r="L10" s="36">
        <f>Sheet1!G38</f>
        <v>0.5</v>
      </c>
      <c r="M10" s="30"/>
      <c r="N10" s="36">
        <f>sheet!G40/sheet!G27</f>
        <v>0.39002344720678334</v>
      </c>
      <c r="O10" s="36">
        <f>sheet!G51/sheet!G27</f>
        <v>0.60997655279321672</v>
      </c>
      <c r="P10" s="36">
        <f>sheet!G40/sheet!G51</f>
        <v>0.63940727790401164</v>
      </c>
      <c r="Q10" s="35">
        <f>Sheet1!G24/Sheet1!G26</f>
        <v>-9.1845475970898658</v>
      </c>
      <c r="R10" s="35">
        <f>ABS(Sheet2!G20/(Sheet1!G26+Sheet2!G30))</f>
        <v>2.7651914455349571</v>
      </c>
      <c r="S10" s="35">
        <f>sheet!G40/Sheet1!G43</f>
        <v>6.2099141726716853</v>
      </c>
      <c r="T10" s="35">
        <f>Sheet2!G20/sheet!G40</f>
        <v>0.18231858542292162</v>
      </c>
      <c r="U10" s="13"/>
      <c r="V10" s="35" t="e">
        <f>ABS(Sheet1!G15/sheet!G15)</f>
        <v>#DIV/0!</v>
      </c>
      <c r="W10" s="35">
        <f>Sheet1!G12/sheet!G14</f>
        <v>5.3289777621172973</v>
      </c>
      <c r="X10" s="35">
        <f>Sheet1!G12/sheet!G27</f>
        <v>0.10602869751155806</v>
      </c>
      <c r="Y10" s="35">
        <f>Sheet1!G12/(sheet!G18-sheet!G35)</f>
        <v>-4.5287135466054469</v>
      </c>
      <c r="Z10" s="13"/>
      <c r="AA10" s="37" t="str">
        <f>Sheet1!G43</f>
        <v>322,508</v>
      </c>
      <c r="AB10" s="37" t="str">
        <f>Sheet3!G17</f>
        <v>18.0x</v>
      </c>
      <c r="AC10" s="37" t="str">
        <f>Sheet3!G18</f>
        <v>-108.4x</v>
      </c>
      <c r="AD10" s="37" t="str">
        <f>Sheet3!G20</f>
        <v>-10.9x</v>
      </c>
      <c r="AE10" s="37" t="str">
        <f>Sheet3!G21</f>
        <v>1.4x</v>
      </c>
      <c r="AF10" s="37" t="str">
        <f>Sheet3!G22</f>
        <v>10.7x</v>
      </c>
      <c r="AG10" s="37" t="str">
        <f>Sheet3!G24</f>
        <v>-41.7x</v>
      </c>
      <c r="AH10" s="37" t="str">
        <f>Sheet3!G25</f>
        <v>1.5x</v>
      </c>
      <c r="AI10" s="37">
        <f>Sheet3!G31</f>
        <v>0.27960000000000002</v>
      </c>
      <c r="AK10" s="37">
        <f>Sheet3!G29</f>
        <v>4.9000000000000004</v>
      </c>
      <c r="AL10" s="37">
        <f>Sheet3!G30</f>
        <v>5</v>
      </c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</row>
    <row r="11" spans="1:62" ht="18" x14ac:dyDescent="0.2">
      <c r="A11" s="31">
        <v>2017</v>
      </c>
      <c r="B11" s="32">
        <f>sheet!H18/sheet!H35</f>
        <v>0.76508034171853179</v>
      </c>
      <c r="C11" s="32">
        <f>(sheet!H18-sheet!H15)/sheet!H35</f>
        <v>0.76508034171853179</v>
      </c>
      <c r="D11" s="32">
        <f>sheet!H12/sheet!H35</f>
        <v>0</v>
      </c>
      <c r="E11" s="32">
        <f>Sheet2!H20/sheet!H35</f>
        <v>2.3149726672503963</v>
      </c>
      <c r="F11" s="32">
        <f>sheet!H18/sheet!H35</f>
        <v>0.76508034171853179</v>
      </c>
      <c r="G11" s="30"/>
      <c r="H11" s="33">
        <f>Sheet1!H33/sheet!H51</f>
        <v>-3.7192635277380169E-2</v>
      </c>
      <c r="I11" s="33">
        <f>Sheet1!H33/Sheet1!H12</f>
        <v>-0.14308683342124673</v>
      </c>
      <c r="J11" s="33">
        <f>Sheet1!H12/sheet!H27</f>
        <v>0.14533342883747583</v>
      </c>
      <c r="K11" s="33">
        <f>Sheet1!H30/sheet!H27</f>
        <v>-2.0795300122606518E-2</v>
      </c>
      <c r="L11" s="33">
        <f>Sheet1!H38</f>
        <v>-0.33</v>
      </c>
      <c r="M11" s="30"/>
      <c r="N11" s="33">
        <f>sheet!H40/sheet!H27</f>
        <v>0.44087586245189214</v>
      </c>
      <c r="O11" s="33">
        <f>sheet!H51/sheet!H27</f>
        <v>0.55912413754810786</v>
      </c>
      <c r="P11" s="33">
        <f>sheet!H40/sheet!H51</f>
        <v>0.78851158954653178</v>
      </c>
      <c r="Q11" s="32">
        <f>Sheet1!H24/Sheet1!H26</f>
        <v>4.4200438670490971</v>
      </c>
      <c r="R11" s="32">
        <f>ABS(Sheet2!H20/(Sheet1!H26+Sheet2!H30))</f>
        <v>4.3182452237172013</v>
      </c>
      <c r="S11" s="32">
        <f>sheet!H40/Sheet1!H43</f>
        <v>4.3166501055259463</v>
      </c>
      <c r="T11" s="32">
        <f>Sheet2!H20/sheet!H40</f>
        <v>0.18610318642241461</v>
      </c>
      <c r="V11" s="32" t="e">
        <f>ABS(Sheet1!H15/sheet!H15)</f>
        <v>#DIV/0!</v>
      </c>
      <c r="W11" s="32">
        <f>Sheet1!H12/sheet!H14</f>
        <v>6.2056485115892617</v>
      </c>
      <c r="X11" s="32">
        <f>Sheet1!H12/sheet!H27</f>
        <v>0.14533342883747583</v>
      </c>
      <c r="Y11" s="32">
        <f>Sheet1!H12/(sheet!H18-sheet!H35)</f>
        <v>-17.455082099325072</v>
      </c>
      <c r="AA11" s="18" t="str">
        <f>Sheet1!H43</f>
        <v>608,855</v>
      </c>
      <c r="AB11" s="18" t="str">
        <f>Sheet3!H17</f>
        <v>8.4x</v>
      </c>
      <c r="AC11" s="18" t="str">
        <f>Sheet3!H18</f>
        <v>10.2x</v>
      </c>
      <c r="AD11" s="18" t="str">
        <f>Sheet3!H20</f>
        <v>85.6x</v>
      </c>
      <c r="AE11" s="18" t="str">
        <f>Sheet3!H21</f>
        <v>1.1x</v>
      </c>
      <c r="AF11" s="18" t="str">
        <f>Sheet3!H22</f>
        <v>5.7x</v>
      </c>
      <c r="AG11" s="18" t="str">
        <f>Sheet3!H24</f>
        <v>12.5x</v>
      </c>
      <c r="AH11" s="18" t="str">
        <f>Sheet3!H25</f>
        <v>1.2x</v>
      </c>
      <c r="AI11" s="18">
        <f>Sheet3!H31</f>
        <v>0.29399999999999998</v>
      </c>
      <c r="AK11" s="18">
        <f>Sheet3!H29</f>
        <v>4</v>
      </c>
      <c r="AL11" s="18">
        <f>Sheet3!H30</f>
        <v>5</v>
      </c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</row>
    <row r="12" spans="1:62" s="38" customFormat="1" ht="18" x14ac:dyDescent="0.2">
      <c r="A12" s="34">
        <v>2018</v>
      </c>
      <c r="B12" s="35">
        <f>sheet!I18/sheet!I35</f>
        <v>1.1724330893366872</v>
      </c>
      <c r="C12" s="35">
        <f>(sheet!I18-sheet!I15)/sheet!I35</f>
        <v>1.1724330893366872</v>
      </c>
      <c r="D12" s="35">
        <f>sheet!I12/sheet!I35</f>
        <v>0</v>
      </c>
      <c r="E12" s="35">
        <f>Sheet2!I20/sheet!I35</f>
        <v>4.1145974055337309</v>
      </c>
      <c r="F12" s="35">
        <f>sheet!I18/sheet!I35</f>
        <v>1.1724330893366872</v>
      </c>
      <c r="G12" s="30"/>
      <c r="H12" s="36">
        <f>Sheet1!I33/sheet!I51</f>
        <v>2.0166177127205327E-2</v>
      </c>
      <c r="I12" s="36">
        <f>Sheet1!I33/Sheet1!I12</f>
        <v>5.1803638058588508E-2</v>
      </c>
      <c r="J12" s="36">
        <f>Sheet1!I12/sheet!I27</f>
        <v>0.21097778070147763</v>
      </c>
      <c r="K12" s="36">
        <f>Sheet1!I30/sheet!I27</f>
        <v>1.0929416589863607E-2</v>
      </c>
      <c r="L12" s="36">
        <f>Sheet1!I38</f>
        <v>0.16</v>
      </c>
      <c r="M12" s="30"/>
      <c r="N12" s="36">
        <f>sheet!I40/sheet!I27</f>
        <v>0.45803230225925179</v>
      </c>
      <c r="O12" s="36">
        <f>sheet!I51/sheet!I27</f>
        <v>0.54196769774074827</v>
      </c>
      <c r="P12" s="36">
        <f>sheet!I40/sheet!I51</f>
        <v>0.84512841663554794</v>
      </c>
      <c r="Q12" s="35">
        <f>Sheet1!I24/Sheet1!I26</f>
        <v>-2.7751318735531858</v>
      </c>
      <c r="R12" s="35">
        <f>ABS(Sheet2!I20/(Sheet1!I26+Sheet2!I30))</f>
        <v>8.9607316953074996</v>
      </c>
      <c r="S12" s="35">
        <f>sheet!I40/Sheet1!I43</f>
        <v>3.1127911472310008</v>
      </c>
      <c r="T12" s="35">
        <f>Sheet2!I20/sheet!I40</f>
        <v>0.26670130189880698</v>
      </c>
      <c r="U12" s="13"/>
      <c r="V12" s="35" t="e">
        <f>ABS(Sheet1!I15/sheet!I15)</f>
        <v>#DIV/0!</v>
      </c>
      <c r="W12" s="35">
        <f>Sheet1!I12/sheet!I14</f>
        <v>10.379862945838838</v>
      </c>
      <c r="X12" s="35">
        <f>Sheet1!I12/sheet!I27</f>
        <v>0.21097778070147763</v>
      </c>
      <c r="Y12" s="35">
        <f>Sheet1!I12/(sheet!I18-sheet!I35)</f>
        <v>41.211859961974696</v>
      </c>
      <c r="Z12" s="13"/>
      <c r="AA12" s="37" t="str">
        <f>Sheet1!I43</f>
        <v>876,833</v>
      </c>
      <c r="AB12" s="37" t="str">
        <f>Sheet3!I17</f>
        <v>4.7x</v>
      </c>
      <c r="AC12" s="37" t="str">
        <f>Sheet3!I18</f>
        <v>-16.4x</v>
      </c>
      <c r="AD12" s="37" t="str">
        <f>Sheet3!I20</f>
        <v>-5.1x</v>
      </c>
      <c r="AE12" s="37" t="str">
        <f>Sheet3!I21</f>
        <v>0.7x</v>
      </c>
      <c r="AF12" s="37" t="str">
        <f>Sheet3!I22</f>
        <v>2.4x</v>
      </c>
      <c r="AG12" s="37" t="str">
        <f>Sheet3!I24</f>
        <v>-10.4x</v>
      </c>
      <c r="AH12" s="37" t="str">
        <f>Sheet3!I25</f>
        <v>0.6x</v>
      </c>
      <c r="AI12" s="37">
        <f>Sheet3!I31</f>
        <v>0.32400000000000001</v>
      </c>
      <c r="AK12" s="37">
        <f>Sheet3!I29</f>
        <v>4.3</v>
      </c>
      <c r="AL12" s="37">
        <f>Sheet3!I30</f>
        <v>7</v>
      </c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</row>
    <row r="13" spans="1:62" ht="18" x14ac:dyDescent="0.2">
      <c r="A13" s="31">
        <v>2019</v>
      </c>
      <c r="B13" s="32">
        <f>sheet!J18/sheet!J35</f>
        <v>0.82921536739197543</v>
      </c>
      <c r="C13" s="32">
        <f>(sheet!J18-sheet!J15)/sheet!J35</f>
        <v>0.82921536739197543</v>
      </c>
      <c r="D13" s="32">
        <f>sheet!J12/sheet!J35</f>
        <v>0</v>
      </c>
      <c r="E13" s="32">
        <f>Sheet2!J20/sheet!J35</f>
        <v>2.9732190162031173</v>
      </c>
      <c r="F13" s="32">
        <f>sheet!J18/sheet!J35</f>
        <v>0.82921536739197543</v>
      </c>
      <c r="G13" s="30"/>
      <c r="H13" s="33">
        <f>Sheet1!J33/sheet!J51</f>
        <v>-5.3231496374918467E-2</v>
      </c>
      <c r="I13" s="33">
        <f>Sheet1!J33/Sheet1!J12</f>
        <v>-0.12984266241057713</v>
      </c>
      <c r="J13" s="33">
        <f>Sheet1!J12/sheet!J27</f>
        <v>0.22403356185026868</v>
      </c>
      <c r="K13" s="33">
        <f>Sheet1!J30/sheet!J27</f>
        <v>-2.9089114139963592E-2</v>
      </c>
      <c r="L13" s="33">
        <f>Sheet1!J38</f>
        <v>-0.38</v>
      </c>
      <c r="M13" s="30"/>
      <c r="N13" s="33">
        <f>sheet!J40/sheet!J27</f>
        <v>0.45353566739728635</v>
      </c>
      <c r="O13" s="33">
        <f>sheet!J51/sheet!J27</f>
        <v>0.54646433260271365</v>
      </c>
      <c r="P13" s="33">
        <f>sheet!J40/sheet!J51</f>
        <v>0.8299455981640661</v>
      </c>
      <c r="Q13" s="32">
        <f>Sheet1!J24/Sheet1!J26</f>
        <v>3.238826815642458</v>
      </c>
      <c r="R13" s="32">
        <f>ABS(Sheet2!J20/(Sheet1!J26+Sheet2!J30))</f>
        <v>4.6731209268645912</v>
      </c>
      <c r="S13" s="32">
        <f>sheet!J40/Sheet1!J43</f>
        <v>3.8731138480368719</v>
      </c>
      <c r="T13" s="32">
        <f>Sheet2!J20/sheet!J40</f>
        <v>0.26555155734686275</v>
      </c>
      <c r="V13" s="32" t="e">
        <f>ABS(Sheet1!J15/sheet!J15)</f>
        <v>#DIV/0!</v>
      </c>
      <c r="W13" s="32">
        <f>Sheet1!J12/sheet!J14</f>
        <v>6.9703933807519229</v>
      </c>
      <c r="X13" s="32">
        <f>Sheet1!J12/sheet!J27</f>
        <v>0.22403356185026868</v>
      </c>
      <c r="Y13" s="32">
        <f>Sheet1!J12/(sheet!J18-sheet!J35)</f>
        <v>-32.384030213110329</v>
      </c>
      <c r="AA13" s="18" t="str">
        <f>Sheet1!J43</f>
        <v>627,468</v>
      </c>
      <c r="AB13" s="18" t="str">
        <f>Sheet3!J17</f>
        <v>4.2x</v>
      </c>
      <c r="AC13" s="18" t="str">
        <f>Sheet3!J18</f>
        <v>26.0x</v>
      </c>
      <c r="AD13" s="18" t="str">
        <f>Sheet3!J20</f>
        <v>10.9x</v>
      </c>
      <c r="AE13" s="18" t="str">
        <f>Sheet3!J21</f>
        <v>0.8x</v>
      </c>
      <c r="AF13" s="18" t="str">
        <f>Sheet3!J22</f>
        <v>3.1x</v>
      </c>
      <c r="AG13" s="18" t="str">
        <f>Sheet3!J24</f>
        <v>41.3x</v>
      </c>
      <c r="AH13" s="18" t="str">
        <f>Sheet3!J25</f>
        <v>0.7x</v>
      </c>
      <c r="AI13" s="18">
        <f>Sheet3!J31</f>
        <v>0.34200000000000003</v>
      </c>
      <c r="AK13" s="18">
        <f>Sheet3!J29</f>
        <v>3.7</v>
      </c>
      <c r="AL13" s="18">
        <f>Sheet3!J30</f>
        <v>4</v>
      </c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</row>
    <row r="14" spans="1:62" s="38" customFormat="1" ht="18" x14ac:dyDescent="0.2">
      <c r="A14" s="34">
        <v>2020</v>
      </c>
      <c r="B14" s="35">
        <f>sheet!K18/sheet!K35</f>
        <v>0.91026834280188562</v>
      </c>
      <c r="C14" s="35">
        <f>(sheet!K18-sheet!K15)/sheet!K35</f>
        <v>0.91026834280188562</v>
      </c>
      <c r="D14" s="35">
        <f>sheet!K12/sheet!K35</f>
        <v>0</v>
      </c>
      <c r="E14" s="35">
        <f>Sheet2!K20/sheet!K35</f>
        <v>2.7207482170917441</v>
      </c>
      <c r="F14" s="35">
        <f>sheet!K18/sheet!K35</f>
        <v>0.91026834280188562</v>
      </c>
      <c r="G14" s="30"/>
      <c r="H14" s="36">
        <f>Sheet1!K33/sheet!K51</f>
        <v>-1.8506155267410334</v>
      </c>
      <c r="I14" s="36">
        <f>Sheet1!K33/Sheet1!K12</f>
        <v>-2.2752332610674144</v>
      </c>
      <c r="J14" s="36">
        <f>Sheet1!K12/sheet!K27</f>
        <v>0.23980942861114152</v>
      </c>
      <c r="K14" s="36">
        <f>Sheet1!K30/sheet!K27</f>
        <v>-0.54562238829364085</v>
      </c>
      <c r="L14" s="36">
        <f>Sheet1!K38</f>
        <v>-4.5199999999999996</v>
      </c>
      <c r="M14" s="30"/>
      <c r="N14" s="36">
        <f>sheet!K40/sheet!K27</f>
        <v>0.70516707527333278</v>
      </c>
      <c r="O14" s="36">
        <f>sheet!K51/sheet!K27</f>
        <v>0.29483292472666728</v>
      </c>
      <c r="P14" s="36">
        <f>sheet!K40/sheet!K51</f>
        <v>2.3917514501715731</v>
      </c>
      <c r="Q14" s="35">
        <f>Sheet1!K24/Sheet1!K26</f>
        <v>42.722402039672353</v>
      </c>
      <c r="R14" s="35">
        <f>ABS(Sheet2!K20/(Sheet1!K26+Sheet2!K30))</f>
        <v>3.189721751822749</v>
      </c>
      <c r="S14" s="35">
        <f>sheet!K40/Sheet1!K43</f>
        <v>5.1718686285907634</v>
      </c>
      <c r="T14" s="35">
        <f>Sheet2!K20/sheet!K40</f>
        <v>0.18879544584327096</v>
      </c>
      <c r="U14" s="13"/>
      <c r="V14" s="35" t="e">
        <f>ABS(Sheet1!K15/sheet!K15)</f>
        <v>#DIV/0!</v>
      </c>
      <c r="W14" s="35">
        <f>Sheet1!K12/sheet!K14</f>
        <v>6.9929974645992514</v>
      </c>
      <c r="X14" s="35">
        <f>Sheet1!K12/sheet!K27</f>
        <v>0.23980942861114152</v>
      </c>
      <c r="Y14" s="35">
        <f>Sheet1!K12/(sheet!K18-sheet!K35)</f>
        <v>-54.61669024045262</v>
      </c>
      <c r="Z14" s="13"/>
      <c r="AA14" s="37" t="str">
        <f>Sheet1!K43</f>
        <v>461,044</v>
      </c>
      <c r="AB14" s="37" t="str">
        <f>Sheet3!K17</f>
        <v>6.1x</v>
      </c>
      <c r="AC14" s="37" t="str">
        <f>Sheet3!K18</f>
        <v>-1.1x</v>
      </c>
      <c r="AD14" s="37" t="str">
        <f>Sheet3!K20</f>
        <v>3.5x</v>
      </c>
      <c r="AE14" s="37" t="str">
        <f>Sheet3!K21</f>
        <v>1.7x</v>
      </c>
      <c r="AF14" s="37" t="str">
        <f>Sheet3!K22</f>
        <v>3.5x</v>
      </c>
      <c r="AG14" s="37" t="str">
        <f>Sheet3!K24</f>
        <v>-0.8x</v>
      </c>
      <c r="AH14" s="37" t="str">
        <f>Sheet3!K25</f>
        <v>2.9x</v>
      </c>
      <c r="AI14" s="37">
        <f>Sheet3!K31</f>
        <v>0.17100000000000001</v>
      </c>
      <c r="AK14" s="37">
        <f>Sheet3!K29</f>
        <v>-3.6</v>
      </c>
      <c r="AL14" s="37">
        <f>Sheet3!K30</f>
        <v>5</v>
      </c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</row>
    <row r="15" spans="1:62" ht="18" x14ac:dyDescent="0.2">
      <c r="A15" s="31">
        <v>2021</v>
      </c>
      <c r="B15" s="32">
        <f>sheet!L18/sheet!L35</f>
        <v>0.60778498609823906</v>
      </c>
      <c r="C15" s="32">
        <f>(sheet!L18-sheet!L15)/sheet!L35</f>
        <v>0.60778498609823906</v>
      </c>
      <c r="D15" s="32">
        <f>sheet!L12/sheet!L35</f>
        <v>0</v>
      </c>
      <c r="E15" s="32">
        <f>Sheet2!L20/sheet!L35</f>
        <v>2.0834105653382764</v>
      </c>
      <c r="F15" s="32">
        <f>sheet!L18/sheet!L35</f>
        <v>0.60778498609823906</v>
      </c>
      <c r="G15" s="30"/>
      <c r="H15" s="33">
        <f>Sheet1!L33/sheet!L51</f>
        <v>0.47512969995186394</v>
      </c>
      <c r="I15" s="33">
        <f>Sheet1!L33/Sheet1!L12</f>
        <v>0.77990430622009566</v>
      </c>
      <c r="J15" s="33">
        <f>Sheet1!L12/sheet!L27</f>
        <v>0.33120583873687881</v>
      </c>
      <c r="K15" s="33">
        <f>Sheet1!L30/sheet!L27</f>
        <v>0.25830885987613039</v>
      </c>
      <c r="L15" s="33">
        <f>Sheet1!L38</f>
        <v>2.97</v>
      </c>
      <c r="M15" s="30"/>
      <c r="N15" s="33">
        <f>sheet!L40/sheet!L27</f>
        <v>0.45634032159576632</v>
      </c>
      <c r="O15" s="33">
        <f>sheet!L51/sheet!L27</f>
        <v>0.54365967840423368</v>
      </c>
      <c r="P15" s="33">
        <f>sheet!L40/sheet!L51</f>
        <v>0.8393859977536503</v>
      </c>
      <c r="Q15" s="32">
        <f>Sheet1!L24/Sheet1!L26</f>
        <v>-65.28726287262873</v>
      </c>
      <c r="R15" s="32">
        <f>ABS(Sheet2!L20/(Sheet1!L26+Sheet2!L30))</f>
        <v>2.2924739955129514</v>
      </c>
      <c r="S15" s="32">
        <f>sheet!L40/Sheet1!L43</f>
        <v>0.61233252691732865</v>
      </c>
      <c r="T15" s="32">
        <f>Sheet2!L20/sheet!L40</f>
        <v>0.35809863642156237</v>
      </c>
      <c r="V15" s="32" t="e">
        <f>ABS(Sheet1!L15/sheet!L15)</f>
        <v>#DIV/0!</v>
      </c>
      <c r="W15" s="32">
        <f>Sheet1!L12/sheet!L14</f>
        <v>7.474081364829396</v>
      </c>
      <c r="X15" s="32">
        <f>Sheet1!L12/sheet!L27</f>
        <v>0.33120583873687881</v>
      </c>
      <c r="Y15" s="32">
        <f>Sheet1!L12/(sheet!L18-sheet!L35)</f>
        <v>-10.766068052930057</v>
      </c>
      <c r="AA15" s="18" t="str">
        <f>Sheet1!L43</f>
        <v>5,125,973</v>
      </c>
      <c r="AB15" s="18" t="str">
        <f>Sheet3!L17</f>
        <v>2.2x</v>
      </c>
      <c r="AC15" s="18" t="str">
        <f>Sheet3!L18</f>
        <v>2.3x</v>
      </c>
      <c r="AD15" s="18" t="str">
        <f>Sheet3!L20</f>
        <v>3.1x</v>
      </c>
      <c r="AE15" s="18" t="str">
        <f>Sheet3!L21</f>
        <v>1.2x</v>
      </c>
      <c r="AF15" s="18" t="str">
        <f>Sheet3!L22</f>
        <v>3.3x</v>
      </c>
      <c r="AG15" s="18" t="str">
        <f>Sheet3!L24</f>
        <v>2.4x</v>
      </c>
      <c r="AH15" s="18" t="str">
        <f>Sheet3!L25</f>
        <v>1.3x</v>
      </c>
      <c r="AI15" s="18">
        <f>Sheet3!L31</f>
        <v>0.27</v>
      </c>
      <c r="AK15" s="18">
        <f>Sheet3!L29</f>
        <v>6.1</v>
      </c>
      <c r="AL15" s="18">
        <f>Sheet3!L30</f>
        <v>7</v>
      </c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</row>
    <row r="16" spans="1:62" s="38" customFormat="1" ht="18" x14ac:dyDescent="0.2">
      <c r="A16" s="34">
        <v>2022</v>
      </c>
      <c r="B16" s="35">
        <f>sheet!M18/sheet!M35</f>
        <v>1.2893131795279766</v>
      </c>
      <c r="C16" s="35">
        <f>(sheet!M18-sheet!M15)/sheet!M35</f>
        <v>1.2893131795279766</v>
      </c>
      <c r="D16" s="35">
        <f>sheet!M12/sheet!M35</f>
        <v>0</v>
      </c>
      <c r="E16" s="35">
        <f>Sheet2!M20/sheet!M35</f>
        <v>2.8945902943516311</v>
      </c>
      <c r="F16" s="35">
        <f>sheet!M18/sheet!M35</f>
        <v>1.2893131795279766</v>
      </c>
      <c r="G16" s="30"/>
      <c r="H16" s="36">
        <f>Sheet1!M33/sheet!M51</f>
        <v>0.33192070816088082</v>
      </c>
      <c r="I16" s="36">
        <f>Sheet1!M33/Sheet1!M12</f>
        <v>0.42772929107334251</v>
      </c>
      <c r="J16" s="36">
        <f>Sheet1!M12/sheet!M27</f>
        <v>0.41119435874834731</v>
      </c>
      <c r="K16" s="36">
        <f>Sheet1!M30/sheet!M27</f>
        <v>0.17587987156078827</v>
      </c>
      <c r="L16" s="36">
        <f>Sheet1!M38</f>
        <v>2.72</v>
      </c>
      <c r="M16" s="30"/>
      <c r="N16" s="36">
        <f>sheet!M40/sheet!M27</f>
        <v>0.47011479779218873</v>
      </c>
      <c r="O16" s="36">
        <f>sheet!M51/sheet!M27</f>
        <v>0.52988520220781132</v>
      </c>
      <c r="P16" s="36">
        <f>sheet!M40/sheet!M51</f>
        <v>0.887201219874448</v>
      </c>
      <c r="Q16" s="35">
        <f>Sheet1!M24/Sheet1!M26</f>
        <v>-56.754385964912281</v>
      </c>
      <c r="R16" s="35">
        <f>ABS(Sheet2!M20/(Sheet1!M26+Sheet2!M30))</f>
        <v>49.615909090909092</v>
      </c>
      <c r="S16" s="35">
        <f>sheet!M40/Sheet1!M43</f>
        <v>1.8245906980532702</v>
      </c>
      <c r="T16" s="35">
        <f>Sheet2!M20/sheet!M40</f>
        <v>0.48728823017343365</v>
      </c>
      <c r="U16" s="13"/>
      <c r="V16" s="35" t="e">
        <f>ABS(Sheet1!M15/sheet!M15)</f>
        <v>#DIV/0!</v>
      </c>
      <c r="W16" s="35">
        <f>Sheet1!M12/sheet!M14</f>
        <v>8.1603498542274053</v>
      </c>
      <c r="X16" s="35">
        <f>Sheet1!M12/sheet!M27</f>
        <v>0.41119435874834731</v>
      </c>
      <c r="Y16" s="35">
        <f>Sheet1!M12/(sheet!M18-sheet!M35)</f>
        <v>17.958753437213566</v>
      </c>
      <c r="Z16" s="13"/>
      <c r="AA16" s="37" t="str">
        <f>Sheet1!M43</f>
        <v>2,455,400</v>
      </c>
      <c r="AB16" s="37" t="str">
        <f>Sheet3!M17</f>
        <v>1.7x</v>
      </c>
      <c r="AC16" s="37" t="str">
        <f>Sheet3!M18</f>
        <v>4.1x</v>
      </c>
      <c r="AD16" s="37" t="str">
        <f>Sheet3!M20</f>
        <v>2.2x</v>
      </c>
      <c r="AE16" s="37" t="str">
        <f>Sheet3!M21</f>
        <v>1.2x</v>
      </c>
      <c r="AF16" s="37" t="str">
        <f>Sheet3!M22</f>
        <v>2.3x</v>
      </c>
      <c r="AG16" s="37" t="str">
        <f>Sheet3!M24</f>
        <v>4.2x</v>
      </c>
      <c r="AH16" s="37" t="str">
        <f>Sheet3!M25</f>
        <v>1.4x</v>
      </c>
      <c r="AI16" s="37">
        <f>Sheet3!M31</f>
        <v>0.44040000000000001</v>
      </c>
      <c r="AK16" s="37">
        <f>Sheet3!M29</f>
        <v>6.2</v>
      </c>
      <c r="AL16" s="37">
        <f>Sheet3!M30</f>
        <v>7</v>
      </c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</row>
    <row r="17" spans="2:62" x14ac:dyDescent="0.2">
      <c r="G17" s="30"/>
      <c r="K17" s="30"/>
      <c r="M17" s="30"/>
      <c r="R17" s="30"/>
      <c r="S17" s="30"/>
      <c r="AC17" s="39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</row>
    <row r="18" spans="2:62" x14ac:dyDescent="0.2"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</row>
    <row r="19" spans="2:62" x14ac:dyDescent="0.2">
      <c r="E19" s="30"/>
    </row>
    <row r="21" spans="2:62" x14ac:dyDescent="0.2">
      <c r="D21" s="30"/>
    </row>
    <row r="22" spans="2:62" x14ac:dyDescent="0.2">
      <c r="B22" s="29"/>
      <c r="J22" s="30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2023-05-02T21:40:17Z</dcterms:created>
  <dcterms:modified xsi:type="dcterms:W3CDTF">2023-05-06T18:57:11Z</dcterms:modified>
  <cp:category/>
  <dc:identifier/>
  <cp:version/>
</cp:coreProperties>
</file>