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9" documentId="8_{1A3DDE2D-077B-4C4B-8F00-290D8DE26598}" xr6:coauthVersionLast="47" xr6:coauthVersionMax="47" xr10:uidLastSave="{BE7E0794-74BC-44DB-BF9F-7E7A0A8680D2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<sst xmlns="http://schemas.openxmlformats.org/spreadsheetml/2006/main" count="1253" uniqueCount="876">
  <si>
    <t>Enghouse Systems Ltd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</si>
  <si>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</si>
  <si>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</si>
  <si>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</si>
  <si>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</si>
  <si>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</si>
  <si>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</si>
  <si>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</si>
  <si>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</si>
  <si>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</si>
  <si>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</si>
  <si>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</si>
  <si>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</si>
  <si>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</si>
  <si>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</si>
  <si>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2013-10-31</t>
  </si>
  <si>
    <t>2014-10-31</t>
  </si>
  <si>
    <t>2015-10-31</t>
  </si>
  <si>
    <t>2016-10-31</t>
  </si>
  <si>
    <t>2017-10-31</t>
  </si>
  <si>
    <t>2018-10-31</t>
  </si>
  <si>
    <t>2019-10-31</t>
  </si>
  <si>
    <t>2020-10-31</t>
  </si>
  <si>
    <t>2021-10-31</t>
  </si>
  <si>
    <t>2022-10-31</t>
  </si>
  <si>
    <t>Cash And Equivalents</t>
  </si>
  <si>
    <t>70,109</t>
  </si>
  <si>
    <t>72,780</t>
  </si>
  <si>
    <t>94,131</t>
  </si>
  <si>
    <t>78,436</t>
  </si>
  <si>
    <t>120,608</t>
  </si>
  <si>
    <t>187,551</t>
  </si>
  <si>
    <t>144,764</t>
  </si>
  <si>
    <t>244,792</t>
  </si>
  <si>
    <t>195,890</t>
  </si>
  <si>
    <t>225,104</t>
  </si>
  <si>
    <t>Short Term Investments</t>
  </si>
  <si>
    <t>20,188</t>
  </si>
  <si>
    <t>12,084</t>
  </si>
  <si>
    <t>4,306</t>
  </si>
  <si>
    <t>7,423</t>
  </si>
  <si>
    <t>9,737</t>
  </si>
  <si>
    <t>6,386</t>
  </si>
  <si>
    <t>5,505</t>
  </si>
  <si>
    <t>6,999</t>
  </si>
  <si>
    <t>2,944</t>
  </si>
  <si>
    <t>2,950</t>
  </si>
  <si>
    <t>Accounts Receivable, Net</t>
  </si>
  <si>
    <t>36,444</t>
  </si>
  <si>
    <t>54,341</t>
  </si>
  <si>
    <t>60,765</t>
  </si>
  <si>
    <t>73,588</t>
  </si>
  <si>
    <t>71,894</t>
  </si>
  <si>
    <t>62,085</t>
  </si>
  <si>
    <t>84,982</t>
  </si>
  <si>
    <t>90,789</t>
  </si>
  <si>
    <t>89,374</t>
  </si>
  <si>
    <t>93,104</t>
  </si>
  <si>
    <t>Inventory</t>
  </si>
  <si>
    <t/>
  </si>
  <si>
    <t>Prepaid Expenses</t>
  </si>
  <si>
    <t>5,839</t>
  </si>
  <si>
    <t>7,571</t>
  </si>
  <si>
    <t>8,330</t>
  </si>
  <si>
    <t>9,720</t>
  </si>
  <si>
    <t>8,528</t>
  </si>
  <si>
    <t>8,951</t>
  </si>
  <si>
    <t>11,147</t>
  </si>
  <si>
    <t>14,772</t>
  </si>
  <si>
    <t>13,322</t>
  </si>
  <si>
    <t>12,848</t>
  </si>
  <si>
    <t>Other Current Assets</t>
  </si>
  <si>
    <t>2,130</t>
  </si>
  <si>
    <t>Total Current Assets</t>
  </si>
  <si>
    <t>132,580</t>
  </si>
  <si>
    <t>146,776</t>
  </si>
  <si>
    <t>167,532</t>
  </si>
  <si>
    <t>169,167</t>
  </si>
  <si>
    <t>210,767</t>
  </si>
  <si>
    <t>264,973</t>
  </si>
  <si>
    <t>246,398</t>
  </si>
  <si>
    <t>357,352</t>
  </si>
  <si>
    <t>303,660</t>
  </si>
  <si>
    <t>334,498</t>
  </si>
  <si>
    <t>Property Plant And Equipment, Net</t>
  </si>
  <si>
    <t>3,599</t>
  </si>
  <si>
    <t>4,020</t>
  </si>
  <si>
    <t>5,039</t>
  </si>
  <si>
    <t>5,696</t>
  </si>
  <si>
    <t>5,322</t>
  </si>
  <si>
    <t>5,279</t>
  </si>
  <si>
    <t>6,280</t>
  </si>
  <si>
    <t>49,133</t>
  </si>
  <si>
    <t>32,189</t>
  </si>
  <si>
    <t>24,249</t>
  </si>
  <si>
    <t>Real Estate Owned</t>
  </si>
  <si>
    <t>Capitalized / Purchased Software</t>
  </si>
  <si>
    <t>27,404</t>
  </si>
  <si>
    <t>38,794</t>
  </si>
  <si>
    <t>35,285</t>
  </si>
  <si>
    <t>47,228</t>
  </si>
  <si>
    <t>37,919</t>
  </si>
  <si>
    <t>26,988</t>
  </si>
  <si>
    <t>67,300</t>
  </si>
  <si>
    <t>72,846</t>
  </si>
  <si>
    <t>56,936</t>
  </si>
  <si>
    <t>47,585</t>
  </si>
  <si>
    <t>Long-term Investments</t>
  </si>
  <si>
    <t>Goodwill</t>
  </si>
  <si>
    <t>81,248</t>
  </si>
  <si>
    <t>98,534</t>
  </si>
  <si>
    <t>123,868</t>
  </si>
  <si>
    <t>144,578</t>
  </si>
  <si>
    <t>150,687</t>
  </si>
  <si>
    <t>155,419</t>
  </si>
  <si>
    <t>203,298</t>
  </si>
  <si>
    <t>217,426</t>
  </si>
  <si>
    <t>223,021</t>
  </si>
  <si>
    <t>230,002</t>
  </si>
  <si>
    <t>Other Intangibles</t>
  </si>
  <si>
    <t>51,110</t>
  </si>
  <si>
    <t>68,014</t>
  </si>
  <si>
    <t>68,976</t>
  </si>
  <si>
    <t>86,632</t>
  </si>
  <si>
    <t>79,714</t>
  </si>
  <si>
    <t>59,895</t>
  </si>
  <si>
    <t>121,885</t>
  </si>
  <si>
    <t>123,616</t>
  </si>
  <si>
    <t>101,822</t>
  </si>
  <si>
    <t>85,902</t>
  </si>
  <si>
    <t>Other Long-term Assets</t>
  </si>
  <si>
    <t>-17,985</t>
  </si>
  <si>
    <t>-28,367</t>
  </si>
  <si>
    <t>-24,685</t>
  </si>
  <si>
    <t>-34,106</t>
  </si>
  <si>
    <t>-22,572</t>
  </si>
  <si>
    <t>-17,354</t>
  </si>
  <si>
    <t>-54,561</t>
  </si>
  <si>
    <t>-56,727</t>
  </si>
  <si>
    <t>-43,004</t>
  </si>
  <si>
    <t>-17,238</t>
  </si>
  <si>
    <t>Total Assets</t>
  </si>
  <si>
    <t>277,956</t>
  </si>
  <si>
    <t>327,771</t>
  </si>
  <si>
    <t>376,015</t>
  </si>
  <si>
    <t>419,195</t>
  </si>
  <si>
    <t>461,837</t>
  </si>
  <si>
    <t>495,200</t>
  </si>
  <si>
    <t>590,600</t>
  </si>
  <si>
    <t>763,646</t>
  </si>
  <si>
    <t>674,624</t>
  </si>
  <si>
    <t>704,998</t>
  </si>
  <si>
    <t>Accounts Payable</t>
  </si>
  <si>
    <t>32,659</t>
  </si>
  <si>
    <t>41,297</t>
  </si>
  <si>
    <t>51,284</t>
  </si>
  <si>
    <t>55,440</t>
  </si>
  <si>
    <t>54,656</t>
  </si>
  <si>
    <t>44,271</t>
  </si>
  <si>
    <t>62,813</t>
  </si>
  <si>
    <t>80,339</t>
  </si>
  <si>
    <t>71,506</t>
  </si>
  <si>
    <t>60,525</t>
  </si>
  <si>
    <t>Accrued Expenses</t>
  </si>
  <si>
    <t>Short-term Borrowings</t>
  </si>
  <si>
    <t>Current Portion of LT Debt</t>
  </si>
  <si>
    <t>Current Portion of Capital Lease Obligations</t>
  </si>
  <si>
    <t>9,914</t>
  </si>
  <si>
    <t>7,941</t>
  </si>
  <si>
    <t>6,822</t>
  </si>
  <si>
    <t>Other Current Liabilities</t>
  </si>
  <si>
    <t>46,390</t>
  </si>
  <si>
    <t>55,101</t>
  </si>
  <si>
    <t>57,899</t>
  </si>
  <si>
    <t>65,317</t>
  </si>
  <si>
    <t>70,962</t>
  </si>
  <si>
    <t>74,104</t>
  </si>
  <si>
    <t>97,915</t>
  </si>
  <si>
    <t>116,341</t>
  </si>
  <si>
    <t>95,091</t>
  </si>
  <si>
    <t>96,526</t>
  </si>
  <si>
    <t>Total Current Liabilities</t>
  </si>
  <si>
    <t>79,049</t>
  </si>
  <si>
    <t>96,398</t>
  </si>
  <si>
    <t>109,183</t>
  </si>
  <si>
    <t>120,757</t>
  </si>
  <si>
    <t>126,086</t>
  </si>
  <si>
    <t>118,497</t>
  </si>
  <si>
    <t>160,977</t>
  </si>
  <si>
    <t>206,594</t>
  </si>
  <si>
    <t>174,538</t>
  </si>
  <si>
    <t>163,873</t>
  </si>
  <si>
    <t>Long-term Debt</t>
  </si>
  <si>
    <t>4,049</t>
  </si>
  <si>
    <t>2,238</t>
  </si>
  <si>
    <t>1,475</t>
  </si>
  <si>
    <t>Capital Leases</t>
  </si>
  <si>
    <t>32,242</t>
  </si>
  <si>
    <t>17,660</t>
  </si>
  <si>
    <t>13,055</t>
  </si>
  <si>
    <t>Other Non-current Liabilities</t>
  </si>
  <si>
    <t>16,279</t>
  </si>
  <si>
    <t>23,118</t>
  </si>
  <si>
    <t>23,480</t>
  </si>
  <si>
    <t>25,841</t>
  </si>
  <si>
    <t>27,114</t>
  </si>
  <si>
    <t>25,104</t>
  </si>
  <si>
    <t>26,676</t>
  </si>
  <si>
    <t>28,487</t>
  </si>
  <si>
    <t>28,115</t>
  </si>
  <si>
    <t>19,905</t>
  </si>
  <si>
    <t>Total Liabilities</t>
  </si>
  <si>
    <t>95,328</t>
  </si>
  <si>
    <t>119,516</t>
  </si>
  <si>
    <t>132,663</t>
  </si>
  <si>
    <t>150,647</t>
  </si>
  <si>
    <t>155,438</t>
  </si>
  <si>
    <t>145,076</t>
  </si>
  <si>
    <t>188,527</t>
  </si>
  <si>
    <t>267,323</t>
  </si>
  <si>
    <t>220,313</t>
  </si>
  <si>
    <t>196,833</t>
  </si>
  <si>
    <t>Common Stock</t>
  </si>
  <si>
    <t>58,514</t>
  </si>
  <si>
    <t>59,746</t>
  </si>
  <si>
    <t>64,203</t>
  </si>
  <si>
    <t>69,555</t>
  </si>
  <si>
    <t>71,422</t>
  </si>
  <si>
    <t>78,997</t>
  </si>
  <si>
    <t>81,576</t>
  </si>
  <si>
    <t>99,405</t>
  </si>
  <si>
    <t>106,470</t>
  </si>
  <si>
    <t>107,007</t>
  </si>
  <si>
    <t>Additional Paid In Capital</t>
  </si>
  <si>
    <t>3,175</t>
  </si>
  <si>
    <t>3,782</t>
  </si>
  <si>
    <t>4,029</t>
  </si>
  <si>
    <t>3,875</t>
  </si>
  <si>
    <t>4,715</t>
  </si>
  <si>
    <t>4,866</t>
  </si>
  <si>
    <t>6,677</t>
  </si>
  <si>
    <t>6,583</t>
  </si>
  <si>
    <t>7,406</t>
  </si>
  <si>
    <t>8,882</t>
  </si>
  <si>
    <t>Retained Earnings</t>
  </si>
  <si>
    <t>115,800</t>
  </si>
  <si>
    <t>135,554</t>
  </si>
  <si>
    <t>154,866</t>
  </si>
  <si>
    <t>187,649</t>
  </si>
  <si>
    <t>221,775</t>
  </si>
  <si>
    <t>260,506</t>
  </si>
  <si>
    <t>309,198</t>
  </si>
  <si>
    <t>379,378</t>
  </si>
  <si>
    <t>355,019</t>
  </si>
  <si>
    <t>401,247</t>
  </si>
  <si>
    <t>Treasury Stock</t>
  </si>
  <si>
    <t>Other Common Equity Adj</t>
  </si>
  <si>
    <t>5,139</t>
  </si>
  <si>
    <t>9,173</t>
  </si>
  <si>
    <t>20,254</t>
  </si>
  <si>
    <t>7,469</t>
  </si>
  <si>
    <t>8,487</t>
  </si>
  <si>
    <t>5,755</t>
  </si>
  <si>
    <t>4,622</t>
  </si>
  <si>
    <t>10,957</t>
  </si>
  <si>
    <t>-14,584</t>
  </si>
  <si>
    <t>-8,971</t>
  </si>
  <si>
    <t>Common Equity</t>
  </si>
  <si>
    <t>182,628</t>
  </si>
  <si>
    <t>208,255</t>
  </si>
  <si>
    <t>243,352</t>
  </si>
  <si>
    <t>268,548</t>
  </si>
  <si>
    <t>306,399</t>
  </si>
  <si>
    <t>350,124</t>
  </si>
  <si>
    <t>402,073</t>
  </si>
  <si>
    <t>496,323</t>
  </si>
  <si>
    <t>454,311</t>
  </si>
  <si>
    <t>508,165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</si>
  <si>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</si>
  <si>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</si>
  <si>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</si>
  <si>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</si>
  <si>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</si>
  <si>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</si>
  <si>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90,297</t>
  </si>
  <si>
    <t>84,864</t>
  </si>
  <si>
    <t>98,437</t>
  </si>
  <si>
    <t>85,859</t>
  </si>
  <si>
    <t>130,345</t>
  </si>
  <si>
    <t>193,937</t>
  </si>
  <si>
    <t>150,269</t>
  </si>
  <si>
    <t>251,791</t>
  </si>
  <si>
    <t>198,834</t>
  </si>
  <si>
    <t>228,054</t>
  </si>
  <si>
    <t>Total Debt</t>
  </si>
  <si>
    <t>2,706</t>
  </si>
  <si>
    <t>1,597</t>
  </si>
  <si>
    <t>1,123</t>
  </si>
  <si>
    <t>42,156</t>
  </si>
  <si>
    <t>25,601</t>
  </si>
  <si>
    <t>19,877</t>
  </si>
  <si>
    <t>Income Statement</t>
  </si>
  <si>
    <t>Revenue</t>
  </si>
  <si>
    <t>179,886</t>
  </si>
  <si>
    <t>219,987</t>
  </si>
  <si>
    <t>279,313</t>
  </si>
  <si>
    <t>307,983</t>
  </si>
  <si>
    <t>325,368</t>
  </si>
  <si>
    <t>342,845</t>
  </si>
  <si>
    <t>385,853</t>
  </si>
  <si>
    <t>503,778</t>
  </si>
  <si>
    <t>467,177</t>
  </si>
  <si>
    <t>427,585</t>
  </si>
  <si>
    <t>Revenue Growth (YoY)</t>
  </si>
  <si>
    <t>31.9%</t>
  </si>
  <si>
    <t>22.3%</t>
  </si>
  <si>
    <t>27.0%</t>
  </si>
  <si>
    <t>10.3%</t>
  </si>
  <si>
    <t>5.6%</t>
  </si>
  <si>
    <t>5.4%</t>
  </si>
  <si>
    <t>12.5%</t>
  </si>
  <si>
    <t>30.6%</t>
  </si>
  <si>
    <t>-7.3%</t>
  </si>
  <si>
    <t>-8.5%</t>
  </si>
  <si>
    <t>Cost of Revenues</t>
  </si>
  <si>
    <t>-51,118</t>
  </si>
  <si>
    <t>-65,304</t>
  </si>
  <si>
    <t>-88,704</t>
  </si>
  <si>
    <t>-96,867</t>
  </si>
  <si>
    <t>-100,347</t>
  </si>
  <si>
    <t>-103,422</t>
  </si>
  <si>
    <t>-118,803</t>
  </si>
  <si>
    <t>-145,177</t>
  </si>
  <si>
    <t>-129,627</t>
  </si>
  <si>
    <t>-130,097</t>
  </si>
  <si>
    <t>Gross Profit</t>
  </si>
  <si>
    <t>128,768</t>
  </si>
  <si>
    <t>154,683</t>
  </si>
  <si>
    <t>190,609</t>
  </si>
  <si>
    <t>211,116</t>
  </si>
  <si>
    <t>225,021</t>
  </si>
  <si>
    <t>239,423</t>
  </si>
  <si>
    <t>267,050</t>
  </si>
  <si>
    <t>358,601</t>
  </si>
  <si>
    <t>337,550</t>
  </si>
  <si>
    <t>297,488</t>
  </si>
  <si>
    <t>Gross Profit Margin</t>
  </si>
  <si>
    <t>71.6%</t>
  </si>
  <si>
    <t>70.3%</t>
  </si>
  <si>
    <t>68.2%</t>
  </si>
  <si>
    <t>68.5%</t>
  </si>
  <si>
    <t>69.2%</t>
  </si>
  <si>
    <t>69.8%</t>
  </si>
  <si>
    <t>71.2%</t>
  </si>
  <si>
    <t>72.3%</t>
  </si>
  <si>
    <t>69.6%</t>
  </si>
  <si>
    <t>R&amp;D Expenses</t>
  </si>
  <si>
    <t>-31,149</t>
  </si>
  <si>
    <t>-38,147</t>
  </si>
  <si>
    <t>-42,357</t>
  </si>
  <si>
    <t>-46,339</t>
  </si>
  <si>
    <t>-45,890</t>
  </si>
  <si>
    <t>-47,168</t>
  </si>
  <si>
    <t>-59,049</t>
  </si>
  <si>
    <t>-79,757</t>
  </si>
  <si>
    <t>-77,197</t>
  </si>
  <si>
    <t>-72,262</t>
  </si>
  <si>
    <t>Selling, General &amp; Admin Expenses</t>
  </si>
  <si>
    <t>-53,366</t>
  </si>
  <si>
    <t>-60,965</t>
  </si>
  <si>
    <t>-77,628</t>
  </si>
  <si>
    <t>-79,965</t>
  </si>
  <si>
    <t>-86,457</t>
  </si>
  <si>
    <t>-86,209</t>
  </si>
  <si>
    <t>-92,421</t>
  </si>
  <si>
    <t>-102,028</t>
  </si>
  <si>
    <t>-91,844</t>
  </si>
  <si>
    <t>-84,603</t>
  </si>
  <si>
    <t>Other Inc / (Exp)</t>
  </si>
  <si>
    <t>-17,534</t>
  </si>
  <si>
    <t>-21,029</t>
  </si>
  <si>
    <t>-34,892</t>
  </si>
  <si>
    <t>-30,391</t>
  </si>
  <si>
    <t>-31,520</t>
  </si>
  <si>
    <t>-28,275</t>
  </si>
  <si>
    <t>-33,061</t>
  </si>
  <si>
    <t>-54,345</t>
  </si>
  <si>
    <t>-60,183</t>
  </si>
  <si>
    <t>-44,753</t>
  </si>
  <si>
    <t>Operating Expenses</t>
  </si>
  <si>
    <t>-102,049</t>
  </si>
  <si>
    <t>-120,141</t>
  </si>
  <si>
    <t>-154,877</t>
  </si>
  <si>
    <t>-156,695</t>
  </si>
  <si>
    <t>-163,867</t>
  </si>
  <si>
    <t>-161,652</t>
  </si>
  <si>
    <t>-184,531</t>
  </si>
  <si>
    <t>-236,130</t>
  </si>
  <si>
    <t>-229,224</t>
  </si>
  <si>
    <t>-201,618</t>
  </si>
  <si>
    <t>Operating Income</t>
  </si>
  <si>
    <t>26,719</t>
  </si>
  <si>
    <t>34,542</t>
  </si>
  <si>
    <t>35,732</t>
  </si>
  <si>
    <t>54,421</t>
  </si>
  <si>
    <t>61,154</t>
  </si>
  <si>
    <t>77,771</t>
  </si>
  <si>
    <t>82,519</t>
  </si>
  <si>
    <t>122,471</t>
  </si>
  <si>
    <t>108,326</t>
  </si>
  <si>
    <t>95,870</t>
  </si>
  <si>
    <t>Net Interest Expenses</t>
  </si>
  <si>
    <t>1,729</t>
  </si>
  <si>
    <t>EBT, Incl. Unusual Items</t>
  </si>
  <si>
    <t>27,047</t>
  </si>
  <si>
    <t>34,624</t>
  </si>
  <si>
    <t>35,503</t>
  </si>
  <si>
    <t>54,466</t>
  </si>
  <si>
    <t>61,221</t>
  </si>
  <si>
    <t>78,034</t>
  </si>
  <si>
    <t>84,248</t>
  </si>
  <si>
    <t>121,793</t>
  </si>
  <si>
    <t>107,418</t>
  </si>
  <si>
    <t>96,238</t>
  </si>
  <si>
    <t>Earnings of Discontinued Ops.</t>
  </si>
  <si>
    <t>Income Tax Expense</t>
  </si>
  <si>
    <t>-2,700</t>
  </si>
  <si>
    <t>-4,940</t>
  </si>
  <si>
    <t>-4,073</t>
  </si>
  <si>
    <t>-7,190</t>
  </si>
  <si>
    <t>-10,379</t>
  </si>
  <si>
    <t>-20,289</t>
  </si>
  <si>
    <t>-13,399</t>
  </si>
  <si>
    <t>-23,203</t>
  </si>
  <si>
    <t>-14,624</t>
  </si>
  <si>
    <t>-1,740</t>
  </si>
  <si>
    <t>Net Income to Company</t>
  </si>
  <si>
    <t>24,347</t>
  </si>
  <si>
    <t>29,684</t>
  </si>
  <si>
    <t>31,430</t>
  </si>
  <si>
    <t>47,276</t>
  </si>
  <si>
    <t>50,842</t>
  </si>
  <si>
    <t>57,745</t>
  </si>
  <si>
    <t>70,849</t>
  </si>
  <si>
    <t>98,590</t>
  </si>
  <si>
    <t>92,794</t>
  </si>
  <si>
    <t>94,498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</si>
  <si>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</si>
  <si>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</si>
  <si>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</si>
  <si>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</si>
  <si>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</si>
  <si>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</si>
  <si>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</si>
  <si>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51,830.818</t>
  </si>
  <si>
    <t>52,217.002</t>
  </si>
  <si>
    <t>52,518.61</t>
  </si>
  <si>
    <t>53,588.076</t>
  </si>
  <si>
    <t>53,891.898</t>
  </si>
  <si>
    <t>54,238</t>
  </si>
  <si>
    <t>54,652</t>
  </si>
  <si>
    <t>55,062</t>
  </si>
  <si>
    <t>55,450</t>
  </si>
  <si>
    <t>55,465</t>
  </si>
  <si>
    <t>Weighted Average Diluted Shares Out.</t>
  </si>
  <si>
    <t>53,051.194</t>
  </si>
  <si>
    <t>53,677.022</t>
  </si>
  <si>
    <t>53,583.19</t>
  </si>
  <si>
    <t>54,300.592</t>
  </si>
  <si>
    <t>54,464.914</t>
  </si>
  <si>
    <t>54,628</t>
  </si>
  <si>
    <t>54,963</t>
  </si>
  <si>
    <t>55,609</t>
  </si>
  <si>
    <t>55,880</t>
  </si>
  <si>
    <t>55,587</t>
  </si>
  <si>
    <t>EBITDA</t>
  </si>
  <si>
    <t>34,959</t>
  </si>
  <si>
    <t>45,000</t>
  </si>
  <si>
    <t>57,820</t>
  </si>
  <si>
    <t>69,394</t>
  </si>
  <si>
    <t>76,420</t>
  </si>
  <si>
    <t>90,450</t>
  </si>
  <si>
    <t>98,232</t>
  </si>
  <si>
    <t>141,230</t>
  </si>
  <si>
    <t>134,133</t>
  </si>
  <si>
    <t>110,905</t>
  </si>
  <si>
    <t>EBIT</t>
  </si>
  <si>
    <t>27,628</t>
  </si>
  <si>
    <t>36,071</t>
  </si>
  <si>
    <t>46,383</t>
  </si>
  <si>
    <t>54,954</t>
  </si>
  <si>
    <t>62,157</t>
  </si>
  <si>
    <t>75,486</t>
  </si>
  <si>
    <t>81,480</t>
  </si>
  <si>
    <t>119,352</t>
  </si>
  <si>
    <t>113,716</t>
  </si>
  <si>
    <t>93,896</t>
  </si>
  <si>
    <t>Revenue (Reported)</t>
  </si>
  <si>
    <t>Operating Income (Reported)</t>
  </si>
  <si>
    <t>40,705</t>
  </si>
  <si>
    <t>52,064</t>
  </si>
  <si>
    <t>67,263</t>
  </si>
  <si>
    <t>81,666</t>
  </si>
  <si>
    <t>90,578</t>
  </si>
  <si>
    <t>103,245</t>
  </si>
  <si>
    <t>111,974</t>
  </si>
  <si>
    <t>162,014</t>
  </si>
  <si>
    <t>155,233</t>
  </si>
  <si>
    <t>129,667</t>
  </si>
  <si>
    <t>Operating Income (Adjusted)</t>
  </si>
  <si>
    <t>Cash Flow Statement</t>
  </si>
  <si>
    <t>Depreciation &amp; Amortization (CF)</t>
  </si>
  <si>
    <t>7,331</t>
  </si>
  <si>
    <t>8,929</t>
  </si>
  <si>
    <t>11,437</t>
  </si>
  <si>
    <t>14,440</t>
  </si>
  <si>
    <t>14,263</t>
  </si>
  <si>
    <t>14,964</t>
  </si>
  <si>
    <t>16,752</t>
  </si>
  <si>
    <t>31,961</t>
  </si>
  <si>
    <t>29,786</t>
  </si>
  <si>
    <t>24,763</t>
  </si>
  <si>
    <t>Amortization of Deferred Charges (CF)</t>
  </si>
  <si>
    <t>9,980</t>
  </si>
  <si>
    <t>10,995</t>
  </si>
  <si>
    <t>14,120</t>
  </si>
  <si>
    <t>17,040</t>
  </si>
  <si>
    <t>17,579</t>
  </si>
  <si>
    <t>15,596</t>
  </si>
  <si>
    <t>17,348</t>
  </si>
  <si>
    <t>25,503</t>
  </si>
  <si>
    <t>25,007</t>
  </si>
  <si>
    <t>21,964</t>
  </si>
  <si>
    <t>Stock-Based Comp</t>
  </si>
  <si>
    <t>1,016</t>
  </si>
  <si>
    <t>1,187</t>
  </si>
  <si>
    <t>1,148</t>
  </si>
  <si>
    <t>1,545</t>
  </si>
  <si>
    <t>2,268</t>
  </si>
  <si>
    <t>2,744</t>
  </si>
  <si>
    <t>2,026</t>
  </si>
  <si>
    <t>1,708</t>
  </si>
  <si>
    <t>Change In Accounts Receivable</t>
  </si>
  <si>
    <t>4,040</t>
  </si>
  <si>
    <t>6,109</t>
  </si>
  <si>
    <t>7,065</t>
  </si>
  <si>
    <t>-7,679</t>
  </si>
  <si>
    <t>8,034</t>
  </si>
  <si>
    <t>11,984</t>
  </si>
  <si>
    <t>16,095</t>
  </si>
  <si>
    <t>4,689</t>
  </si>
  <si>
    <t>-4,101</t>
  </si>
  <si>
    <t>Change In Inventories</t>
  </si>
  <si>
    <t>Change in Other Net Operating Assets</t>
  </si>
  <si>
    <t>1,572</t>
  </si>
  <si>
    <t>-2,400</t>
  </si>
  <si>
    <t>2,582</t>
  </si>
  <si>
    <t>-1,172</t>
  </si>
  <si>
    <t>1,043</t>
  </si>
  <si>
    <t>-2,812</t>
  </si>
  <si>
    <t>2,541</t>
  </si>
  <si>
    <t>-1,344</t>
  </si>
  <si>
    <t>Other Operating Activities</t>
  </si>
  <si>
    <t>-13,880</t>
  </si>
  <si>
    <t>-10,525</t>
  </si>
  <si>
    <t>-15,300</t>
  </si>
  <si>
    <t>-9,834</t>
  </si>
  <si>
    <t>-11,206</t>
  </si>
  <si>
    <t>-2,407</t>
  </si>
  <si>
    <t>-26,366</t>
  </si>
  <si>
    <t>-3,936</t>
  </si>
  <si>
    <t>-38,383</t>
  </si>
  <si>
    <t>-34,307</t>
  </si>
  <si>
    <t>Cash from Operations</t>
  </si>
  <si>
    <t>32,357</t>
  </si>
  <si>
    <t>47,641</t>
  </si>
  <si>
    <t>50,489</t>
  </si>
  <si>
    <t>59,735</t>
  </si>
  <si>
    <t>83,242</t>
  </si>
  <si>
    <t>98,255</t>
  </si>
  <si>
    <t>81,375</t>
  </si>
  <si>
    <t>168,145</t>
  </si>
  <si>
    <t>118,460</t>
  </si>
  <si>
    <t>103,181</t>
  </si>
  <si>
    <t>Capital Expenditures</t>
  </si>
  <si>
    <t>-1,403</t>
  </si>
  <si>
    <t>-1,324</t>
  </si>
  <si>
    <t>-2,902</t>
  </si>
  <si>
    <t>-3,372</t>
  </si>
  <si>
    <t>-1,689</t>
  </si>
  <si>
    <t>-2,244</t>
  </si>
  <si>
    <t>-2,155</t>
  </si>
  <si>
    <t>-2,540</t>
  </si>
  <si>
    <t>-3,333</t>
  </si>
  <si>
    <t>Cash Acquisitions</t>
  </si>
  <si>
    <t>-25,026</t>
  </si>
  <si>
    <t>-45,012</t>
  </si>
  <si>
    <t>-29,965</t>
  </si>
  <si>
    <t>-55,740</t>
  </si>
  <si>
    <t>-21,309</t>
  </si>
  <si>
    <t>-16,812</t>
  </si>
  <si>
    <t>-102,324</t>
  </si>
  <si>
    <t>-43,906</t>
  </si>
  <si>
    <t>-35,634</t>
  </si>
  <si>
    <t>-20,111</t>
  </si>
  <si>
    <t>Other Investing Activities</t>
  </si>
  <si>
    <t>7,948</t>
  </si>
  <si>
    <t>8,429</t>
  </si>
  <si>
    <t>8,577</t>
  </si>
  <si>
    <t>-4,644</t>
  </si>
  <si>
    <t>-2,157</t>
  </si>
  <si>
    <t>3,197</t>
  </si>
  <si>
    <t>1,709</t>
  </si>
  <si>
    <t>1,379</t>
  </si>
  <si>
    <t>1,352</t>
  </si>
  <si>
    <t>Cash from Investing</t>
  </si>
  <si>
    <t>-18,481</t>
  </si>
  <si>
    <t>-37,907</t>
  </si>
  <si>
    <t>-24,290</t>
  </si>
  <si>
    <t>-63,756</t>
  </si>
  <si>
    <t>-25,155</t>
  </si>
  <si>
    <t>-15,859</t>
  </si>
  <si>
    <t>-102,770</t>
  </si>
  <si>
    <t>-45,067</t>
  </si>
  <si>
    <t>-37,615</t>
  </si>
  <si>
    <t>-21,090</t>
  </si>
  <si>
    <t>Dividends Paid (Ex Special Dividends)</t>
  </si>
  <si>
    <t>-7,511</t>
  </si>
  <si>
    <t>-9,397</t>
  </si>
  <si>
    <t>-11,545</t>
  </si>
  <si>
    <t>-13,917</t>
  </si>
  <si>
    <t>-16,164</t>
  </si>
  <si>
    <t>-18,422</t>
  </si>
  <si>
    <t>-21,857</t>
  </si>
  <si>
    <t>-26,959</t>
  </si>
  <si>
    <t>-32,707</t>
  </si>
  <si>
    <t>-38,286</t>
  </si>
  <si>
    <t>Special Dividend Paid</t>
  </si>
  <si>
    <t>-83,029</t>
  </si>
  <si>
    <t>Long-Term Debt Issued</t>
  </si>
  <si>
    <t>Long-Term Debt Repaid</t>
  </si>
  <si>
    <t>-1,667</t>
  </si>
  <si>
    <t>-1,452</t>
  </si>
  <si>
    <t>-10,348</t>
  </si>
  <si>
    <t>-9,633</t>
  </si>
  <si>
    <t>-8,235</t>
  </si>
  <si>
    <t>Repurchase of Common Stock</t>
  </si>
  <si>
    <t>-9,318</t>
  </si>
  <si>
    <t>Other Financing Activities</t>
  </si>
  <si>
    <t>2,075</t>
  </si>
  <si>
    <t>3,517</t>
  </si>
  <si>
    <t>1,559</t>
  </si>
  <si>
    <t>6,181</t>
  </si>
  <si>
    <t>2,122</t>
  </si>
  <si>
    <t>14,991</t>
  </si>
  <si>
    <t>5,862</t>
  </si>
  <si>
    <t>Cash from Financing</t>
  </si>
  <si>
    <t>-5,436</t>
  </si>
  <si>
    <t>-8,435</t>
  </si>
  <si>
    <t>-8,028</t>
  </si>
  <si>
    <t>-9,611</t>
  </si>
  <si>
    <t>-16,272</t>
  </si>
  <si>
    <t>-13,413</t>
  </si>
  <si>
    <t>-21,187</t>
  </si>
  <si>
    <t>-22,316</t>
  </si>
  <si>
    <t>-119,507</t>
  </si>
  <si>
    <t>-54,868</t>
  </si>
  <si>
    <t>Beginning Cash (CF)</t>
  </si>
  <si>
    <t>59,544</t>
  </si>
  <si>
    <t>Foreign Exchange Rate Adjustments</t>
  </si>
  <si>
    <t>2,125</t>
  </si>
  <si>
    <t>1,372</t>
  </si>
  <si>
    <t>3,180</t>
  </si>
  <si>
    <t>-2,063</t>
  </si>
  <si>
    <t>-2,040</t>
  </si>
  <si>
    <t>-10,240</t>
  </si>
  <si>
    <t>1,991</t>
  </si>
  <si>
    <t>Additions / Reductions</t>
  </si>
  <si>
    <t>8,440</t>
  </si>
  <si>
    <t>1,299</t>
  </si>
  <si>
    <t>18,171</t>
  </si>
  <si>
    <t>-13,632</t>
  </si>
  <si>
    <t>41,815</t>
  </si>
  <si>
    <t>68,983</t>
  </si>
  <si>
    <t>-42,582</t>
  </si>
  <si>
    <t>100,762</t>
  </si>
  <si>
    <t>-38,662</t>
  </si>
  <si>
    <t>27,223</t>
  </si>
  <si>
    <t>Ending Cash (CF)</t>
  </si>
  <si>
    <t>Levered Free Cash Flow</t>
  </si>
  <si>
    <t>30,954</t>
  </si>
  <si>
    <t>46,317</t>
  </si>
  <si>
    <t>47,587</t>
  </si>
  <si>
    <t>56,363</t>
  </si>
  <si>
    <t>81,553</t>
  </si>
  <si>
    <t>96,011</t>
  </si>
  <si>
    <t>79,220</t>
  </si>
  <si>
    <t>165,605</t>
  </si>
  <si>
    <t>115,127</t>
  </si>
  <si>
    <t>102,262</t>
  </si>
  <si>
    <t>Cash Interest Paid</t>
  </si>
  <si>
    <t>Valuation Ratios</t>
  </si>
  <si>
    <t>Price Close (Split Adjusted)</t>
  </si>
  <si>
    <t>Market Cap</t>
  </si>
  <si>
    <t>721,693.195</t>
  </si>
  <si>
    <t>989,810.401</t>
  </si>
  <si>
    <t>1,567,402.099</t>
  </si>
  <si>
    <t>1,353,322.315</t>
  </si>
  <si>
    <t>1,469,898.018</t>
  </si>
  <si>
    <t>1,987,964.116</t>
  </si>
  <si>
    <t>2,098,590.515</t>
  </si>
  <si>
    <t>3,659,117.365</t>
  </si>
  <si>
    <t>2,980,478.866</t>
  </si>
  <si>
    <t>1,673,923.509</t>
  </si>
  <si>
    <t>Total Enterprise Value (TEV)</t>
  </si>
  <si>
    <t>629,656.195</t>
  </si>
  <si>
    <t>884,852.401</t>
  </si>
  <si>
    <t>1,476,114.099</t>
  </si>
  <si>
    <t>1,262,653.315</t>
  </si>
  <si>
    <t>1,368,928.018</t>
  </si>
  <si>
    <t>1,811,512.116</t>
  </si>
  <si>
    <t>1,957,994.515</t>
  </si>
  <si>
    <t>3,468,662.365</t>
  </si>
  <si>
    <t>2,822,139.866</t>
  </si>
  <si>
    <t>1,464,923.509</t>
  </si>
  <si>
    <t>Enterprise Value (EV)</t>
  </si>
  <si>
    <t>EV/EBITDA</t>
  </si>
  <si>
    <t>19.8x</t>
  </si>
  <si>
    <t>21.1x</t>
  </si>
  <si>
    <t>28.9x</t>
  </si>
  <si>
    <t>20.1x</t>
  </si>
  <si>
    <t>17.8x</t>
  </si>
  <si>
    <t>21.0x</t>
  </si>
  <si>
    <t>26.8x</t>
  </si>
  <si>
    <t>18.6x</t>
  </si>
  <si>
    <t>12.6x</t>
  </si>
  <si>
    <t>EV / EBIT</t>
  </si>
  <si>
    <t>23.9x</t>
  </si>
  <si>
    <t>25.9x</t>
  </si>
  <si>
    <t>35.2x</t>
  </si>
  <si>
    <t>24.8x</t>
  </si>
  <si>
    <t>21.7x</t>
  </si>
  <si>
    <t>25.2x</t>
  </si>
  <si>
    <t>24.9x</t>
  </si>
  <si>
    <t>31.1x</t>
  </si>
  <si>
    <t>24.2x</t>
  </si>
  <si>
    <t>14.9x</t>
  </si>
  <si>
    <t>EV / LTM EBITDA - CAPEX</t>
  </si>
  <si>
    <t>20.8x</t>
  </si>
  <si>
    <t>21.9x</t>
  </si>
  <si>
    <t>30.1x</t>
  </si>
  <si>
    <t>21.3x</t>
  </si>
  <si>
    <t>18.2x</t>
  </si>
  <si>
    <t>21.6x</t>
  </si>
  <si>
    <t>21.5x</t>
  </si>
  <si>
    <t>27.4x</t>
  </si>
  <si>
    <t>18.9x</t>
  </si>
  <si>
    <t>12.8x</t>
  </si>
  <si>
    <t>EV / Free Cash Flow</t>
  </si>
  <si>
    <t>23.2x</t>
  </si>
  <si>
    <t>34.8x</t>
  </si>
  <si>
    <t>25.8x</t>
  </si>
  <si>
    <t>22.6x</t>
  </si>
  <si>
    <t>25.3x</t>
  </si>
  <si>
    <t>25.7x</t>
  </si>
  <si>
    <t>17.1x</t>
  </si>
  <si>
    <t>EV / Invested Capital</t>
  </si>
  <si>
    <t>3.7x</t>
  </si>
  <si>
    <t>4.4x</t>
  </si>
  <si>
    <t>6.4x</t>
  </si>
  <si>
    <t>5.0x</t>
  </si>
  <si>
    <t>4.8x</t>
  </si>
  <si>
    <t>5.3x</t>
  </si>
  <si>
    <t>5.1x</t>
  </si>
  <si>
    <t>6.7x</t>
  </si>
  <si>
    <t>6.0x</t>
  </si>
  <si>
    <t>3.0x</t>
  </si>
  <si>
    <t>EV / Revenue</t>
  </si>
  <si>
    <t>4.3x</t>
  </si>
  <si>
    <t>5.6x</t>
  </si>
  <si>
    <t>4.1x</t>
  </si>
  <si>
    <t>5.4x</t>
  </si>
  <si>
    <t>7.0x</t>
  </si>
  <si>
    <t>5.9x</t>
  </si>
  <si>
    <t>3.4x</t>
  </si>
  <si>
    <t>P/E Ratio</t>
  </si>
  <si>
    <t>31.4x</t>
  </si>
  <si>
    <t>33.4x</t>
  </si>
  <si>
    <t>56.1x</t>
  </si>
  <si>
    <t>33.3x</t>
  </si>
  <si>
    <t>28.3x</t>
  </si>
  <si>
    <t>31.9x</t>
  </si>
  <si>
    <t>39.0x</t>
  </si>
  <si>
    <t>32.4x</t>
  </si>
  <si>
    <t>19.1x</t>
  </si>
  <si>
    <t>Price/Book</t>
  </si>
  <si>
    <t>4.9x</t>
  </si>
  <si>
    <t>6.8x</t>
  </si>
  <si>
    <t>5.2x</t>
  </si>
  <si>
    <t>5.5x</t>
  </si>
  <si>
    <t>7.6x</t>
  </si>
  <si>
    <t>3.6x</t>
  </si>
  <si>
    <t>Price / Operating Cash Flow</t>
  </si>
  <si>
    <t>20.7x</t>
  </si>
  <si>
    <t>23.1x</t>
  </si>
  <si>
    <t>34.0x</t>
  </si>
  <si>
    <t>24.5x</t>
  </si>
  <si>
    <t>19.2x</t>
  </si>
  <si>
    <t>25.1x</t>
  </si>
  <si>
    <t>23.6x</t>
  </si>
  <si>
    <t>15.2x</t>
  </si>
  <si>
    <t>Price / LTM Sales</t>
  </si>
  <si>
    <t>4.2x</t>
  </si>
  <si>
    <t>4.6x</t>
  </si>
  <si>
    <t>5.8x</t>
  </si>
  <si>
    <t>7.4x</t>
  </si>
  <si>
    <t>6.3x</t>
  </si>
  <si>
    <t>3.9x</t>
  </si>
  <si>
    <t>Altman Z-Score</t>
  </si>
  <si>
    <t>Piotroski Score</t>
  </si>
  <si>
    <t>Dividend Per Share</t>
  </si>
  <si>
    <t>Dividend Yield</t>
  </si>
  <si>
    <t>0.7%</t>
  </si>
  <si>
    <t>1.2%</t>
  </si>
  <si>
    <t>0.9%</t>
  </si>
  <si>
    <t>1.3%</t>
  </si>
  <si>
    <t>1.1%</t>
  </si>
  <si>
    <t>4.1%</t>
  </si>
  <si>
    <t>2.5%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</si>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</sst>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1330CE84-05A8-2663-E097-E15FD19023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N20" sqref="N20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40</v>
      </c>
      <c r="H13" s="3" t="s">
        <v>41</v>
      </c>
      <c r="I13" s="3" t="s">
        <v>42</v>
      </c>
      <c r="J13" s="3" t="s">
        <v>43</v>
      </c>
      <c r="K13" s="3" t="s">
        <v>44</v>
      </c>
      <c r="L13" s="3" t="s">
        <v>45</v>
      </c>
      <c r="M13" s="3" t="s">
        <v>46</v>
      </c>
    </row>
    <row r="14" spans="3:13" ht="12.75" x14ac:dyDescent="0.2">
      <c r="C14" s="3" t="s">
        <v>47</v>
      </c>
      <c r="D14" s="3" t="s">
        <v>48</v>
      </c>
      <c r="E14" s="3" t="s">
        <v>49</v>
      </c>
      <c r="F14" s="3" t="s">
        <v>50</v>
      </c>
      <c r="G14" s="3" t="s">
        <v>51</v>
      </c>
      <c r="H14" s="3" t="s">
        <v>52</v>
      </c>
      <c r="I14" s="3" t="s">
        <v>53</v>
      </c>
      <c r="J14" s="3" t="s">
        <v>54</v>
      </c>
      <c r="K14" s="3" t="s">
        <v>55</v>
      </c>
      <c r="L14" s="3" t="s">
        <v>56</v>
      </c>
      <c r="M14" s="3" t="s">
        <v>57</v>
      </c>
    </row>
    <row r="15" spans="3:13" ht="12.75" x14ac:dyDescent="0.2">
      <c r="C15" s="3" t="s">
        <v>58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 t="s">
        <v>72</v>
      </c>
      <c r="M17" s="3">
        <v>492</v>
      </c>
    </row>
    <row r="18" spans="3:13" ht="12.75" x14ac:dyDescent="0.2">
      <c r="C18" s="3" t="s">
        <v>73</v>
      </c>
      <c r="D18" s="3" t="s">
        <v>74</v>
      </c>
      <c r="E18" s="3" t="s">
        <v>75</v>
      </c>
      <c r="F18" s="3" t="s">
        <v>76</v>
      </c>
      <c r="G18" s="3" t="s">
        <v>77</v>
      </c>
      <c r="H18" s="3" t="s">
        <v>78</v>
      </c>
      <c r="I18" s="3" t="s">
        <v>79</v>
      </c>
      <c r="J18" s="3" t="s">
        <v>80</v>
      </c>
      <c r="K18" s="3" t="s">
        <v>81</v>
      </c>
      <c r="L18" s="3" t="s">
        <v>82</v>
      </c>
      <c r="M18" s="3" t="s">
        <v>83</v>
      </c>
    </row>
    <row r="19" spans="3:13" ht="12.75" x14ac:dyDescent="0.2"/>
    <row r="20" spans="3:13" ht="12.75" x14ac:dyDescent="0.2">
      <c r="C20" s="3" t="s">
        <v>84</v>
      </c>
      <c r="D20" s="3" t="s">
        <v>85</v>
      </c>
      <c r="E20" s="3" t="s">
        <v>86</v>
      </c>
      <c r="F20" s="3" t="s">
        <v>87</v>
      </c>
      <c r="G20" s="3" t="s">
        <v>88</v>
      </c>
      <c r="H20" s="3" t="s">
        <v>89</v>
      </c>
      <c r="I20" s="3" t="s">
        <v>90</v>
      </c>
      <c r="J20" s="3" t="s">
        <v>91</v>
      </c>
      <c r="K20" s="3" t="s">
        <v>92</v>
      </c>
      <c r="L20" s="3" t="s">
        <v>93</v>
      </c>
      <c r="M20" s="3" t="s">
        <v>94</v>
      </c>
    </row>
    <row r="21" spans="3:13" ht="12.75" x14ac:dyDescent="0.2">
      <c r="C21" s="3" t="s">
        <v>95</v>
      </c>
      <c r="D21" s="3" t="s">
        <v>59</v>
      </c>
      <c r="E21" s="3" t="s">
        <v>59</v>
      </c>
      <c r="F21" s="3" t="s">
        <v>59</v>
      </c>
      <c r="G21" s="3" t="s">
        <v>59</v>
      </c>
      <c r="H21" s="3" t="s">
        <v>59</v>
      </c>
      <c r="I21" s="3" t="s">
        <v>59</v>
      </c>
      <c r="J21" s="3" t="s">
        <v>59</v>
      </c>
      <c r="K21" s="3" t="s">
        <v>59</v>
      </c>
      <c r="L21" s="3" t="s">
        <v>59</v>
      </c>
      <c r="M21" s="3" t="s">
        <v>59</v>
      </c>
    </row>
    <row r="22" spans="3:13" ht="12.75" x14ac:dyDescent="0.2">
      <c r="C22" s="3" t="s">
        <v>96</v>
      </c>
      <c r="D22" s="3" t="s">
        <v>97</v>
      </c>
      <c r="E22" s="3" t="s">
        <v>98</v>
      </c>
      <c r="F22" s="3" t="s">
        <v>99</v>
      </c>
      <c r="G22" s="3" t="s">
        <v>100</v>
      </c>
      <c r="H22" s="3" t="s">
        <v>101</v>
      </c>
      <c r="I22" s="3" t="s">
        <v>102</v>
      </c>
      <c r="J22" s="3" t="s">
        <v>103</v>
      </c>
      <c r="K22" s="3" t="s">
        <v>104</v>
      </c>
      <c r="L22" s="3" t="s">
        <v>105</v>
      </c>
      <c r="M22" s="3" t="s">
        <v>106</v>
      </c>
    </row>
    <row r="23" spans="3:13" ht="12.75" x14ac:dyDescent="0.2">
      <c r="C23" s="3" t="s">
        <v>107</v>
      </c>
      <c r="D23" s="3" t="s">
        <v>59</v>
      </c>
      <c r="E23" s="3" t="s">
        <v>59</v>
      </c>
      <c r="F23" s="3" t="s">
        <v>59</v>
      </c>
      <c r="G23" s="3" t="s">
        <v>59</v>
      </c>
      <c r="H23" s="3" t="s">
        <v>59</v>
      </c>
      <c r="I23" s="3" t="s">
        <v>59</v>
      </c>
      <c r="J23" s="3" t="s">
        <v>59</v>
      </c>
      <c r="K23" s="3" t="s">
        <v>59</v>
      </c>
      <c r="L23" s="3" t="s">
        <v>59</v>
      </c>
      <c r="M23" s="3" t="s">
        <v>59</v>
      </c>
    </row>
    <row r="24" spans="3:13" ht="12.75" x14ac:dyDescent="0.2">
      <c r="C24" s="3" t="s">
        <v>108</v>
      </c>
      <c r="D24" s="3" t="s">
        <v>109</v>
      </c>
      <c r="E24" s="3" t="s">
        <v>110</v>
      </c>
      <c r="F24" s="3" t="s">
        <v>111</v>
      </c>
      <c r="G24" s="3" t="s">
        <v>112</v>
      </c>
      <c r="H24" s="3" t="s">
        <v>113</v>
      </c>
      <c r="I24" s="3" t="s">
        <v>114</v>
      </c>
      <c r="J24" s="3" t="s">
        <v>115</v>
      </c>
      <c r="K24" s="3" t="s">
        <v>116</v>
      </c>
      <c r="L24" s="3" t="s">
        <v>117</v>
      </c>
      <c r="M24" s="3" t="s">
        <v>118</v>
      </c>
    </row>
    <row r="25" spans="3:13" ht="12.75" x14ac:dyDescent="0.2">
      <c r="C25" s="3" t="s">
        <v>119</v>
      </c>
      <c r="D25" s="3" t="s">
        <v>120</v>
      </c>
      <c r="E25" s="3" t="s">
        <v>121</v>
      </c>
      <c r="F25" s="3" t="s">
        <v>122</v>
      </c>
      <c r="G25" s="3" t="s">
        <v>123</v>
      </c>
      <c r="H25" s="3" t="s">
        <v>124</v>
      </c>
      <c r="I25" s="3" t="s">
        <v>125</v>
      </c>
      <c r="J25" s="3" t="s">
        <v>126</v>
      </c>
      <c r="K25" s="3" t="s">
        <v>127</v>
      </c>
      <c r="L25" s="3" t="s">
        <v>128</v>
      </c>
      <c r="M25" s="3" t="s">
        <v>129</v>
      </c>
    </row>
    <row r="26" spans="3:13" ht="12.75" x14ac:dyDescent="0.2">
      <c r="C26" s="3" t="s">
        <v>130</v>
      </c>
      <c r="D26" s="3" t="s">
        <v>131</v>
      </c>
      <c r="E26" s="3" t="s">
        <v>132</v>
      </c>
      <c r="F26" s="3" t="s">
        <v>133</v>
      </c>
      <c r="G26" s="3" t="s">
        <v>134</v>
      </c>
      <c r="H26" s="3" t="s">
        <v>135</v>
      </c>
      <c r="I26" s="3" t="s">
        <v>136</v>
      </c>
      <c r="J26" s="3" t="s">
        <v>137</v>
      </c>
      <c r="K26" s="3" t="s">
        <v>138</v>
      </c>
      <c r="L26" s="3" t="s">
        <v>139</v>
      </c>
      <c r="M26" s="3" t="s">
        <v>140</v>
      </c>
    </row>
    <row r="27" spans="3:13" ht="12.75" x14ac:dyDescent="0.2">
      <c r="C27" s="3" t="s">
        <v>141</v>
      </c>
      <c r="D27" s="3" t="s">
        <v>142</v>
      </c>
      <c r="E27" s="3" t="s">
        <v>143</v>
      </c>
      <c r="F27" s="3" t="s">
        <v>144</v>
      </c>
      <c r="G27" s="3" t="s">
        <v>145</v>
      </c>
      <c r="H27" s="3" t="s">
        <v>146</v>
      </c>
      <c r="I27" s="3" t="s">
        <v>147</v>
      </c>
      <c r="J27" s="3" t="s">
        <v>148</v>
      </c>
      <c r="K27" s="3" t="s">
        <v>149</v>
      </c>
      <c r="L27" s="3" t="s">
        <v>150</v>
      </c>
      <c r="M27" s="3" t="s">
        <v>151</v>
      </c>
    </row>
    <row r="28" spans="3:13" ht="12.75" x14ac:dyDescent="0.2"/>
    <row r="29" spans="3:13" ht="12.75" x14ac:dyDescent="0.2">
      <c r="C29" s="3" t="s">
        <v>152</v>
      </c>
      <c r="D29" s="3" t="s">
        <v>153</v>
      </c>
      <c r="E29" s="3" t="s">
        <v>154</v>
      </c>
      <c r="F29" s="3" t="s">
        <v>155</v>
      </c>
      <c r="G29" s="3" t="s">
        <v>156</v>
      </c>
      <c r="H29" s="3" t="s">
        <v>157</v>
      </c>
      <c r="I29" s="3" t="s">
        <v>158</v>
      </c>
      <c r="J29" s="3" t="s">
        <v>159</v>
      </c>
      <c r="K29" s="3" t="s">
        <v>160</v>
      </c>
      <c r="L29" s="3" t="s">
        <v>161</v>
      </c>
      <c r="M29" s="3" t="s">
        <v>162</v>
      </c>
    </row>
    <row r="30" spans="3:13" ht="12.75" x14ac:dyDescent="0.2">
      <c r="C30" s="3" t="s">
        <v>163</v>
      </c>
      <c r="D30" s="3" t="s">
        <v>59</v>
      </c>
      <c r="E30" s="3" t="s">
        <v>59</v>
      </c>
      <c r="F30" s="3" t="s">
        <v>59</v>
      </c>
      <c r="G30" s="3" t="s">
        <v>59</v>
      </c>
      <c r="H30" s="3" t="s">
        <v>59</v>
      </c>
      <c r="I30" s="3" t="s">
        <v>59</v>
      </c>
      <c r="J30" s="3" t="s">
        <v>59</v>
      </c>
      <c r="K30" s="3" t="s">
        <v>59</v>
      </c>
      <c r="L30" s="3" t="s">
        <v>59</v>
      </c>
      <c r="M30" s="3" t="s">
        <v>59</v>
      </c>
    </row>
    <row r="31" spans="3:13" ht="12.75" x14ac:dyDescent="0.2">
      <c r="C31" s="3" t="s">
        <v>164</v>
      </c>
      <c r="D31" s="3" t="s">
        <v>59</v>
      </c>
      <c r="E31" s="3" t="s">
        <v>59</v>
      </c>
      <c r="F31" s="3" t="s">
        <v>59</v>
      </c>
      <c r="G31" s="3" t="s">
        <v>59</v>
      </c>
      <c r="H31" s="3" t="s">
        <v>59</v>
      </c>
      <c r="I31" s="3" t="s">
        <v>59</v>
      </c>
      <c r="J31" s="3" t="s">
        <v>59</v>
      </c>
      <c r="K31" s="3" t="s">
        <v>59</v>
      </c>
      <c r="L31" s="3" t="s">
        <v>59</v>
      </c>
      <c r="M31" s="3" t="s">
        <v>59</v>
      </c>
    </row>
    <row r="32" spans="3:13" ht="12.75" x14ac:dyDescent="0.2">
      <c r="C32" s="3" t="s">
        <v>165</v>
      </c>
      <c r="D32" s="3" t="s">
        <v>59</v>
      </c>
      <c r="E32" s="3" t="s">
        <v>59</v>
      </c>
      <c r="F32" s="3" t="s">
        <v>59</v>
      </c>
      <c r="G32" s="3" t="s">
        <v>59</v>
      </c>
      <c r="H32" s="3">
        <v>468</v>
      </c>
      <c r="I32" s="3">
        <v>122</v>
      </c>
      <c r="J32" s="3">
        <v>249</v>
      </c>
      <c r="K32" s="3" t="s">
        <v>59</v>
      </c>
      <c r="L32" s="3" t="s">
        <v>59</v>
      </c>
      <c r="M32" s="3" t="s">
        <v>59</v>
      </c>
    </row>
    <row r="33" spans="3:13" ht="12.75" x14ac:dyDescent="0.2">
      <c r="C33" s="3" t="s">
        <v>166</v>
      </c>
      <c r="D33" s="3" t="s">
        <v>59</v>
      </c>
      <c r="E33" s="3" t="s">
        <v>59</v>
      </c>
      <c r="F33" s="3" t="s">
        <v>59</v>
      </c>
      <c r="G33" s="3" t="s">
        <v>59</v>
      </c>
      <c r="H33" s="3" t="s">
        <v>59</v>
      </c>
      <c r="I33" s="3" t="s">
        <v>59</v>
      </c>
      <c r="J33" s="3" t="s">
        <v>59</v>
      </c>
      <c r="K33" s="3" t="s">
        <v>167</v>
      </c>
      <c r="L33" s="3" t="s">
        <v>168</v>
      </c>
      <c r="M33" s="3" t="s">
        <v>169</v>
      </c>
    </row>
    <row r="34" spans="3:13" ht="12.75" x14ac:dyDescent="0.2">
      <c r="C34" s="3" t="s">
        <v>170</v>
      </c>
      <c r="D34" s="3" t="s">
        <v>171</v>
      </c>
      <c r="E34" s="3" t="s">
        <v>172</v>
      </c>
      <c r="F34" s="3" t="s">
        <v>173</v>
      </c>
      <c r="G34" s="3" t="s">
        <v>174</v>
      </c>
      <c r="H34" s="3" t="s">
        <v>175</v>
      </c>
      <c r="I34" s="3" t="s">
        <v>176</v>
      </c>
      <c r="J34" s="3" t="s">
        <v>177</v>
      </c>
      <c r="K34" s="3" t="s">
        <v>178</v>
      </c>
      <c r="L34" s="3" t="s">
        <v>179</v>
      </c>
      <c r="M34" s="3" t="s">
        <v>180</v>
      </c>
    </row>
    <row r="35" spans="3:13" ht="12.75" x14ac:dyDescent="0.2">
      <c r="C35" s="3" t="s">
        <v>181</v>
      </c>
      <c r="D35" s="3" t="s">
        <v>182</v>
      </c>
      <c r="E35" s="3" t="s">
        <v>183</v>
      </c>
      <c r="F35" s="3" t="s">
        <v>184</v>
      </c>
      <c r="G35" s="3" t="s">
        <v>185</v>
      </c>
      <c r="H35" s="3" t="s">
        <v>186</v>
      </c>
      <c r="I35" s="3" t="s">
        <v>187</v>
      </c>
      <c r="J35" s="3" t="s">
        <v>188</v>
      </c>
      <c r="K35" s="3" t="s">
        <v>189</v>
      </c>
      <c r="L35" s="3" t="s">
        <v>190</v>
      </c>
      <c r="M35" s="3" t="s">
        <v>191</v>
      </c>
    </row>
    <row r="36" spans="3:13" ht="12.75" x14ac:dyDescent="0.2"/>
    <row r="37" spans="3:13" ht="12.75" x14ac:dyDescent="0.2">
      <c r="C37" s="3" t="s">
        <v>192</v>
      </c>
      <c r="D37" s="3" t="s">
        <v>59</v>
      </c>
      <c r="E37" s="3" t="s">
        <v>59</v>
      </c>
      <c r="F37" s="3" t="s">
        <v>59</v>
      </c>
      <c r="G37" s="3" t="s">
        <v>193</v>
      </c>
      <c r="H37" s="3" t="s">
        <v>194</v>
      </c>
      <c r="I37" s="3" t="s">
        <v>195</v>
      </c>
      <c r="J37" s="3">
        <v>874</v>
      </c>
      <c r="K37" s="3" t="s">
        <v>59</v>
      </c>
      <c r="L37" s="3" t="s">
        <v>59</v>
      </c>
      <c r="M37" s="3" t="s">
        <v>59</v>
      </c>
    </row>
    <row r="38" spans="3:13" ht="12.75" x14ac:dyDescent="0.2">
      <c r="C38" s="3" t="s">
        <v>196</v>
      </c>
      <c r="D38" s="3" t="s">
        <v>59</v>
      </c>
      <c r="E38" s="3" t="s">
        <v>59</v>
      </c>
      <c r="F38" s="3" t="s">
        <v>59</v>
      </c>
      <c r="G38" s="3" t="s">
        <v>59</v>
      </c>
      <c r="H38" s="3" t="s">
        <v>59</v>
      </c>
      <c r="I38" s="3" t="s">
        <v>59</v>
      </c>
      <c r="J38" s="3" t="s">
        <v>59</v>
      </c>
      <c r="K38" s="3" t="s">
        <v>197</v>
      </c>
      <c r="L38" s="3" t="s">
        <v>198</v>
      </c>
      <c r="M38" s="3" t="s">
        <v>199</v>
      </c>
    </row>
    <row r="39" spans="3:13" ht="12.75" x14ac:dyDescent="0.2">
      <c r="C39" s="3" t="s">
        <v>200</v>
      </c>
      <c r="D39" s="3" t="s">
        <v>201</v>
      </c>
      <c r="E39" s="3" t="s">
        <v>202</v>
      </c>
      <c r="F39" s="3" t="s">
        <v>203</v>
      </c>
      <c r="G39" s="3" t="s">
        <v>204</v>
      </c>
      <c r="H39" s="3" t="s">
        <v>205</v>
      </c>
      <c r="I39" s="3" t="s">
        <v>206</v>
      </c>
      <c r="J39" s="3" t="s">
        <v>207</v>
      </c>
      <c r="K39" s="3" t="s">
        <v>208</v>
      </c>
      <c r="L39" s="3" t="s">
        <v>209</v>
      </c>
      <c r="M39" s="3" t="s">
        <v>210</v>
      </c>
    </row>
    <row r="40" spans="3:13" ht="12.75" x14ac:dyDescent="0.2">
      <c r="C40" s="3" t="s">
        <v>211</v>
      </c>
      <c r="D40" s="3" t="s">
        <v>212</v>
      </c>
      <c r="E40" s="3" t="s">
        <v>213</v>
      </c>
      <c r="F40" s="3" t="s">
        <v>214</v>
      </c>
      <c r="G40" s="3" t="s">
        <v>215</v>
      </c>
      <c r="H40" s="3" t="s">
        <v>216</v>
      </c>
      <c r="I40" s="3" t="s">
        <v>217</v>
      </c>
      <c r="J40" s="3" t="s">
        <v>218</v>
      </c>
      <c r="K40" s="3" t="s">
        <v>219</v>
      </c>
      <c r="L40" s="3" t="s">
        <v>220</v>
      </c>
      <c r="M40" s="3" t="s">
        <v>221</v>
      </c>
    </row>
    <row r="41" spans="3:13" ht="12.75" x14ac:dyDescent="0.2"/>
    <row r="42" spans="3:13" ht="12.75" x14ac:dyDescent="0.2">
      <c r="C42" s="3" t="s">
        <v>222</v>
      </c>
      <c r="D42" s="3" t="s">
        <v>223</v>
      </c>
      <c r="E42" s="3" t="s">
        <v>224</v>
      </c>
      <c r="F42" s="3" t="s">
        <v>225</v>
      </c>
      <c r="G42" s="3" t="s">
        <v>226</v>
      </c>
      <c r="H42" s="3" t="s">
        <v>227</v>
      </c>
      <c r="I42" s="3" t="s">
        <v>228</v>
      </c>
      <c r="J42" s="3" t="s">
        <v>229</v>
      </c>
      <c r="K42" s="3" t="s">
        <v>230</v>
      </c>
      <c r="L42" s="3" t="s">
        <v>231</v>
      </c>
      <c r="M42" s="3" t="s">
        <v>232</v>
      </c>
    </row>
    <row r="43" spans="3:13" ht="12.75" x14ac:dyDescent="0.2">
      <c r="C43" s="3" t="s">
        <v>233</v>
      </c>
      <c r="D43" s="3" t="s">
        <v>234</v>
      </c>
      <c r="E43" s="3" t="s">
        <v>235</v>
      </c>
      <c r="F43" s="3" t="s">
        <v>236</v>
      </c>
      <c r="G43" s="3" t="s">
        <v>237</v>
      </c>
      <c r="H43" s="3" t="s">
        <v>238</v>
      </c>
      <c r="I43" s="3" t="s">
        <v>239</v>
      </c>
      <c r="J43" s="3" t="s">
        <v>240</v>
      </c>
      <c r="K43" s="3" t="s">
        <v>241</v>
      </c>
      <c r="L43" s="3" t="s">
        <v>242</v>
      </c>
      <c r="M43" s="3" t="s">
        <v>243</v>
      </c>
    </row>
    <row r="44" spans="3:13" ht="12.75" x14ac:dyDescent="0.2">
      <c r="C44" s="3" t="s">
        <v>244</v>
      </c>
      <c r="D44" s="3" t="s">
        <v>245</v>
      </c>
      <c r="E44" s="3" t="s">
        <v>246</v>
      </c>
      <c r="F44" s="3" t="s">
        <v>247</v>
      </c>
      <c r="G44" s="3" t="s">
        <v>248</v>
      </c>
      <c r="H44" s="3" t="s">
        <v>249</v>
      </c>
      <c r="I44" s="3" t="s">
        <v>250</v>
      </c>
      <c r="J44" s="3" t="s">
        <v>251</v>
      </c>
      <c r="K44" s="3" t="s">
        <v>252</v>
      </c>
      <c r="L44" s="3" t="s">
        <v>253</v>
      </c>
      <c r="M44" s="3" t="s">
        <v>254</v>
      </c>
    </row>
    <row r="45" spans="3:13" ht="12.75" x14ac:dyDescent="0.2">
      <c r="C45" s="3" t="s">
        <v>255</v>
      </c>
      <c r="D45" s="3" t="s">
        <v>59</v>
      </c>
      <c r="E45" s="3" t="s">
        <v>59</v>
      </c>
      <c r="F45" s="3" t="s">
        <v>59</v>
      </c>
      <c r="G45" s="3" t="s">
        <v>59</v>
      </c>
      <c r="H45" s="3" t="s">
        <v>59</v>
      </c>
      <c r="I45" s="3" t="s">
        <v>59</v>
      </c>
      <c r="J45" s="3" t="s">
        <v>59</v>
      </c>
      <c r="K45" s="3" t="s">
        <v>59</v>
      </c>
      <c r="L45" s="3" t="s">
        <v>59</v>
      </c>
      <c r="M45" s="3" t="s">
        <v>59</v>
      </c>
    </row>
    <row r="46" spans="3:13" ht="12.75" x14ac:dyDescent="0.2">
      <c r="C46" s="3" t="s">
        <v>256</v>
      </c>
      <c r="D46" s="3" t="s">
        <v>257</v>
      </c>
      <c r="E46" s="3" t="s">
        <v>258</v>
      </c>
      <c r="F46" s="3" t="s">
        <v>259</v>
      </c>
      <c r="G46" s="3" t="s">
        <v>260</v>
      </c>
      <c r="H46" s="3" t="s">
        <v>261</v>
      </c>
      <c r="I46" s="3" t="s">
        <v>262</v>
      </c>
      <c r="J46" s="3" t="s">
        <v>263</v>
      </c>
      <c r="K46" s="3" t="s">
        <v>264</v>
      </c>
      <c r="L46" s="3" t="s">
        <v>265</v>
      </c>
      <c r="M46" s="3" t="s">
        <v>266</v>
      </c>
    </row>
    <row r="47" spans="3:13" ht="12.75" x14ac:dyDescent="0.2">
      <c r="C47" s="3" t="s">
        <v>267</v>
      </c>
      <c r="D47" s="3" t="s">
        <v>268</v>
      </c>
      <c r="E47" s="3" t="s">
        <v>269</v>
      </c>
      <c r="F47" s="3" t="s">
        <v>270</v>
      </c>
      <c r="G47" s="3" t="s">
        <v>271</v>
      </c>
      <c r="H47" s="3" t="s">
        <v>272</v>
      </c>
      <c r="I47" s="3" t="s">
        <v>273</v>
      </c>
      <c r="J47" s="3" t="s">
        <v>274</v>
      </c>
      <c r="K47" s="3" t="s">
        <v>275</v>
      </c>
      <c r="L47" s="3" t="s">
        <v>276</v>
      </c>
      <c r="M47" s="3" t="s">
        <v>277</v>
      </c>
    </row>
    <row r="48" spans="3:13" ht="12.75" x14ac:dyDescent="0.2">
      <c r="C48" s="3" t="s">
        <v>278</v>
      </c>
      <c r="D48" s="3" t="s">
        <v>59</v>
      </c>
      <c r="E48" s="3" t="s">
        <v>59</v>
      </c>
      <c r="F48" s="3" t="s">
        <v>59</v>
      </c>
      <c r="G48" s="3" t="s">
        <v>59</v>
      </c>
      <c r="H48" s="3" t="s">
        <v>59</v>
      </c>
      <c r="I48" s="3" t="s">
        <v>59</v>
      </c>
      <c r="J48" s="3" t="s">
        <v>59</v>
      </c>
      <c r="K48" s="3" t="s">
        <v>59</v>
      </c>
      <c r="L48" s="3" t="s">
        <v>59</v>
      </c>
      <c r="M48" s="3" t="s">
        <v>59</v>
      </c>
    </row>
    <row r="49" spans="3:13" ht="12.75" x14ac:dyDescent="0.2">
      <c r="C49" s="3" t="s">
        <v>279</v>
      </c>
      <c r="D49" s="3" t="s">
        <v>59</v>
      </c>
      <c r="E49" s="3" t="s">
        <v>59</v>
      </c>
      <c r="F49" s="3" t="s">
        <v>59</v>
      </c>
      <c r="G49" s="3" t="s">
        <v>59</v>
      </c>
      <c r="H49" s="3" t="s">
        <v>59</v>
      </c>
      <c r="I49" s="3" t="s">
        <v>59</v>
      </c>
      <c r="J49" s="3" t="s">
        <v>59</v>
      </c>
      <c r="K49" s="3" t="s">
        <v>59</v>
      </c>
      <c r="L49" s="3" t="s">
        <v>59</v>
      </c>
      <c r="M49" s="3" t="s">
        <v>59</v>
      </c>
    </row>
    <row r="50" spans="3:13" ht="12.75" x14ac:dyDescent="0.2">
      <c r="C50" s="3" t="s">
        <v>280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281</v>
      </c>
      <c r="D51" s="3" t="s">
        <v>268</v>
      </c>
      <c r="E51" s="3" t="s">
        <v>269</v>
      </c>
      <c r="F51" s="3" t="s">
        <v>270</v>
      </c>
      <c r="G51" s="3" t="s">
        <v>271</v>
      </c>
      <c r="H51" s="3" t="s">
        <v>272</v>
      </c>
      <c r="I51" s="3" t="s">
        <v>273</v>
      </c>
      <c r="J51" s="3" t="s">
        <v>274</v>
      </c>
      <c r="K51" s="3" t="s">
        <v>275</v>
      </c>
      <c r="L51" s="3" t="s">
        <v>276</v>
      </c>
      <c r="M51" s="3" t="s">
        <v>277</v>
      </c>
    </row>
    <row r="52" spans="3:13" ht="12.75" x14ac:dyDescent="0.2"/>
    <row r="53" spans="3:13" ht="12.75" x14ac:dyDescent="0.2">
      <c r="C53" s="3" t="s">
        <v>282</v>
      </c>
      <c r="D53" s="3" t="s">
        <v>142</v>
      </c>
      <c r="E53" s="3" t="s">
        <v>143</v>
      </c>
      <c r="F53" s="3" t="s">
        <v>144</v>
      </c>
      <c r="G53" s="3" t="s">
        <v>145</v>
      </c>
      <c r="H53" s="3" t="s">
        <v>146</v>
      </c>
      <c r="I53" s="3" t="s">
        <v>147</v>
      </c>
      <c r="J53" s="3" t="s">
        <v>148</v>
      </c>
      <c r="K53" s="3" t="s">
        <v>149</v>
      </c>
      <c r="L53" s="3" t="s">
        <v>150</v>
      </c>
      <c r="M53" s="3" t="s">
        <v>151</v>
      </c>
    </row>
    <row r="54" spans="3:13" ht="12.75" x14ac:dyDescent="0.2"/>
    <row r="55" spans="3:13" ht="12.75" x14ac:dyDescent="0.2">
      <c r="C55" s="3" t="s">
        <v>283</v>
      </c>
      <c r="D55" s="3" t="s">
        <v>284</v>
      </c>
      <c r="E55" s="3" t="s">
        <v>285</v>
      </c>
      <c r="F55" s="3" t="s">
        <v>286</v>
      </c>
      <c r="G55" s="3" t="s">
        <v>287</v>
      </c>
      <c r="H55" s="3" t="s">
        <v>288</v>
      </c>
      <c r="I55" s="3" t="s">
        <v>289</v>
      </c>
      <c r="J55" s="3" t="s">
        <v>290</v>
      </c>
      <c r="K55" s="3" t="s">
        <v>291</v>
      </c>
      <c r="L55" s="3" t="s">
        <v>292</v>
      </c>
      <c r="M55" s="3" t="s">
        <v>293</v>
      </c>
    </row>
    <row r="56" spans="3:13" ht="12.75" x14ac:dyDescent="0.2">
      <c r="C56" s="3" t="s">
        <v>294</v>
      </c>
      <c r="D56" s="3">
        <v>0</v>
      </c>
      <c r="E56" s="3">
        <v>0</v>
      </c>
      <c r="F56" s="3">
        <v>0</v>
      </c>
      <c r="G56" s="3" t="s">
        <v>193</v>
      </c>
      <c r="H56" s="3" t="s">
        <v>295</v>
      </c>
      <c r="I56" s="3" t="s">
        <v>296</v>
      </c>
      <c r="J56" s="3" t="s">
        <v>297</v>
      </c>
      <c r="K56" s="3" t="s">
        <v>298</v>
      </c>
      <c r="L56" s="3" t="s">
        <v>299</v>
      </c>
      <c r="M56" s="3" t="s">
        <v>300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F51C-66BE-4271-92B1-A9426155D734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301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302</v>
      </c>
      <c r="D12" s="3" t="s">
        <v>303</v>
      </c>
      <c r="E12" s="3" t="s">
        <v>304</v>
      </c>
      <c r="F12" s="3" t="s">
        <v>305</v>
      </c>
      <c r="G12" s="3" t="s">
        <v>306</v>
      </c>
      <c r="H12" s="3" t="s">
        <v>307</v>
      </c>
      <c r="I12" s="3" t="s">
        <v>308</v>
      </c>
      <c r="J12" s="3" t="s">
        <v>309</v>
      </c>
      <c r="K12" s="3" t="s">
        <v>310</v>
      </c>
      <c r="L12" s="3" t="s">
        <v>311</v>
      </c>
      <c r="M12" s="3" t="s">
        <v>312</v>
      </c>
    </row>
    <row r="13" spans="3:13" x14ac:dyDescent="0.2">
      <c r="C13" s="3" t="s">
        <v>313</v>
      </c>
      <c r="D13" s="3" t="s">
        <v>314</v>
      </c>
      <c r="E13" s="3" t="s">
        <v>315</v>
      </c>
      <c r="F13" s="3" t="s">
        <v>316</v>
      </c>
      <c r="G13" s="3" t="s">
        <v>317</v>
      </c>
      <c r="H13" s="3" t="s">
        <v>318</v>
      </c>
      <c r="I13" s="3" t="s">
        <v>319</v>
      </c>
      <c r="J13" s="3" t="s">
        <v>320</v>
      </c>
      <c r="K13" s="3" t="s">
        <v>321</v>
      </c>
      <c r="L13" s="3" t="s">
        <v>322</v>
      </c>
      <c r="M13" s="3" t="s">
        <v>323</v>
      </c>
    </row>
    <row r="15" spans="3:13" x14ac:dyDescent="0.2">
      <c r="C15" s="3" t="s">
        <v>324</v>
      </c>
      <c r="D15" s="3" t="s">
        <v>325</v>
      </c>
      <c r="E15" s="3" t="s">
        <v>326</v>
      </c>
      <c r="F15" s="3" t="s">
        <v>327</v>
      </c>
      <c r="G15" s="3" t="s">
        <v>328</v>
      </c>
      <c r="H15" s="3" t="s">
        <v>329</v>
      </c>
      <c r="I15" s="3" t="s">
        <v>330</v>
      </c>
      <c r="J15" s="3" t="s">
        <v>331</v>
      </c>
      <c r="K15" s="3" t="s">
        <v>332</v>
      </c>
      <c r="L15" s="3" t="s">
        <v>333</v>
      </c>
      <c r="M15" s="3" t="s">
        <v>334</v>
      </c>
    </row>
    <row r="16" spans="3:13" x14ac:dyDescent="0.2">
      <c r="C16" s="3" t="s">
        <v>335</v>
      </c>
      <c r="D16" s="3" t="s">
        <v>336</v>
      </c>
      <c r="E16" s="3" t="s">
        <v>337</v>
      </c>
      <c r="F16" s="3" t="s">
        <v>338</v>
      </c>
      <c r="G16" s="3" t="s">
        <v>339</v>
      </c>
      <c r="H16" s="3" t="s">
        <v>340</v>
      </c>
      <c r="I16" s="3" t="s">
        <v>341</v>
      </c>
      <c r="J16" s="3" t="s">
        <v>342</v>
      </c>
      <c r="K16" s="3" t="s">
        <v>343</v>
      </c>
      <c r="L16" s="3" t="s">
        <v>344</v>
      </c>
      <c r="M16" s="3" t="s">
        <v>345</v>
      </c>
    </row>
    <row r="17" spans="3:13" x14ac:dyDescent="0.2">
      <c r="C17" s="3" t="s">
        <v>346</v>
      </c>
      <c r="D17" s="3" t="s">
        <v>347</v>
      </c>
      <c r="E17" s="3" t="s">
        <v>348</v>
      </c>
      <c r="F17" s="3" t="s">
        <v>349</v>
      </c>
      <c r="G17" s="3" t="s">
        <v>350</v>
      </c>
      <c r="H17" s="3" t="s">
        <v>351</v>
      </c>
      <c r="I17" s="3" t="s">
        <v>352</v>
      </c>
      <c r="J17" s="3" t="s">
        <v>351</v>
      </c>
      <c r="K17" s="3" t="s">
        <v>353</v>
      </c>
      <c r="L17" s="3" t="s">
        <v>354</v>
      </c>
      <c r="M17" s="3" t="s">
        <v>355</v>
      </c>
    </row>
    <row r="19" spans="3:13" x14ac:dyDescent="0.2">
      <c r="C19" s="3" t="s">
        <v>356</v>
      </c>
      <c r="D19" s="3" t="s">
        <v>357</v>
      </c>
      <c r="E19" s="3" t="s">
        <v>358</v>
      </c>
      <c r="F19" s="3" t="s">
        <v>359</v>
      </c>
      <c r="G19" s="3" t="s">
        <v>360</v>
      </c>
      <c r="H19" s="3" t="s">
        <v>361</v>
      </c>
      <c r="I19" s="3" t="s">
        <v>362</v>
      </c>
      <c r="J19" s="3" t="s">
        <v>363</v>
      </c>
      <c r="K19" s="3" t="s">
        <v>364</v>
      </c>
      <c r="L19" s="3" t="s">
        <v>365</v>
      </c>
      <c r="M19" s="3" t="s">
        <v>366</v>
      </c>
    </row>
    <row r="20" spans="3:13" x14ac:dyDescent="0.2">
      <c r="C20" s="3" t="s">
        <v>367</v>
      </c>
      <c r="D20" s="3" t="s">
        <v>368</v>
      </c>
      <c r="E20" s="3" t="s">
        <v>369</v>
      </c>
      <c r="F20" s="3" t="s">
        <v>370</v>
      </c>
      <c r="G20" s="3" t="s">
        <v>371</v>
      </c>
      <c r="H20" s="3" t="s">
        <v>372</v>
      </c>
      <c r="I20" s="3" t="s">
        <v>373</v>
      </c>
      <c r="J20" s="3" t="s">
        <v>374</v>
      </c>
      <c r="K20" s="3" t="s">
        <v>375</v>
      </c>
      <c r="L20" s="3" t="s">
        <v>376</v>
      </c>
      <c r="M20" s="3" t="s">
        <v>377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378</v>
      </c>
      <c r="D22" s="3" t="s">
        <v>379</v>
      </c>
      <c r="E22" s="3" t="s">
        <v>380</v>
      </c>
      <c r="F22" s="3" t="s">
        <v>381</v>
      </c>
      <c r="G22" s="3" t="s">
        <v>382</v>
      </c>
      <c r="H22" s="3" t="s">
        <v>383</v>
      </c>
      <c r="I22" s="3" t="s">
        <v>384</v>
      </c>
      <c r="J22" s="3" t="s">
        <v>385</v>
      </c>
      <c r="K22" s="3" t="s">
        <v>386</v>
      </c>
      <c r="L22" s="3" t="s">
        <v>387</v>
      </c>
      <c r="M22" s="3" t="s">
        <v>388</v>
      </c>
    </row>
    <row r="23" spans="3:13" x14ac:dyDescent="0.2">
      <c r="C23" s="3" t="s">
        <v>389</v>
      </c>
      <c r="D23" s="3" t="s">
        <v>390</v>
      </c>
      <c r="E23" s="3" t="s">
        <v>391</v>
      </c>
      <c r="F23" s="3" t="s">
        <v>392</v>
      </c>
      <c r="G23" s="3" t="s">
        <v>393</v>
      </c>
      <c r="H23" s="3" t="s">
        <v>394</v>
      </c>
      <c r="I23" s="3" t="s">
        <v>395</v>
      </c>
      <c r="J23" s="3" t="s">
        <v>396</v>
      </c>
      <c r="K23" s="3" t="s">
        <v>397</v>
      </c>
      <c r="L23" s="3" t="s">
        <v>398</v>
      </c>
      <c r="M23" s="3" t="s">
        <v>399</v>
      </c>
    </row>
    <row r="24" spans="3:13" x14ac:dyDescent="0.2">
      <c r="C24" s="3" t="s">
        <v>400</v>
      </c>
      <c r="D24" s="3" t="s">
        <v>401</v>
      </c>
      <c r="E24" s="3" t="s">
        <v>402</v>
      </c>
      <c r="F24" s="3" t="s">
        <v>403</v>
      </c>
      <c r="G24" s="3" t="s">
        <v>404</v>
      </c>
      <c r="H24" s="3" t="s">
        <v>405</v>
      </c>
      <c r="I24" s="3" t="s">
        <v>406</v>
      </c>
      <c r="J24" s="3" t="s">
        <v>407</v>
      </c>
      <c r="K24" s="3" t="s">
        <v>408</v>
      </c>
      <c r="L24" s="3" t="s">
        <v>409</v>
      </c>
      <c r="M24" s="3" t="s">
        <v>410</v>
      </c>
    </row>
    <row r="26" spans="3:13" x14ac:dyDescent="0.2">
      <c r="C26" s="3" t="s">
        <v>411</v>
      </c>
      <c r="D26" s="3">
        <v>328</v>
      </c>
      <c r="E26" s="3">
        <v>82</v>
      </c>
      <c r="F26" s="3">
        <v>-229</v>
      </c>
      <c r="G26" s="3">
        <v>45</v>
      </c>
      <c r="H26" s="3">
        <v>67</v>
      </c>
      <c r="I26" s="3">
        <v>263</v>
      </c>
      <c r="J26" s="3" t="s">
        <v>412</v>
      </c>
      <c r="K26" s="3">
        <v>-678</v>
      </c>
      <c r="L26" s="3">
        <v>-908</v>
      </c>
      <c r="M26" s="3">
        <v>368</v>
      </c>
    </row>
    <row r="27" spans="3:13" x14ac:dyDescent="0.2">
      <c r="C27" s="3" t="s">
        <v>413</v>
      </c>
      <c r="D27" s="3" t="s">
        <v>414</v>
      </c>
      <c r="E27" s="3" t="s">
        <v>415</v>
      </c>
      <c r="F27" s="3" t="s">
        <v>416</v>
      </c>
      <c r="G27" s="3" t="s">
        <v>417</v>
      </c>
      <c r="H27" s="3" t="s">
        <v>418</v>
      </c>
      <c r="I27" s="3" t="s">
        <v>419</v>
      </c>
      <c r="J27" s="3" t="s">
        <v>420</v>
      </c>
      <c r="K27" s="3" t="s">
        <v>421</v>
      </c>
      <c r="L27" s="3" t="s">
        <v>422</v>
      </c>
      <c r="M27" s="3" t="s">
        <v>423</v>
      </c>
    </row>
    <row r="28" spans="3:13" x14ac:dyDescent="0.2">
      <c r="C28" s="3" t="s">
        <v>424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425</v>
      </c>
      <c r="D29" s="3" t="s">
        <v>426</v>
      </c>
      <c r="E29" s="3" t="s">
        <v>427</v>
      </c>
      <c r="F29" s="3" t="s">
        <v>428</v>
      </c>
      <c r="G29" s="3" t="s">
        <v>429</v>
      </c>
      <c r="H29" s="3" t="s">
        <v>430</v>
      </c>
      <c r="I29" s="3" t="s">
        <v>431</v>
      </c>
      <c r="J29" s="3" t="s">
        <v>432</v>
      </c>
      <c r="K29" s="3" t="s">
        <v>433</v>
      </c>
      <c r="L29" s="3" t="s">
        <v>434</v>
      </c>
      <c r="M29" s="3" t="s">
        <v>435</v>
      </c>
    </row>
    <row r="30" spans="3:13" x14ac:dyDescent="0.2">
      <c r="C30" s="3" t="s">
        <v>436</v>
      </c>
      <c r="D30" s="3" t="s">
        <v>437</v>
      </c>
      <c r="E30" s="3" t="s">
        <v>438</v>
      </c>
      <c r="F30" s="3" t="s">
        <v>439</v>
      </c>
      <c r="G30" s="3" t="s">
        <v>440</v>
      </c>
      <c r="H30" s="3" t="s">
        <v>441</v>
      </c>
      <c r="I30" s="3" t="s">
        <v>442</v>
      </c>
      <c r="J30" s="3" t="s">
        <v>443</v>
      </c>
      <c r="K30" s="3" t="s">
        <v>444</v>
      </c>
      <c r="L30" s="3" t="s">
        <v>445</v>
      </c>
      <c r="M30" s="3" t="s">
        <v>446</v>
      </c>
    </row>
    <row r="32" spans="3:13" x14ac:dyDescent="0.2">
      <c r="C32" s="3" t="s">
        <v>447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448</v>
      </c>
      <c r="D33" s="3" t="s">
        <v>437</v>
      </c>
      <c r="E33" s="3" t="s">
        <v>438</v>
      </c>
      <c r="F33" s="3" t="s">
        <v>439</v>
      </c>
      <c r="G33" s="3" t="s">
        <v>440</v>
      </c>
      <c r="H33" s="3" t="s">
        <v>441</v>
      </c>
      <c r="I33" s="3" t="s">
        <v>442</v>
      </c>
      <c r="J33" s="3" t="s">
        <v>443</v>
      </c>
      <c r="K33" s="3" t="s">
        <v>444</v>
      </c>
      <c r="L33" s="3" t="s">
        <v>445</v>
      </c>
      <c r="M33" s="3" t="s">
        <v>446</v>
      </c>
    </row>
    <row r="35" spans="3:13" x14ac:dyDescent="0.2">
      <c r="C35" s="3" t="s">
        <v>449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450</v>
      </c>
      <c r="D36" s="3" t="s">
        <v>437</v>
      </c>
      <c r="E36" s="3" t="s">
        <v>438</v>
      </c>
      <c r="F36" s="3" t="s">
        <v>439</v>
      </c>
      <c r="G36" s="3" t="s">
        <v>440</v>
      </c>
      <c r="H36" s="3" t="s">
        <v>441</v>
      </c>
      <c r="I36" s="3" t="s">
        <v>442</v>
      </c>
      <c r="J36" s="3" t="s">
        <v>443</v>
      </c>
      <c r="K36" s="3" t="s">
        <v>444</v>
      </c>
      <c r="L36" s="3" t="s">
        <v>445</v>
      </c>
      <c r="M36" s="3" t="s">
        <v>446</v>
      </c>
    </row>
    <row r="38" spans="3:13" x14ac:dyDescent="0.2">
      <c r="C38" s="3" t="s">
        <v>451</v>
      </c>
      <c r="D38" s="3">
        <v>0.47</v>
      </c>
      <c r="E38" s="3">
        <v>0.56999999999999995</v>
      </c>
      <c r="F38" s="3">
        <v>0.6</v>
      </c>
      <c r="G38" s="3">
        <v>0.88</v>
      </c>
      <c r="H38" s="3">
        <v>0.94</v>
      </c>
      <c r="I38" s="3">
        <v>1.06</v>
      </c>
      <c r="J38" s="3">
        <v>1.3</v>
      </c>
      <c r="K38" s="3">
        <v>1.79</v>
      </c>
      <c r="L38" s="3">
        <v>1.67</v>
      </c>
      <c r="M38" s="3">
        <v>1.7</v>
      </c>
    </row>
    <row r="39" spans="3:13" x14ac:dyDescent="0.2">
      <c r="C39" s="3" t="s">
        <v>452</v>
      </c>
      <c r="D39" s="3">
        <v>0.46</v>
      </c>
      <c r="E39" s="3">
        <v>0.55000000000000004</v>
      </c>
      <c r="F39" s="3">
        <v>0.57999999999999996</v>
      </c>
      <c r="G39" s="3">
        <v>0.87</v>
      </c>
      <c r="H39" s="3">
        <v>0.94</v>
      </c>
      <c r="I39" s="3">
        <v>1.06</v>
      </c>
      <c r="J39" s="3">
        <v>1.29</v>
      </c>
      <c r="K39" s="3">
        <v>1.77</v>
      </c>
      <c r="L39" s="3">
        <v>1.66</v>
      </c>
      <c r="M39" s="3">
        <v>1.7</v>
      </c>
    </row>
    <row r="40" spans="3:13" x14ac:dyDescent="0.2">
      <c r="C40" s="3" t="s">
        <v>453</v>
      </c>
      <c r="D40" s="3" t="s">
        <v>454</v>
      </c>
      <c r="E40" s="3" t="s">
        <v>455</v>
      </c>
      <c r="F40" s="3" t="s">
        <v>456</v>
      </c>
      <c r="G40" s="3" t="s">
        <v>457</v>
      </c>
      <c r="H40" s="3" t="s">
        <v>458</v>
      </c>
      <c r="I40" s="3" t="s">
        <v>459</v>
      </c>
      <c r="J40" s="3" t="s">
        <v>460</v>
      </c>
      <c r="K40" s="3" t="s">
        <v>461</v>
      </c>
      <c r="L40" s="3" t="s">
        <v>462</v>
      </c>
      <c r="M40" s="3" t="s">
        <v>463</v>
      </c>
    </row>
    <row r="41" spans="3:13" x14ac:dyDescent="0.2">
      <c r="C41" s="3" t="s">
        <v>464</v>
      </c>
      <c r="D41" s="3" t="s">
        <v>465</v>
      </c>
      <c r="E41" s="3" t="s">
        <v>466</v>
      </c>
      <c r="F41" s="3" t="s">
        <v>467</v>
      </c>
      <c r="G41" s="3" t="s">
        <v>468</v>
      </c>
      <c r="H41" s="3" t="s">
        <v>469</v>
      </c>
      <c r="I41" s="3" t="s">
        <v>470</v>
      </c>
      <c r="J41" s="3" t="s">
        <v>471</v>
      </c>
      <c r="K41" s="3" t="s">
        <v>472</v>
      </c>
      <c r="L41" s="3" t="s">
        <v>473</v>
      </c>
      <c r="M41" s="3" t="s">
        <v>474</v>
      </c>
    </row>
    <row r="43" spans="3:13" x14ac:dyDescent="0.2">
      <c r="C43" s="3" t="s">
        <v>475</v>
      </c>
      <c r="D43" s="3" t="s">
        <v>476</v>
      </c>
      <c r="E43" s="3" t="s">
        <v>477</v>
      </c>
      <c r="F43" s="3" t="s">
        <v>478</v>
      </c>
      <c r="G43" s="3" t="s">
        <v>479</v>
      </c>
      <c r="H43" s="3" t="s">
        <v>480</v>
      </c>
      <c r="I43" s="3" t="s">
        <v>481</v>
      </c>
      <c r="J43" s="3" t="s">
        <v>482</v>
      </c>
      <c r="K43" s="3" t="s">
        <v>483</v>
      </c>
      <c r="L43" s="3" t="s">
        <v>484</v>
      </c>
      <c r="M43" s="3" t="s">
        <v>485</v>
      </c>
    </row>
    <row r="44" spans="3:13" x14ac:dyDescent="0.2">
      <c r="C44" s="3" t="s">
        <v>486</v>
      </c>
      <c r="D44" s="3" t="s">
        <v>487</v>
      </c>
      <c r="E44" s="3" t="s">
        <v>488</v>
      </c>
      <c r="F44" s="3" t="s">
        <v>489</v>
      </c>
      <c r="G44" s="3" t="s">
        <v>490</v>
      </c>
      <c r="H44" s="3" t="s">
        <v>491</v>
      </c>
      <c r="I44" s="3" t="s">
        <v>492</v>
      </c>
      <c r="J44" s="3" t="s">
        <v>493</v>
      </c>
      <c r="K44" s="3" t="s">
        <v>494</v>
      </c>
      <c r="L44" s="3" t="s">
        <v>495</v>
      </c>
      <c r="M44" s="3" t="s">
        <v>496</v>
      </c>
    </row>
    <row r="46" spans="3:13" x14ac:dyDescent="0.2">
      <c r="C46" s="3" t="s">
        <v>497</v>
      </c>
      <c r="D46" s="3" t="s">
        <v>303</v>
      </c>
      <c r="E46" s="3" t="s">
        <v>304</v>
      </c>
      <c r="F46" s="3" t="s">
        <v>305</v>
      </c>
      <c r="G46" s="3" t="s">
        <v>306</v>
      </c>
      <c r="H46" s="3" t="s">
        <v>307</v>
      </c>
      <c r="I46" s="3" t="s">
        <v>308</v>
      </c>
      <c r="J46" s="3" t="s">
        <v>309</v>
      </c>
      <c r="K46" s="3" t="s">
        <v>310</v>
      </c>
      <c r="L46" s="3" t="s">
        <v>311</v>
      </c>
      <c r="M46" s="3" t="s">
        <v>312</v>
      </c>
    </row>
    <row r="47" spans="3:13" x14ac:dyDescent="0.2">
      <c r="C47" s="3" t="s">
        <v>498</v>
      </c>
      <c r="D47" s="3" t="s">
        <v>499</v>
      </c>
      <c r="E47" s="3" t="s">
        <v>500</v>
      </c>
      <c r="F47" s="3" t="s">
        <v>501</v>
      </c>
      <c r="G47" s="3" t="s">
        <v>502</v>
      </c>
      <c r="H47" s="3" t="s">
        <v>503</v>
      </c>
      <c r="I47" s="3" t="s">
        <v>504</v>
      </c>
      <c r="J47" s="3" t="s">
        <v>505</v>
      </c>
      <c r="K47" s="3" t="s">
        <v>506</v>
      </c>
      <c r="L47" s="3" t="s">
        <v>507</v>
      </c>
      <c r="M47" s="3" t="s">
        <v>508</v>
      </c>
    </row>
    <row r="48" spans="3:13" x14ac:dyDescent="0.2">
      <c r="C48" s="3" t="s">
        <v>509</v>
      </c>
      <c r="D48" s="3" t="s">
        <v>487</v>
      </c>
      <c r="E48" s="3" t="s">
        <v>488</v>
      </c>
      <c r="F48" s="3" t="s">
        <v>489</v>
      </c>
      <c r="G48" s="3" t="s">
        <v>490</v>
      </c>
      <c r="H48" s="3" t="s">
        <v>491</v>
      </c>
      <c r="I48" s="3" t="s">
        <v>492</v>
      </c>
      <c r="J48" s="3" t="s">
        <v>493</v>
      </c>
      <c r="K48" s="3" t="s">
        <v>494</v>
      </c>
      <c r="L48" s="3" t="s">
        <v>495</v>
      </c>
      <c r="M48" s="3" t="s">
        <v>496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04BE-68D8-4073-9A0F-2EDBBF1CA8B7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510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448</v>
      </c>
      <c r="D12" s="3" t="s">
        <v>437</v>
      </c>
      <c r="E12" s="3" t="s">
        <v>438</v>
      </c>
      <c r="F12" s="3" t="s">
        <v>439</v>
      </c>
      <c r="G12" s="3" t="s">
        <v>440</v>
      </c>
      <c r="H12" s="3" t="s">
        <v>441</v>
      </c>
      <c r="I12" s="3" t="s">
        <v>442</v>
      </c>
      <c r="J12" s="3" t="s">
        <v>443</v>
      </c>
      <c r="K12" s="3" t="s">
        <v>444</v>
      </c>
      <c r="L12" s="3" t="s">
        <v>445</v>
      </c>
      <c r="M12" s="3" t="s">
        <v>446</v>
      </c>
    </row>
    <row r="13" spans="3:13" x14ac:dyDescent="0.2">
      <c r="C13" s="3" t="s">
        <v>511</v>
      </c>
      <c r="D13" s="3" t="s">
        <v>512</v>
      </c>
      <c r="E13" s="3" t="s">
        <v>513</v>
      </c>
      <c r="F13" s="3" t="s">
        <v>514</v>
      </c>
      <c r="G13" s="3" t="s">
        <v>515</v>
      </c>
      <c r="H13" s="3" t="s">
        <v>516</v>
      </c>
      <c r="I13" s="3" t="s">
        <v>517</v>
      </c>
      <c r="J13" s="3" t="s">
        <v>518</v>
      </c>
      <c r="K13" s="3" t="s">
        <v>519</v>
      </c>
      <c r="L13" s="3" t="s">
        <v>520</v>
      </c>
      <c r="M13" s="3" t="s">
        <v>521</v>
      </c>
    </row>
    <row r="14" spans="3:13" x14ac:dyDescent="0.2">
      <c r="C14" s="3" t="s">
        <v>522</v>
      </c>
      <c r="D14" s="3" t="s">
        <v>523</v>
      </c>
      <c r="E14" s="3" t="s">
        <v>524</v>
      </c>
      <c r="F14" s="3" t="s">
        <v>525</v>
      </c>
      <c r="G14" s="3" t="s">
        <v>526</v>
      </c>
      <c r="H14" s="3" t="s">
        <v>527</v>
      </c>
      <c r="I14" s="3" t="s">
        <v>528</v>
      </c>
      <c r="J14" s="3" t="s">
        <v>529</v>
      </c>
      <c r="K14" s="3" t="s">
        <v>530</v>
      </c>
      <c r="L14" s="3" t="s">
        <v>531</v>
      </c>
      <c r="M14" s="3" t="s">
        <v>532</v>
      </c>
    </row>
    <row r="15" spans="3:13" x14ac:dyDescent="0.2">
      <c r="C15" s="3" t="s">
        <v>533</v>
      </c>
      <c r="D15" s="3" t="s">
        <v>534</v>
      </c>
      <c r="E15" s="3">
        <v>877</v>
      </c>
      <c r="F15" s="3" t="s">
        <v>535</v>
      </c>
      <c r="G15" s="3">
        <v>892</v>
      </c>
      <c r="H15" s="3" t="s">
        <v>536</v>
      </c>
      <c r="I15" s="3" t="s">
        <v>537</v>
      </c>
      <c r="J15" s="3" t="s">
        <v>538</v>
      </c>
      <c r="K15" s="3" t="s">
        <v>539</v>
      </c>
      <c r="L15" s="3" t="s">
        <v>540</v>
      </c>
      <c r="M15" s="3" t="s">
        <v>541</v>
      </c>
    </row>
    <row r="16" spans="3:13" x14ac:dyDescent="0.2">
      <c r="C16" s="3" t="s">
        <v>542</v>
      </c>
      <c r="D16" s="3" t="s">
        <v>543</v>
      </c>
      <c r="E16" s="3" t="s">
        <v>544</v>
      </c>
      <c r="F16" s="3" t="s">
        <v>545</v>
      </c>
      <c r="G16" s="3" t="s">
        <v>546</v>
      </c>
      <c r="H16" s="3" t="s">
        <v>547</v>
      </c>
      <c r="I16" s="3" t="s">
        <v>548</v>
      </c>
      <c r="J16" s="3">
        <v>-519</v>
      </c>
      <c r="K16" s="3" t="s">
        <v>549</v>
      </c>
      <c r="L16" s="3" t="s">
        <v>550</v>
      </c>
      <c r="M16" s="3" t="s">
        <v>551</v>
      </c>
    </row>
    <row r="17" spans="3:13" x14ac:dyDescent="0.2">
      <c r="C17" s="3" t="s">
        <v>552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553</v>
      </c>
      <c r="D18" s="3">
        <v>-477</v>
      </c>
      <c r="E18" s="3" t="s">
        <v>554</v>
      </c>
      <c r="F18" s="3">
        <v>550</v>
      </c>
      <c r="G18" s="3" t="s">
        <v>555</v>
      </c>
      <c r="H18" s="3" t="s">
        <v>556</v>
      </c>
      <c r="I18" s="3" t="s">
        <v>557</v>
      </c>
      <c r="J18" s="3" t="s">
        <v>558</v>
      </c>
      <c r="K18" s="3" t="s">
        <v>559</v>
      </c>
      <c r="L18" s="3" t="s">
        <v>560</v>
      </c>
      <c r="M18" s="3" t="s">
        <v>561</v>
      </c>
    </row>
    <row r="19" spans="3:13" x14ac:dyDescent="0.2">
      <c r="C19" s="3" t="s">
        <v>562</v>
      </c>
      <c r="D19" s="3" t="s">
        <v>563</v>
      </c>
      <c r="E19" s="3" t="s">
        <v>564</v>
      </c>
      <c r="F19" s="3" t="s">
        <v>565</v>
      </c>
      <c r="G19" s="3" t="s">
        <v>566</v>
      </c>
      <c r="H19" s="3" t="s">
        <v>567</v>
      </c>
      <c r="I19" s="3" t="s">
        <v>568</v>
      </c>
      <c r="J19" s="3" t="s">
        <v>569</v>
      </c>
      <c r="K19" s="3" t="s">
        <v>570</v>
      </c>
      <c r="L19" s="3" t="s">
        <v>571</v>
      </c>
      <c r="M19" s="3" t="s">
        <v>572</v>
      </c>
    </row>
    <row r="20" spans="3:13" x14ac:dyDescent="0.2">
      <c r="C20" s="3" t="s">
        <v>573</v>
      </c>
      <c r="D20" s="3" t="s">
        <v>574</v>
      </c>
      <c r="E20" s="3" t="s">
        <v>575</v>
      </c>
      <c r="F20" s="3" t="s">
        <v>576</v>
      </c>
      <c r="G20" s="3" t="s">
        <v>577</v>
      </c>
      <c r="H20" s="3" t="s">
        <v>578</v>
      </c>
      <c r="I20" s="3" t="s">
        <v>579</v>
      </c>
      <c r="J20" s="3" t="s">
        <v>580</v>
      </c>
      <c r="K20" s="3" t="s">
        <v>581</v>
      </c>
      <c r="L20" s="3" t="s">
        <v>582</v>
      </c>
      <c r="M20" s="3" t="s">
        <v>583</v>
      </c>
    </row>
    <row r="22" spans="3:13" x14ac:dyDescent="0.2">
      <c r="C22" s="3" t="s">
        <v>584</v>
      </c>
      <c r="D22" s="3" t="s">
        <v>585</v>
      </c>
      <c r="E22" s="3" t="s">
        <v>586</v>
      </c>
      <c r="F22" s="3" t="s">
        <v>587</v>
      </c>
      <c r="G22" s="3" t="s">
        <v>588</v>
      </c>
      <c r="H22" s="3" t="s">
        <v>589</v>
      </c>
      <c r="I22" s="3" t="s">
        <v>590</v>
      </c>
      <c r="J22" s="3" t="s">
        <v>591</v>
      </c>
      <c r="K22" s="3" t="s">
        <v>592</v>
      </c>
      <c r="L22" s="3" t="s">
        <v>593</v>
      </c>
      <c r="M22" s="3">
        <v>-919</v>
      </c>
    </row>
    <row r="23" spans="3:13" x14ac:dyDescent="0.2">
      <c r="C23" s="3" t="s">
        <v>594</v>
      </c>
      <c r="D23" s="3" t="s">
        <v>595</v>
      </c>
      <c r="E23" s="3" t="s">
        <v>596</v>
      </c>
      <c r="F23" s="3" t="s">
        <v>597</v>
      </c>
      <c r="G23" s="3" t="s">
        <v>598</v>
      </c>
      <c r="H23" s="3" t="s">
        <v>599</v>
      </c>
      <c r="I23" s="3" t="s">
        <v>600</v>
      </c>
      <c r="J23" s="3" t="s">
        <v>601</v>
      </c>
      <c r="K23" s="3" t="s">
        <v>602</v>
      </c>
      <c r="L23" s="3" t="s">
        <v>603</v>
      </c>
      <c r="M23" s="3" t="s">
        <v>604</v>
      </c>
    </row>
    <row r="24" spans="3:13" x14ac:dyDescent="0.2">
      <c r="C24" s="3" t="s">
        <v>605</v>
      </c>
      <c r="D24" s="3" t="s">
        <v>606</v>
      </c>
      <c r="E24" s="3" t="s">
        <v>607</v>
      </c>
      <c r="F24" s="3" t="s">
        <v>608</v>
      </c>
      <c r="G24" s="3" t="s">
        <v>609</v>
      </c>
      <c r="H24" s="3" t="s">
        <v>610</v>
      </c>
      <c r="I24" s="3" t="s">
        <v>611</v>
      </c>
      <c r="J24" s="3" t="s">
        <v>612</v>
      </c>
      <c r="K24" s="3" t="s">
        <v>613</v>
      </c>
      <c r="L24" s="3" t="s">
        <v>614</v>
      </c>
      <c r="M24" s="3">
        <v>-60</v>
      </c>
    </row>
    <row r="25" spans="3:13" x14ac:dyDescent="0.2">
      <c r="C25" s="3" t="s">
        <v>615</v>
      </c>
      <c r="D25" s="3" t="s">
        <v>616</v>
      </c>
      <c r="E25" s="3" t="s">
        <v>617</v>
      </c>
      <c r="F25" s="3" t="s">
        <v>618</v>
      </c>
      <c r="G25" s="3" t="s">
        <v>619</v>
      </c>
      <c r="H25" s="3" t="s">
        <v>620</v>
      </c>
      <c r="I25" s="3" t="s">
        <v>621</v>
      </c>
      <c r="J25" s="3" t="s">
        <v>622</v>
      </c>
      <c r="K25" s="3" t="s">
        <v>623</v>
      </c>
      <c r="L25" s="3" t="s">
        <v>624</v>
      </c>
      <c r="M25" s="3" t="s">
        <v>625</v>
      </c>
    </row>
    <row r="27" spans="3:13" x14ac:dyDescent="0.2">
      <c r="C27" s="3" t="s">
        <v>626</v>
      </c>
      <c r="D27" s="3" t="s">
        <v>627</v>
      </c>
      <c r="E27" s="3" t="s">
        <v>628</v>
      </c>
      <c r="F27" s="3" t="s">
        <v>629</v>
      </c>
      <c r="G27" s="3" t="s">
        <v>630</v>
      </c>
      <c r="H27" s="3" t="s">
        <v>631</v>
      </c>
      <c r="I27" s="3" t="s">
        <v>632</v>
      </c>
      <c r="J27" s="3" t="s">
        <v>633</v>
      </c>
      <c r="K27" s="3" t="s">
        <v>634</v>
      </c>
      <c r="L27" s="3" t="s">
        <v>635</v>
      </c>
      <c r="M27" s="3" t="s">
        <v>636</v>
      </c>
    </row>
    <row r="28" spans="3:13" x14ac:dyDescent="0.2">
      <c r="C28" s="3" t="s">
        <v>637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638</v>
      </c>
      <c r="M28" s="3" t="s">
        <v>3</v>
      </c>
    </row>
    <row r="29" spans="3:13" x14ac:dyDescent="0.2">
      <c r="C29" s="3" t="s">
        <v>639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640</v>
      </c>
      <c r="D30" s="3" t="s">
        <v>3</v>
      </c>
      <c r="E30" s="3" t="s">
        <v>3</v>
      </c>
      <c r="F30" s="3" t="s">
        <v>3</v>
      </c>
      <c r="G30" s="3" t="s">
        <v>3</v>
      </c>
      <c r="H30" s="3" t="s">
        <v>641</v>
      </c>
      <c r="I30" s="3" t="s">
        <v>557</v>
      </c>
      <c r="J30" s="3" t="s">
        <v>642</v>
      </c>
      <c r="K30" s="3" t="s">
        <v>643</v>
      </c>
      <c r="L30" s="3" t="s">
        <v>644</v>
      </c>
      <c r="M30" s="3" t="s">
        <v>645</v>
      </c>
    </row>
    <row r="31" spans="3:13" x14ac:dyDescent="0.2">
      <c r="C31" s="3" t="s">
        <v>646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647</v>
      </c>
    </row>
    <row r="32" spans="3:13" x14ac:dyDescent="0.2">
      <c r="C32" s="3" t="s">
        <v>648</v>
      </c>
      <c r="D32" s="3" t="s">
        <v>649</v>
      </c>
      <c r="E32" s="3">
        <v>962</v>
      </c>
      <c r="F32" s="3" t="s">
        <v>650</v>
      </c>
      <c r="G32" s="3" t="s">
        <v>39</v>
      </c>
      <c r="H32" s="3" t="s">
        <v>651</v>
      </c>
      <c r="I32" s="3" t="s">
        <v>652</v>
      </c>
      <c r="J32" s="3" t="s">
        <v>653</v>
      </c>
      <c r="K32" s="3" t="s">
        <v>654</v>
      </c>
      <c r="L32" s="3" t="s">
        <v>655</v>
      </c>
      <c r="M32" s="3">
        <v>971</v>
      </c>
    </row>
    <row r="33" spans="3:13" x14ac:dyDescent="0.2">
      <c r="C33" s="3" t="s">
        <v>656</v>
      </c>
      <c r="D33" s="3" t="s">
        <v>657</v>
      </c>
      <c r="E33" s="3" t="s">
        <v>658</v>
      </c>
      <c r="F33" s="3" t="s">
        <v>659</v>
      </c>
      <c r="G33" s="3" t="s">
        <v>660</v>
      </c>
      <c r="H33" s="3" t="s">
        <v>661</v>
      </c>
      <c r="I33" s="3" t="s">
        <v>662</v>
      </c>
      <c r="J33" s="3" t="s">
        <v>663</v>
      </c>
      <c r="K33" s="3" t="s">
        <v>664</v>
      </c>
      <c r="L33" s="3" t="s">
        <v>665</v>
      </c>
      <c r="M33" s="3" t="s">
        <v>666</v>
      </c>
    </row>
    <row r="35" spans="3:13" x14ac:dyDescent="0.2">
      <c r="C35" s="3" t="s">
        <v>667</v>
      </c>
      <c r="D35" s="3" t="s">
        <v>668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669</v>
      </c>
      <c r="D36" s="3" t="s">
        <v>670</v>
      </c>
      <c r="E36" s="3" t="s">
        <v>671</v>
      </c>
      <c r="F36" s="3" t="s">
        <v>672</v>
      </c>
      <c r="G36" s="3" t="s">
        <v>673</v>
      </c>
      <c r="H36" s="3">
        <v>357</v>
      </c>
      <c r="I36" s="3" t="s">
        <v>674</v>
      </c>
      <c r="J36" s="3">
        <v>-205</v>
      </c>
      <c r="K36" s="3">
        <v>-734</v>
      </c>
      <c r="L36" s="3" t="s">
        <v>675</v>
      </c>
      <c r="M36" s="3" t="s">
        <v>676</v>
      </c>
    </row>
    <row r="37" spans="3:13" x14ac:dyDescent="0.2">
      <c r="C37" s="3" t="s">
        <v>677</v>
      </c>
      <c r="D37" s="3" t="s">
        <v>678</v>
      </c>
      <c r="E37" s="3" t="s">
        <v>679</v>
      </c>
      <c r="F37" s="3" t="s">
        <v>680</v>
      </c>
      <c r="G37" s="3" t="s">
        <v>681</v>
      </c>
      <c r="H37" s="3" t="s">
        <v>682</v>
      </c>
      <c r="I37" s="3" t="s">
        <v>683</v>
      </c>
      <c r="J37" s="3" t="s">
        <v>684</v>
      </c>
      <c r="K37" s="3" t="s">
        <v>685</v>
      </c>
      <c r="L37" s="3" t="s">
        <v>686</v>
      </c>
      <c r="M37" s="3" t="s">
        <v>687</v>
      </c>
    </row>
    <row r="38" spans="3:13" x14ac:dyDescent="0.2">
      <c r="C38" s="3" t="s">
        <v>688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689</v>
      </c>
      <c r="D40" s="3" t="s">
        <v>690</v>
      </c>
      <c r="E40" s="3" t="s">
        <v>691</v>
      </c>
      <c r="F40" s="3" t="s">
        <v>692</v>
      </c>
      <c r="G40" s="3" t="s">
        <v>693</v>
      </c>
      <c r="H40" s="3" t="s">
        <v>694</v>
      </c>
      <c r="I40" s="3" t="s">
        <v>695</v>
      </c>
      <c r="J40" s="3" t="s">
        <v>696</v>
      </c>
      <c r="K40" s="3" t="s">
        <v>697</v>
      </c>
      <c r="L40" s="3" t="s">
        <v>698</v>
      </c>
      <c r="M40" s="3" t="s">
        <v>699</v>
      </c>
    </row>
    <row r="41" spans="3:13" x14ac:dyDescent="0.2">
      <c r="C41" s="3" t="s">
        <v>700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3</v>
      </c>
      <c r="I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A6FF-8FCE-4F09-AA52-B9944040707F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701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702</v>
      </c>
      <c r="D12" s="3">
        <v>13.88</v>
      </c>
      <c r="E12" s="3">
        <v>18.93</v>
      </c>
      <c r="F12" s="3">
        <v>29.82</v>
      </c>
      <c r="G12" s="3">
        <v>25.2</v>
      </c>
      <c r="H12" s="3">
        <v>27.26</v>
      </c>
      <c r="I12" s="3">
        <v>36.43</v>
      </c>
      <c r="J12" s="3">
        <v>38.369999999999997</v>
      </c>
      <c r="K12" s="3">
        <v>66.11</v>
      </c>
      <c r="L12" s="3">
        <v>53.67</v>
      </c>
      <c r="M12" s="3">
        <v>30.29</v>
      </c>
    </row>
    <row r="13" spans="3:13" ht="12.75" x14ac:dyDescent="0.2">
      <c r="C13" s="3" t="s">
        <v>703</v>
      </c>
      <c r="D13" s="3" t="s">
        <v>704</v>
      </c>
      <c r="E13" s="3" t="s">
        <v>705</v>
      </c>
      <c r="F13" s="3" t="s">
        <v>706</v>
      </c>
      <c r="G13" s="3" t="s">
        <v>707</v>
      </c>
      <c r="H13" s="3" t="s">
        <v>708</v>
      </c>
      <c r="I13" s="3" t="s">
        <v>709</v>
      </c>
      <c r="J13" s="3" t="s">
        <v>710</v>
      </c>
      <c r="K13" s="3" t="s">
        <v>711</v>
      </c>
      <c r="L13" s="3" t="s">
        <v>712</v>
      </c>
      <c r="M13" s="3" t="s">
        <v>713</v>
      </c>
    </row>
    <row r="14" spans="3:13" ht="12.75" x14ac:dyDescent="0.2"/>
    <row r="15" spans="3:13" ht="12.75" x14ac:dyDescent="0.2">
      <c r="C15" s="3" t="s">
        <v>714</v>
      </c>
      <c r="D15" s="3" t="s">
        <v>715</v>
      </c>
      <c r="E15" s="3" t="s">
        <v>716</v>
      </c>
      <c r="F15" s="3" t="s">
        <v>717</v>
      </c>
      <c r="G15" s="3" t="s">
        <v>718</v>
      </c>
      <c r="H15" s="3" t="s">
        <v>719</v>
      </c>
      <c r="I15" s="3" t="s">
        <v>720</v>
      </c>
      <c r="J15" s="3" t="s">
        <v>721</v>
      </c>
      <c r="K15" s="3" t="s">
        <v>722</v>
      </c>
      <c r="L15" s="3" t="s">
        <v>723</v>
      </c>
      <c r="M15" s="3" t="s">
        <v>724</v>
      </c>
    </row>
    <row r="16" spans="3:13" ht="12.75" x14ac:dyDescent="0.2">
      <c r="C16" s="3" t="s">
        <v>725</v>
      </c>
      <c r="D16" s="3" t="s">
        <v>715</v>
      </c>
      <c r="E16" s="3" t="s">
        <v>716</v>
      </c>
      <c r="F16" s="3" t="s">
        <v>717</v>
      </c>
      <c r="G16" s="3" t="s">
        <v>718</v>
      </c>
      <c r="H16" s="3" t="s">
        <v>719</v>
      </c>
      <c r="I16" s="3" t="s">
        <v>720</v>
      </c>
      <c r="J16" s="3" t="s">
        <v>721</v>
      </c>
      <c r="K16" s="3" t="s">
        <v>722</v>
      </c>
      <c r="L16" s="3" t="s">
        <v>723</v>
      </c>
      <c r="M16" s="3" t="s">
        <v>724</v>
      </c>
    </row>
    <row r="17" spans="3:13" ht="12.75" x14ac:dyDescent="0.2">
      <c r="C17" s="3" t="s">
        <v>726</v>
      </c>
      <c r="D17" s="3" t="s">
        <v>727</v>
      </c>
      <c r="E17" s="3" t="s">
        <v>728</v>
      </c>
      <c r="F17" s="3" t="s">
        <v>729</v>
      </c>
      <c r="G17" s="3" t="s">
        <v>730</v>
      </c>
      <c r="H17" s="3" t="s">
        <v>731</v>
      </c>
      <c r="I17" s="3" t="s">
        <v>732</v>
      </c>
      <c r="J17" s="3" t="s">
        <v>732</v>
      </c>
      <c r="K17" s="3" t="s">
        <v>733</v>
      </c>
      <c r="L17" s="3" t="s">
        <v>734</v>
      </c>
      <c r="M17" s="3" t="s">
        <v>735</v>
      </c>
    </row>
    <row r="18" spans="3:13" ht="12.75" x14ac:dyDescent="0.2">
      <c r="C18" s="3" t="s">
        <v>736</v>
      </c>
      <c r="D18" s="3" t="s">
        <v>737</v>
      </c>
      <c r="E18" s="3" t="s">
        <v>738</v>
      </c>
      <c r="F18" s="3" t="s">
        <v>739</v>
      </c>
      <c r="G18" s="3" t="s">
        <v>740</v>
      </c>
      <c r="H18" s="3" t="s">
        <v>741</v>
      </c>
      <c r="I18" s="3" t="s">
        <v>742</v>
      </c>
      <c r="J18" s="3" t="s">
        <v>743</v>
      </c>
      <c r="K18" s="3" t="s">
        <v>744</v>
      </c>
      <c r="L18" s="3" t="s">
        <v>745</v>
      </c>
      <c r="M18" s="3" t="s">
        <v>746</v>
      </c>
    </row>
    <row r="19" spans="3:13" ht="12.75" x14ac:dyDescent="0.2">
      <c r="C19" s="3" t="s">
        <v>747</v>
      </c>
      <c r="D19" s="3" t="s">
        <v>748</v>
      </c>
      <c r="E19" s="3" t="s">
        <v>749</v>
      </c>
      <c r="F19" s="3" t="s">
        <v>750</v>
      </c>
      <c r="G19" s="3" t="s">
        <v>751</v>
      </c>
      <c r="H19" s="3" t="s">
        <v>752</v>
      </c>
      <c r="I19" s="3" t="s">
        <v>753</v>
      </c>
      <c r="J19" s="3" t="s">
        <v>754</v>
      </c>
      <c r="K19" s="3" t="s">
        <v>755</v>
      </c>
      <c r="L19" s="3" t="s">
        <v>756</v>
      </c>
      <c r="M19" s="3" t="s">
        <v>757</v>
      </c>
    </row>
    <row r="20" spans="3:13" ht="12.75" x14ac:dyDescent="0.2">
      <c r="C20" s="3" t="s">
        <v>758</v>
      </c>
      <c r="D20" s="3" t="s">
        <v>753</v>
      </c>
      <c r="E20" s="3" t="s">
        <v>759</v>
      </c>
      <c r="F20" s="3" t="s">
        <v>760</v>
      </c>
      <c r="G20" s="3" t="s">
        <v>761</v>
      </c>
      <c r="H20" s="3" t="s">
        <v>762</v>
      </c>
      <c r="I20" s="3" t="s">
        <v>753</v>
      </c>
      <c r="J20" s="3" t="s">
        <v>734</v>
      </c>
      <c r="K20" s="3" t="s">
        <v>763</v>
      </c>
      <c r="L20" s="3" t="s">
        <v>764</v>
      </c>
      <c r="M20" s="3" t="s">
        <v>765</v>
      </c>
    </row>
    <row r="21" spans="3:13" ht="12.75" x14ac:dyDescent="0.2">
      <c r="C21" s="3" t="s">
        <v>766</v>
      </c>
      <c r="D21" s="3" t="s">
        <v>767</v>
      </c>
      <c r="E21" s="3" t="s">
        <v>768</v>
      </c>
      <c r="F21" s="3" t="s">
        <v>769</v>
      </c>
      <c r="G21" s="3" t="s">
        <v>770</v>
      </c>
      <c r="H21" s="3" t="s">
        <v>771</v>
      </c>
      <c r="I21" s="3" t="s">
        <v>772</v>
      </c>
      <c r="J21" s="3" t="s">
        <v>773</v>
      </c>
      <c r="K21" s="3" t="s">
        <v>774</v>
      </c>
      <c r="L21" s="3" t="s">
        <v>775</v>
      </c>
      <c r="M21" s="3" t="s">
        <v>776</v>
      </c>
    </row>
    <row r="22" spans="3:13" ht="12.75" x14ac:dyDescent="0.2">
      <c r="C22" s="3" t="s">
        <v>777</v>
      </c>
      <c r="D22" s="3" t="s">
        <v>767</v>
      </c>
      <c r="E22" s="3" t="s">
        <v>778</v>
      </c>
      <c r="F22" s="3" t="s">
        <v>779</v>
      </c>
      <c r="G22" s="3" t="s">
        <v>780</v>
      </c>
      <c r="H22" s="3" t="s">
        <v>778</v>
      </c>
      <c r="I22" s="3" t="s">
        <v>772</v>
      </c>
      <c r="J22" s="3" t="s">
        <v>781</v>
      </c>
      <c r="K22" s="3" t="s">
        <v>782</v>
      </c>
      <c r="L22" s="3" t="s">
        <v>783</v>
      </c>
      <c r="M22" s="3" t="s">
        <v>784</v>
      </c>
    </row>
    <row r="23" spans="3:13" ht="12.75" x14ac:dyDescent="0.2"/>
    <row r="24" spans="3:13" ht="12.75" x14ac:dyDescent="0.2">
      <c r="C24" s="3" t="s">
        <v>785</v>
      </c>
      <c r="D24" s="3" t="s">
        <v>786</v>
      </c>
      <c r="E24" s="3" t="s">
        <v>787</v>
      </c>
      <c r="F24" s="3" t="s">
        <v>788</v>
      </c>
      <c r="G24" s="3" t="s">
        <v>789</v>
      </c>
      <c r="H24" s="3" t="s">
        <v>790</v>
      </c>
      <c r="I24" s="3" t="s">
        <v>760</v>
      </c>
      <c r="J24" s="3" t="s">
        <v>791</v>
      </c>
      <c r="K24" s="3" t="s">
        <v>792</v>
      </c>
      <c r="L24" s="3" t="s">
        <v>793</v>
      </c>
      <c r="M24" s="3" t="s">
        <v>794</v>
      </c>
    </row>
    <row r="25" spans="3:13" ht="12.75" x14ac:dyDescent="0.2">
      <c r="C25" s="3" t="s">
        <v>795</v>
      </c>
      <c r="D25" s="3" t="s">
        <v>778</v>
      </c>
      <c r="E25" s="3" t="s">
        <v>796</v>
      </c>
      <c r="F25" s="3" t="s">
        <v>797</v>
      </c>
      <c r="G25" s="3" t="s">
        <v>781</v>
      </c>
      <c r="H25" s="3" t="s">
        <v>798</v>
      </c>
      <c r="I25" s="3" t="s">
        <v>783</v>
      </c>
      <c r="J25" s="3" t="s">
        <v>799</v>
      </c>
      <c r="K25" s="3" t="s">
        <v>800</v>
      </c>
      <c r="L25" s="3" t="s">
        <v>797</v>
      </c>
      <c r="M25" s="3" t="s">
        <v>801</v>
      </c>
    </row>
    <row r="26" spans="3:13" ht="12.75" x14ac:dyDescent="0.2">
      <c r="C26" s="3" t="s">
        <v>802</v>
      </c>
      <c r="D26" s="3" t="s">
        <v>803</v>
      </c>
      <c r="E26" s="3" t="s">
        <v>804</v>
      </c>
      <c r="F26" s="3" t="s">
        <v>805</v>
      </c>
      <c r="G26" s="3" t="s">
        <v>806</v>
      </c>
      <c r="H26" s="3" t="s">
        <v>732</v>
      </c>
      <c r="I26" s="3" t="s">
        <v>807</v>
      </c>
      <c r="J26" s="3" t="s">
        <v>808</v>
      </c>
      <c r="K26" s="3" t="s">
        <v>809</v>
      </c>
      <c r="L26" s="3" t="s">
        <v>759</v>
      </c>
      <c r="M26" s="3" t="s">
        <v>810</v>
      </c>
    </row>
    <row r="27" spans="3:13" ht="12.75" x14ac:dyDescent="0.2">
      <c r="C27" s="3" t="s">
        <v>811</v>
      </c>
      <c r="D27" s="3" t="s">
        <v>812</v>
      </c>
      <c r="E27" s="3" t="s">
        <v>771</v>
      </c>
      <c r="F27" s="3" t="s">
        <v>783</v>
      </c>
      <c r="G27" s="3" t="s">
        <v>768</v>
      </c>
      <c r="H27" s="3" t="s">
        <v>813</v>
      </c>
      <c r="I27" s="3" t="s">
        <v>814</v>
      </c>
      <c r="J27" s="3" t="s">
        <v>814</v>
      </c>
      <c r="K27" s="3" t="s">
        <v>815</v>
      </c>
      <c r="L27" s="3" t="s">
        <v>816</v>
      </c>
      <c r="M27" s="3" t="s">
        <v>817</v>
      </c>
    </row>
    <row r="28" spans="3:13" ht="12.75" x14ac:dyDescent="0.2"/>
    <row r="29" spans="3:13" ht="12.75" x14ac:dyDescent="0.2">
      <c r="C29" s="3" t="s">
        <v>818</v>
      </c>
      <c r="D29" s="3">
        <v>11.5</v>
      </c>
      <c r="E29" s="3">
        <v>11.4</v>
      </c>
      <c r="F29" s="3">
        <v>11.7</v>
      </c>
      <c r="G29" s="3">
        <v>12</v>
      </c>
      <c r="H29" s="3">
        <v>12.6</v>
      </c>
      <c r="I29" s="3">
        <v>14.1</v>
      </c>
      <c r="J29" s="3">
        <v>13.5</v>
      </c>
      <c r="K29" s="3">
        <v>12.4</v>
      </c>
      <c r="L29" s="3">
        <v>13.3</v>
      </c>
      <c r="M29" s="3">
        <v>13.8</v>
      </c>
    </row>
    <row r="30" spans="3:13" ht="12.75" x14ac:dyDescent="0.2">
      <c r="C30" s="3" t="s">
        <v>819</v>
      </c>
      <c r="D30" s="3">
        <v>6</v>
      </c>
      <c r="E30" s="3">
        <v>6</v>
      </c>
      <c r="F30" s="3">
        <v>7</v>
      </c>
      <c r="G30" s="3">
        <v>5</v>
      </c>
      <c r="H30" s="3">
        <v>6</v>
      </c>
      <c r="I30" s="3">
        <v>7</v>
      </c>
      <c r="J30" s="3">
        <v>6</v>
      </c>
      <c r="K30" s="3">
        <v>7</v>
      </c>
      <c r="L30" s="3">
        <v>9</v>
      </c>
      <c r="M30" s="3">
        <v>7</v>
      </c>
    </row>
    <row r="31" spans="3:13" ht="12.75" x14ac:dyDescent="0.2">
      <c r="C31" s="3" t="s">
        <v>820</v>
      </c>
      <c r="D31" s="3">
        <v>0.08</v>
      </c>
      <c r="E31" s="3">
        <v>0.2</v>
      </c>
      <c r="F31" s="3">
        <v>0.24</v>
      </c>
      <c r="G31" s="3">
        <v>0.28000000000000003</v>
      </c>
      <c r="H31" s="3">
        <v>0.32</v>
      </c>
      <c r="I31" s="3">
        <v>0.36</v>
      </c>
      <c r="J31" s="3">
        <v>0.44</v>
      </c>
      <c r="K31" s="3">
        <v>0.54</v>
      </c>
      <c r="L31" s="3">
        <v>2.14</v>
      </c>
      <c r="M31" s="3">
        <v>0.74</v>
      </c>
    </row>
    <row r="32" spans="3:13" ht="12.75" x14ac:dyDescent="0.2">
      <c r="C32" s="3" t="s">
        <v>821</v>
      </c>
      <c r="D32" s="3" t="s">
        <v>822</v>
      </c>
      <c r="E32" s="3" t="s">
        <v>823</v>
      </c>
      <c r="F32" s="3" t="s">
        <v>824</v>
      </c>
      <c r="G32" s="3" t="s">
        <v>823</v>
      </c>
      <c r="H32" s="3" t="s">
        <v>825</v>
      </c>
      <c r="I32" s="3" t="s">
        <v>826</v>
      </c>
      <c r="J32" s="3" t="s">
        <v>823</v>
      </c>
      <c r="K32" s="3" t="s">
        <v>824</v>
      </c>
      <c r="L32" s="3" t="s">
        <v>827</v>
      </c>
      <c r="M32" s="3" t="s">
        <v>828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D910-8CDE-406E-8AFD-475472F95F11}">
  <dimension ref="A3:BJ22"/>
  <sheetViews>
    <sheetView showGridLines="0" tabSelected="1" workbookViewId="0">
      <selection activeCell="E24" sqref="E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829</v>
      </c>
      <c r="C3" s="9"/>
      <c r="D3" s="9"/>
      <c r="E3" s="9"/>
      <c r="F3" s="9"/>
      <c r="H3" s="9" t="s">
        <v>830</v>
      </c>
      <c r="I3" s="9"/>
      <c r="J3" s="9"/>
      <c r="K3" s="9"/>
      <c r="L3" s="9"/>
      <c r="N3" s="11" t="s">
        <v>831</v>
      </c>
      <c r="O3" s="11"/>
      <c r="P3" s="11"/>
      <c r="Q3" s="11"/>
      <c r="R3" s="11"/>
      <c r="S3" s="11"/>
      <c r="T3" s="11"/>
      <c r="V3" s="9" t="s">
        <v>832</v>
      </c>
      <c r="W3" s="9"/>
      <c r="X3" s="9"/>
      <c r="Y3" s="9"/>
      <c r="AA3" s="9" t="s">
        <v>833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834</v>
      </c>
      <c r="C4" s="15" t="s">
        <v>835</v>
      </c>
      <c r="D4" s="14" t="s">
        <v>836</v>
      </c>
      <c r="E4" s="15" t="s">
        <v>837</v>
      </c>
      <c r="F4" s="14" t="s">
        <v>838</v>
      </c>
      <c r="H4" s="16" t="s">
        <v>839</v>
      </c>
      <c r="I4" s="17" t="s">
        <v>840</v>
      </c>
      <c r="J4" s="16" t="s">
        <v>841</v>
      </c>
      <c r="K4" s="17" t="s">
        <v>842</v>
      </c>
      <c r="L4" s="16" t="s">
        <v>843</v>
      </c>
      <c r="N4" s="18" t="s">
        <v>844</v>
      </c>
      <c r="O4" s="19" t="s">
        <v>845</v>
      </c>
      <c r="P4" s="18" t="s">
        <v>846</v>
      </c>
      <c r="Q4" s="19" t="s">
        <v>847</v>
      </c>
      <c r="R4" s="18" t="s">
        <v>848</v>
      </c>
      <c r="S4" s="19" t="s">
        <v>849</v>
      </c>
      <c r="T4" s="18" t="s">
        <v>850</v>
      </c>
      <c r="V4" s="19" t="s">
        <v>851</v>
      </c>
      <c r="W4" s="18" t="s">
        <v>852</v>
      </c>
      <c r="X4" s="19" t="s">
        <v>853</v>
      </c>
      <c r="Y4" s="18" t="s">
        <v>854</v>
      </c>
      <c r="AA4" s="20" t="s">
        <v>475</v>
      </c>
      <c r="AB4" s="21" t="s">
        <v>726</v>
      </c>
      <c r="AC4" s="20" t="s">
        <v>736</v>
      </c>
      <c r="AD4" s="21" t="s">
        <v>758</v>
      </c>
      <c r="AE4" s="20" t="s">
        <v>766</v>
      </c>
      <c r="AF4" s="21" t="s">
        <v>777</v>
      </c>
      <c r="AG4" s="20" t="s">
        <v>785</v>
      </c>
      <c r="AH4" s="21" t="s">
        <v>795</v>
      </c>
      <c r="AI4" s="20" t="s">
        <v>820</v>
      </c>
      <c r="AJ4" s="22"/>
      <c r="AK4" s="21" t="s">
        <v>818</v>
      </c>
      <c r="AL4" s="20" t="s">
        <v>819</v>
      </c>
    </row>
    <row r="5" spans="1:62" ht="63" x14ac:dyDescent="0.2">
      <c r="A5" s="23" t="s">
        <v>855</v>
      </c>
      <c r="B5" s="18" t="s">
        <v>856</v>
      </c>
      <c r="C5" s="24" t="s">
        <v>857</v>
      </c>
      <c r="D5" s="25" t="s">
        <v>858</v>
      </c>
      <c r="E5" s="19" t="s">
        <v>859</v>
      </c>
      <c r="F5" s="18" t="s">
        <v>856</v>
      </c>
      <c r="H5" s="19" t="s">
        <v>860</v>
      </c>
      <c r="I5" s="18" t="s">
        <v>861</v>
      </c>
      <c r="J5" s="19" t="s">
        <v>862</v>
      </c>
      <c r="K5" s="18" t="s">
        <v>863</v>
      </c>
      <c r="L5" s="19" t="s">
        <v>864</v>
      </c>
      <c r="N5" s="18" t="s">
        <v>865</v>
      </c>
      <c r="O5" s="19" t="s">
        <v>866</v>
      </c>
      <c r="P5" s="18" t="s">
        <v>867</v>
      </c>
      <c r="Q5" s="19" t="s">
        <v>868</v>
      </c>
      <c r="R5" s="18" t="s">
        <v>869</v>
      </c>
      <c r="S5" s="19" t="s">
        <v>870</v>
      </c>
      <c r="T5" s="18" t="s">
        <v>871</v>
      </c>
      <c r="V5" s="19" t="s">
        <v>872</v>
      </c>
      <c r="W5" s="18" t="s">
        <v>873</v>
      </c>
      <c r="X5" s="19" t="s">
        <v>874</v>
      </c>
      <c r="Y5" s="18" t="s">
        <v>875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1.6771875672051513</v>
      </c>
      <c r="C7" s="31">
        <f>(sheet!D18-sheet!D15)/sheet!D35</f>
        <v>1.6771875672051513</v>
      </c>
      <c r="D7" s="31">
        <f>sheet!D12/sheet!D35</f>
        <v>0.88690559020354465</v>
      </c>
      <c r="E7" s="31">
        <f>Sheet2!D20/sheet!D35</f>
        <v>0.40932839125099624</v>
      </c>
      <c r="F7" s="31">
        <f>sheet!D18/sheet!D35</f>
        <v>1.6771875672051513</v>
      </c>
      <c r="G7" s="29"/>
      <c r="H7" s="32">
        <f>Sheet1!D33/sheet!D51</f>
        <v>0.13331471625380556</v>
      </c>
      <c r="I7" s="32">
        <f>Sheet1!D33/Sheet1!D12</f>
        <v>0.13534683077059917</v>
      </c>
      <c r="J7" s="32">
        <f>Sheet1!D12/sheet!D27</f>
        <v>0.64717437292233304</v>
      </c>
      <c r="K7" s="32">
        <f>Sheet1!D30/sheet!D27</f>
        <v>8.7593000330987644E-2</v>
      </c>
      <c r="L7" s="32">
        <f>Sheet1!D38</f>
        <v>0.47</v>
      </c>
      <c r="M7" s="29"/>
      <c r="N7" s="32">
        <f>sheet!D40/sheet!D27</f>
        <v>0.34296075637870743</v>
      </c>
      <c r="O7" s="32">
        <f>sheet!D51/sheet!D27</f>
        <v>0.65703924362129262</v>
      </c>
      <c r="P7" s="32">
        <f>sheet!D40/sheet!D51</f>
        <v>0.52197910506603584</v>
      </c>
      <c r="Q7" s="31">
        <f>Sheet1!D24/Sheet1!D26</f>
        <v>81.46036585365853</v>
      </c>
      <c r="R7" s="31" t="e">
        <f>ABS(Sheet2!D20/(Sheet1!D26+Sheet2!D30))</f>
        <v>#VALUE!</v>
      </c>
      <c r="S7" s="31">
        <f>sheet!D40/Sheet1!D43</f>
        <v>2.7268514545610572</v>
      </c>
      <c r="T7" s="31">
        <f>Sheet2!D20/sheet!D40</f>
        <v>0.33942807989258139</v>
      </c>
      <c r="V7" s="31" t="e">
        <f>ABS(Sheet1!D15/sheet!D15)</f>
        <v>#DIV/0!</v>
      </c>
      <c r="W7" s="31">
        <f>Sheet1!D12/sheet!D14</f>
        <v>4.9359565360553175</v>
      </c>
      <c r="X7" s="31">
        <f>Sheet1!D12/sheet!D27</f>
        <v>0.64717437292233304</v>
      </c>
      <c r="Y7" s="31">
        <f>Sheet1!D12/(sheet!D18-sheet!D35)</f>
        <v>3.3604079878948645</v>
      </c>
      <c r="AA7" s="17" t="str">
        <f>Sheet1!D43</f>
        <v>34,959</v>
      </c>
      <c r="AB7" s="17" t="str">
        <f>Sheet3!D17</f>
        <v>19.8x</v>
      </c>
      <c r="AC7" s="17" t="str">
        <f>Sheet3!D18</f>
        <v>23.9x</v>
      </c>
      <c r="AD7" s="17" t="str">
        <f>Sheet3!D20</f>
        <v>21.6x</v>
      </c>
      <c r="AE7" s="17" t="str">
        <f>Sheet3!D21</f>
        <v>3.7x</v>
      </c>
      <c r="AF7" s="17" t="str">
        <f>Sheet3!D22</f>
        <v>3.7x</v>
      </c>
      <c r="AG7" s="17" t="str">
        <f>Sheet3!D24</f>
        <v>31.4x</v>
      </c>
      <c r="AH7" s="17" t="str">
        <f>Sheet3!D25</f>
        <v>4.3x</v>
      </c>
      <c r="AI7" s="17">
        <f>Sheet3!D31</f>
        <v>0.08</v>
      </c>
      <c r="AK7" s="17">
        <f>Sheet3!D29</f>
        <v>11.5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1.5226042034067098</v>
      </c>
      <c r="C8" s="34">
        <f>(sheet!E18-sheet!E15)/sheet!E35</f>
        <v>1.5226042034067098</v>
      </c>
      <c r="D8" s="34">
        <f>sheet!E12/sheet!E35</f>
        <v>0.75499491690698972</v>
      </c>
      <c r="E8" s="34">
        <f>Sheet2!E20/sheet!E35</f>
        <v>0.49421149816386234</v>
      </c>
      <c r="F8" s="34">
        <f>sheet!E18/sheet!E35</f>
        <v>1.5226042034067098</v>
      </c>
      <c r="G8" s="29"/>
      <c r="H8" s="35">
        <f>Sheet1!E33/sheet!E51</f>
        <v>0.14253679383448176</v>
      </c>
      <c r="I8" s="35">
        <f>Sheet1!E33/Sheet1!E12</f>
        <v>0.13493524617363753</v>
      </c>
      <c r="J8" s="35">
        <f>Sheet1!E12/sheet!E27</f>
        <v>0.67116065789834978</v>
      </c>
      <c r="K8" s="35">
        <f>Sheet1!E30/sheet!E27</f>
        <v>9.0563228595574349E-2</v>
      </c>
      <c r="L8" s="35">
        <f>Sheet1!E38</f>
        <v>0.56999999999999995</v>
      </c>
      <c r="M8" s="29"/>
      <c r="N8" s="35">
        <f>sheet!E40/sheet!E27</f>
        <v>0.36463262460681389</v>
      </c>
      <c r="O8" s="35">
        <f>sheet!E51/sheet!E27</f>
        <v>0.63536737539318611</v>
      </c>
      <c r="P8" s="35">
        <f>sheet!E40/sheet!E51</f>
        <v>0.57389258361143791</v>
      </c>
      <c r="Q8" s="34">
        <f>Sheet1!E24/Sheet1!E26</f>
        <v>421.2439024390244</v>
      </c>
      <c r="R8" s="34" t="e">
        <f>ABS(Sheet2!E20/(Sheet1!E26+Sheet2!E30))</f>
        <v>#VALUE!</v>
      </c>
      <c r="S8" s="34">
        <f>sheet!E40/Sheet1!E43</f>
        <v>2.6559111111111111</v>
      </c>
      <c r="T8" s="34">
        <f>Sheet2!E20/sheet!E40</f>
        <v>0.39861608487566519</v>
      </c>
      <c r="U8" s="12"/>
      <c r="V8" s="34" t="e">
        <f>ABS(Sheet1!E15/sheet!E15)</f>
        <v>#DIV/0!</v>
      </c>
      <c r="W8" s="34">
        <f>Sheet1!E12/sheet!E14</f>
        <v>4.0482692626193852</v>
      </c>
      <c r="X8" s="34">
        <f>Sheet1!E12/sheet!E27</f>
        <v>0.67116065789834978</v>
      </c>
      <c r="Y8" s="34">
        <f>Sheet1!E12/(sheet!E18-sheet!E35)</f>
        <v>4.3667275397991183</v>
      </c>
      <c r="Z8" s="12"/>
      <c r="AA8" s="36" t="str">
        <f>Sheet1!E43</f>
        <v>45,000</v>
      </c>
      <c r="AB8" s="36" t="str">
        <f>Sheet3!E17</f>
        <v>21.1x</v>
      </c>
      <c r="AC8" s="36" t="str">
        <f>Sheet3!E18</f>
        <v>25.9x</v>
      </c>
      <c r="AD8" s="36" t="str">
        <f>Sheet3!E20</f>
        <v>23.2x</v>
      </c>
      <c r="AE8" s="36" t="str">
        <f>Sheet3!E21</f>
        <v>4.4x</v>
      </c>
      <c r="AF8" s="36" t="str">
        <f>Sheet3!E22</f>
        <v>4.3x</v>
      </c>
      <c r="AG8" s="36" t="str">
        <f>Sheet3!E24</f>
        <v>33.4x</v>
      </c>
      <c r="AH8" s="36" t="str">
        <f>Sheet3!E25</f>
        <v>4.9x</v>
      </c>
      <c r="AI8" s="36">
        <f>Sheet3!E31</f>
        <v>0.2</v>
      </c>
      <c r="AK8" s="36">
        <f>Sheet3!E29</f>
        <v>11.4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1.5344146982588864</v>
      </c>
      <c r="C9" s="31">
        <f>(sheet!F18-sheet!F15)/sheet!F35</f>
        <v>1.5344146982588864</v>
      </c>
      <c r="D9" s="31">
        <f>sheet!F12/sheet!F35</f>
        <v>0.86213971039447534</v>
      </c>
      <c r="E9" s="31">
        <f>Sheet2!F20/sheet!F35</f>
        <v>0.46242546916644534</v>
      </c>
      <c r="F9" s="31">
        <f>sheet!F18/sheet!F35</f>
        <v>1.5344146982588864</v>
      </c>
      <c r="G9" s="29"/>
      <c r="H9" s="32">
        <f>Sheet1!F33/sheet!F51</f>
        <v>0.1291544758210329</v>
      </c>
      <c r="I9" s="32">
        <f>Sheet1!F33/Sheet1!F12</f>
        <v>0.11252609080135904</v>
      </c>
      <c r="J9" s="32">
        <f>Sheet1!F12/sheet!F27</f>
        <v>0.74282408946451606</v>
      </c>
      <c r="K9" s="32">
        <f>Sheet1!F30/sheet!F27</f>
        <v>8.3587090940520983E-2</v>
      </c>
      <c r="L9" s="32">
        <f>Sheet1!F38</f>
        <v>0.6</v>
      </c>
      <c r="M9" s="29"/>
      <c r="N9" s="32">
        <f>sheet!F40/sheet!F27</f>
        <v>0.35281305267077112</v>
      </c>
      <c r="O9" s="32">
        <f>sheet!F51/sheet!F27</f>
        <v>0.64718694732922888</v>
      </c>
      <c r="P9" s="32">
        <f>sheet!F40/sheet!F51</f>
        <v>0.54514859134093818</v>
      </c>
      <c r="Q9" s="31">
        <f>Sheet1!F24/Sheet1!F26</f>
        <v>-156.03493449781661</v>
      </c>
      <c r="R9" s="31" t="e">
        <f>ABS(Sheet2!F20/(Sheet1!F26+Sheet2!F30))</f>
        <v>#VALUE!</v>
      </c>
      <c r="S9" s="31">
        <f>sheet!F40/Sheet1!F43</f>
        <v>2.2944136976824629</v>
      </c>
      <c r="T9" s="31">
        <f>Sheet2!F20/sheet!F40</f>
        <v>0.38058087032556176</v>
      </c>
      <c r="V9" s="31" t="e">
        <f>ABS(Sheet1!F15/sheet!F15)</f>
        <v>#DIV/0!</v>
      </c>
      <c r="W9" s="31">
        <f>Sheet1!F12/sheet!F14</f>
        <v>4.596609890562001</v>
      </c>
      <c r="X9" s="31">
        <f>Sheet1!F12/sheet!F27</f>
        <v>0.74282408946451606</v>
      </c>
      <c r="Y9" s="31">
        <f>Sheet1!F12/(sheet!F18-sheet!F35)</f>
        <v>4.7869372225745082</v>
      </c>
      <c r="AA9" s="17" t="str">
        <f>Sheet1!F43</f>
        <v>57,820</v>
      </c>
      <c r="AB9" s="17" t="str">
        <f>Sheet3!F17</f>
        <v>28.9x</v>
      </c>
      <c r="AC9" s="17" t="str">
        <f>Sheet3!F18</f>
        <v>35.2x</v>
      </c>
      <c r="AD9" s="17" t="str">
        <f>Sheet3!F20</f>
        <v>34.8x</v>
      </c>
      <c r="AE9" s="17" t="str">
        <f>Sheet3!F21</f>
        <v>6.4x</v>
      </c>
      <c r="AF9" s="17" t="str">
        <f>Sheet3!F22</f>
        <v>5.6x</v>
      </c>
      <c r="AG9" s="17" t="str">
        <f>Sheet3!F24</f>
        <v>56.1x</v>
      </c>
      <c r="AH9" s="17" t="str">
        <f>Sheet3!F25</f>
        <v>6.8x</v>
      </c>
      <c r="AI9" s="17">
        <f>Sheet3!F31</f>
        <v>0.24</v>
      </c>
      <c r="AK9" s="17">
        <f>Sheet3!F29</f>
        <v>11.7</v>
      </c>
      <c r="AL9" s="17">
        <f>Sheet3!F30</f>
        <v>7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1.4008877332162939</v>
      </c>
      <c r="C10" s="34">
        <f>(sheet!G18-sheet!G15)/sheet!G35</f>
        <v>1.4008877332162939</v>
      </c>
      <c r="D10" s="34">
        <f>sheet!G12/sheet!G35</f>
        <v>0.64953584471293591</v>
      </c>
      <c r="E10" s="34">
        <f>Sheet2!G20/sheet!G35</f>
        <v>0.49467111637420608</v>
      </c>
      <c r="F10" s="34">
        <f>sheet!G18/sheet!G35</f>
        <v>1.4008877332162939</v>
      </c>
      <c r="G10" s="29"/>
      <c r="H10" s="35">
        <f>Sheet1!G33/sheet!G51</f>
        <v>0.17604301651846224</v>
      </c>
      <c r="I10" s="35">
        <f>Sheet1!G33/Sheet1!G12</f>
        <v>0.15350197900533472</v>
      </c>
      <c r="J10" s="35">
        <f>Sheet1!G12/sheet!G27</f>
        <v>0.73470103412492993</v>
      </c>
      <c r="K10" s="35">
        <f>Sheet1!G30/sheet!G27</f>
        <v>0.11277806271544269</v>
      </c>
      <c r="L10" s="35">
        <f>Sheet1!G38</f>
        <v>0.88</v>
      </c>
      <c r="M10" s="29"/>
      <c r="N10" s="35">
        <f>sheet!G40/sheet!G27</f>
        <v>0.35937212991567169</v>
      </c>
      <c r="O10" s="35">
        <f>sheet!G51/sheet!G27</f>
        <v>0.64062787008432831</v>
      </c>
      <c r="P10" s="35">
        <f>sheet!G40/sheet!G51</f>
        <v>0.56096861641121887</v>
      </c>
      <c r="Q10" s="34">
        <f>Sheet1!G24/Sheet1!G26</f>
        <v>1209.3555555555556</v>
      </c>
      <c r="R10" s="34" t="e">
        <f>ABS(Sheet2!G20/(Sheet1!G26+Sheet2!G30))</f>
        <v>#VALUE!</v>
      </c>
      <c r="S10" s="34">
        <f>sheet!G40/Sheet1!G43</f>
        <v>2.1708937372107098</v>
      </c>
      <c r="T10" s="34">
        <f>Sheet2!G20/sheet!G40</f>
        <v>0.3965229974709088</v>
      </c>
      <c r="U10" s="12"/>
      <c r="V10" s="34" t="e">
        <f>ABS(Sheet1!G15/sheet!G15)</f>
        <v>#DIV/0!</v>
      </c>
      <c r="W10" s="34">
        <f>Sheet1!G12/sheet!G14</f>
        <v>4.1852340055443822</v>
      </c>
      <c r="X10" s="34">
        <f>Sheet1!G12/sheet!G27</f>
        <v>0.73470103412492993</v>
      </c>
      <c r="Y10" s="34">
        <f>Sheet1!G12/(sheet!G18-sheet!G35)</f>
        <v>6.3619706672175171</v>
      </c>
      <c r="Z10" s="12"/>
      <c r="AA10" s="36" t="str">
        <f>Sheet1!G43</f>
        <v>69,394</v>
      </c>
      <c r="AB10" s="36" t="str">
        <f>Sheet3!G17</f>
        <v>20.1x</v>
      </c>
      <c r="AC10" s="36" t="str">
        <f>Sheet3!G18</f>
        <v>24.8x</v>
      </c>
      <c r="AD10" s="36" t="str">
        <f>Sheet3!G20</f>
        <v>25.8x</v>
      </c>
      <c r="AE10" s="36" t="str">
        <f>Sheet3!G21</f>
        <v>5.0x</v>
      </c>
      <c r="AF10" s="36" t="str">
        <f>Sheet3!G22</f>
        <v>4.1x</v>
      </c>
      <c r="AG10" s="36" t="str">
        <f>Sheet3!G24</f>
        <v>33.3x</v>
      </c>
      <c r="AH10" s="36" t="str">
        <f>Sheet3!G25</f>
        <v>5.4x</v>
      </c>
      <c r="AI10" s="36">
        <f>Sheet3!G31</f>
        <v>0.28000000000000003</v>
      </c>
      <c r="AK10" s="36">
        <f>Sheet3!G29</f>
        <v>12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1.6716130260298527</v>
      </c>
      <c r="C11" s="31">
        <f>(sheet!H18-sheet!H15)/sheet!H35</f>
        <v>1.6716130260298527</v>
      </c>
      <c r="D11" s="31">
        <f>sheet!H12/sheet!H35</f>
        <v>0.95655346350903347</v>
      </c>
      <c r="E11" s="31">
        <f>Sheet2!H20/sheet!H35</f>
        <v>0.66020018082895804</v>
      </c>
      <c r="F11" s="31">
        <f>sheet!H18/sheet!H35</f>
        <v>1.6716130260298527</v>
      </c>
      <c r="G11" s="29"/>
      <c r="H11" s="32">
        <f>Sheet1!H33/sheet!H51</f>
        <v>0.1659339619254632</v>
      </c>
      <c r="I11" s="32">
        <f>Sheet1!H33/Sheet1!H12</f>
        <v>0.15625998868972979</v>
      </c>
      <c r="J11" s="32">
        <f>Sheet1!H12/sheet!H27</f>
        <v>0.70450830054759583</v>
      </c>
      <c r="K11" s="32">
        <f>Sheet1!H30/sheet!H27</f>
        <v>0.11008645907538807</v>
      </c>
      <c r="L11" s="32">
        <f>Sheet1!H38</f>
        <v>0.94</v>
      </c>
      <c r="M11" s="29"/>
      <c r="N11" s="32">
        <f>sheet!H40/sheet!H27</f>
        <v>0.33656463211046322</v>
      </c>
      <c r="O11" s="32">
        <f>sheet!H51/sheet!H27</f>
        <v>0.66343536788953683</v>
      </c>
      <c r="P11" s="32">
        <f>sheet!H40/sheet!H51</f>
        <v>0.50730583324358103</v>
      </c>
      <c r="Q11" s="31">
        <f>Sheet1!H24/Sheet1!H26</f>
        <v>912.74626865671644</v>
      </c>
      <c r="R11" s="31">
        <f>ABS(Sheet2!H20/(Sheet1!H26+Sheet2!H30))</f>
        <v>52.026249999999997</v>
      </c>
      <c r="S11" s="31">
        <f>sheet!H40/Sheet1!H43</f>
        <v>2.0339963360376863</v>
      </c>
      <c r="T11" s="31">
        <f>Sheet2!H20/sheet!H40</f>
        <v>0.53553185192809993</v>
      </c>
      <c r="V11" s="31" t="e">
        <f>ABS(Sheet1!H15/sheet!H15)</f>
        <v>#DIV/0!</v>
      </c>
      <c r="W11" s="31">
        <f>Sheet1!H12/sheet!H14</f>
        <v>4.5256627813169388</v>
      </c>
      <c r="X11" s="31">
        <f>Sheet1!H12/sheet!H27</f>
        <v>0.70450830054759583</v>
      </c>
      <c r="Y11" s="31">
        <f>Sheet1!H12/(sheet!H18-sheet!H35)</f>
        <v>3.8422786693591244</v>
      </c>
      <c r="AA11" s="17" t="str">
        <f>Sheet1!H43</f>
        <v>76,420</v>
      </c>
      <c r="AB11" s="17" t="str">
        <f>Sheet3!H17</f>
        <v>17.8x</v>
      </c>
      <c r="AC11" s="17" t="str">
        <f>Sheet3!H18</f>
        <v>21.7x</v>
      </c>
      <c r="AD11" s="17" t="str">
        <f>Sheet3!H20</f>
        <v>22.6x</v>
      </c>
      <c r="AE11" s="17" t="str">
        <f>Sheet3!H21</f>
        <v>4.8x</v>
      </c>
      <c r="AF11" s="17" t="str">
        <f>Sheet3!H22</f>
        <v>4.3x</v>
      </c>
      <c r="AG11" s="17" t="str">
        <f>Sheet3!H24</f>
        <v>28.3x</v>
      </c>
      <c r="AH11" s="17" t="str">
        <f>Sheet3!H25</f>
        <v>5.2x</v>
      </c>
      <c r="AI11" s="17">
        <f>Sheet3!H31</f>
        <v>0.32</v>
      </c>
      <c r="AK11" s="17">
        <f>Sheet3!H29</f>
        <v>12.6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2.2361156822535593</v>
      </c>
      <c r="C12" s="34">
        <f>(sheet!I18-sheet!I15)/sheet!I35</f>
        <v>2.2361156822535593</v>
      </c>
      <c r="D12" s="34">
        <f>sheet!I12/sheet!I35</f>
        <v>1.5827489303526672</v>
      </c>
      <c r="E12" s="34">
        <f>Sheet2!I20/sheet!I35</f>
        <v>0.82917710996902871</v>
      </c>
      <c r="F12" s="34">
        <f>sheet!I18/sheet!I35</f>
        <v>2.2361156822535593</v>
      </c>
      <c r="G12" s="29"/>
      <c r="H12" s="35">
        <f>Sheet1!I33/sheet!I51</f>
        <v>0.16492728290548492</v>
      </c>
      <c r="I12" s="35">
        <f>Sheet1!I33/Sheet1!I12</f>
        <v>0.16842888185623242</v>
      </c>
      <c r="J12" s="35">
        <f>Sheet1!I12/sheet!I27</f>
        <v>0.69233642972536347</v>
      </c>
      <c r="K12" s="35">
        <f>Sheet1!I30/sheet!I27</f>
        <v>0.11660945072697899</v>
      </c>
      <c r="L12" s="35">
        <f>Sheet1!I38</f>
        <v>1.06</v>
      </c>
      <c r="M12" s="29"/>
      <c r="N12" s="35">
        <f>sheet!I40/sheet!I27</f>
        <v>0.29296445880452343</v>
      </c>
      <c r="O12" s="35">
        <f>sheet!I51/sheet!I27</f>
        <v>0.70703554119547662</v>
      </c>
      <c r="P12" s="35">
        <f>sheet!I40/sheet!I51</f>
        <v>0.41435605671133657</v>
      </c>
      <c r="Q12" s="34">
        <f>Sheet1!I24/Sheet1!I26</f>
        <v>295.70722433460077</v>
      </c>
      <c r="R12" s="34">
        <f>ABS(Sheet2!I20/(Sheet1!I26+Sheet2!I30))</f>
        <v>108.09130913091309</v>
      </c>
      <c r="S12" s="34">
        <f>sheet!I40/Sheet1!I43</f>
        <v>1.6039358761746823</v>
      </c>
      <c r="T12" s="34">
        <f>Sheet2!I20/sheet!I40</f>
        <v>0.67726570900769256</v>
      </c>
      <c r="U12" s="12"/>
      <c r="V12" s="34" t="e">
        <f>ABS(Sheet1!I15/sheet!I15)</f>
        <v>#DIV/0!</v>
      </c>
      <c r="W12" s="34">
        <f>Sheet1!I12/sheet!I14</f>
        <v>5.5221873238302326</v>
      </c>
      <c r="X12" s="34">
        <f>Sheet1!I12/sheet!I27</f>
        <v>0.69233642972536347</v>
      </c>
      <c r="Y12" s="34">
        <f>Sheet1!I12/(sheet!I18-sheet!I35)</f>
        <v>2.3406223545154154</v>
      </c>
      <c r="Z12" s="12"/>
      <c r="AA12" s="36" t="str">
        <f>Sheet1!I43</f>
        <v>90,450</v>
      </c>
      <c r="AB12" s="36" t="str">
        <f>Sheet3!I17</f>
        <v>21.0x</v>
      </c>
      <c r="AC12" s="36" t="str">
        <f>Sheet3!I18</f>
        <v>25.2x</v>
      </c>
      <c r="AD12" s="36" t="str">
        <f>Sheet3!I20</f>
        <v>21.6x</v>
      </c>
      <c r="AE12" s="36" t="str">
        <f>Sheet3!I21</f>
        <v>5.3x</v>
      </c>
      <c r="AF12" s="36" t="str">
        <f>Sheet3!I22</f>
        <v>5.3x</v>
      </c>
      <c r="AG12" s="36" t="str">
        <f>Sheet3!I24</f>
        <v>34.8x</v>
      </c>
      <c r="AH12" s="36" t="str">
        <f>Sheet3!I25</f>
        <v>5.9x</v>
      </c>
      <c r="AI12" s="36">
        <f>Sheet3!I31</f>
        <v>0.36</v>
      </c>
      <c r="AK12" s="36">
        <f>Sheet3!I29</f>
        <v>14.1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1.5306410232517689</v>
      </c>
      <c r="C13" s="31">
        <f>(sheet!J18-sheet!J15)/sheet!J35</f>
        <v>1.5306410232517689</v>
      </c>
      <c r="D13" s="31">
        <f>sheet!J12/sheet!J35</f>
        <v>0.89928374861004989</v>
      </c>
      <c r="E13" s="31">
        <f>Sheet2!J20/sheet!J35</f>
        <v>0.50550699789410913</v>
      </c>
      <c r="F13" s="31">
        <f>sheet!J18/sheet!J35</f>
        <v>1.5306410232517689</v>
      </c>
      <c r="G13" s="29"/>
      <c r="H13" s="32">
        <f>Sheet1!J33/sheet!J51</f>
        <v>0.176209295326968</v>
      </c>
      <c r="I13" s="32">
        <f>Sheet1!J33/Sheet1!J12</f>
        <v>0.18361655863761589</v>
      </c>
      <c r="J13" s="32">
        <f>Sheet1!J12/sheet!J27</f>
        <v>0.65332373857094483</v>
      </c>
      <c r="K13" s="32">
        <f>Sheet1!J30/sheet!J27</f>
        <v>0.11996105655265832</v>
      </c>
      <c r="L13" s="32">
        <f>Sheet1!J38</f>
        <v>1.3</v>
      </c>
      <c r="M13" s="29"/>
      <c r="N13" s="32">
        <f>sheet!J40/sheet!J27</f>
        <v>0.31921266508635288</v>
      </c>
      <c r="O13" s="32">
        <f>sheet!J51/sheet!J27</f>
        <v>0.68078733491364718</v>
      </c>
      <c r="P13" s="32">
        <f>sheet!J40/sheet!J51</f>
        <v>0.46888749058006879</v>
      </c>
      <c r="Q13" s="31">
        <f>Sheet1!J24/Sheet1!J26</f>
        <v>47.72643146327357</v>
      </c>
      <c r="R13" s="31">
        <f>ABS(Sheet2!J20/(Sheet1!J26+Sheet2!J30))</f>
        <v>293.77256317689529</v>
      </c>
      <c r="S13" s="31">
        <f>sheet!J40/Sheet1!J43</f>
        <v>1.9192014822053913</v>
      </c>
      <c r="T13" s="31">
        <f>Sheet2!J20/sheet!J40</f>
        <v>0.43163578691646287</v>
      </c>
      <c r="V13" s="31" t="e">
        <f>ABS(Sheet1!J15/sheet!J15)</f>
        <v>#DIV/0!</v>
      </c>
      <c r="W13" s="31">
        <f>Sheet1!J12/sheet!J14</f>
        <v>4.5404085571062112</v>
      </c>
      <c r="X13" s="31">
        <f>Sheet1!J12/sheet!J27</f>
        <v>0.65332373857094483</v>
      </c>
      <c r="Y13" s="31">
        <f>Sheet1!J12/(sheet!J18-sheet!J35)</f>
        <v>4.517074255745074</v>
      </c>
      <c r="AA13" s="17" t="str">
        <f>Sheet1!J43</f>
        <v>98,232</v>
      </c>
      <c r="AB13" s="17" t="str">
        <f>Sheet3!J17</f>
        <v>21.0x</v>
      </c>
      <c r="AC13" s="17" t="str">
        <f>Sheet3!J18</f>
        <v>24.9x</v>
      </c>
      <c r="AD13" s="17" t="str">
        <f>Sheet3!J20</f>
        <v>18.6x</v>
      </c>
      <c r="AE13" s="17" t="str">
        <f>Sheet3!J21</f>
        <v>5.1x</v>
      </c>
      <c r="AF13" s="17" t="str">
        <f>Sheet3!J22</f>
        <v>5.4x</v>
      </c>
      <c r="AG13" s="17" t="str">
        <f>Sheet3!J24</f>
        <v>31.9x</v>
      </c>
      <c r="AH13" s="17" t="str">
        <f>Sheet3!J25</f>
        <v>5.5x</v>
      </c>
      <c r="AI13" s="17">
        <f>Sheet3!J31</f>
        <v>0.44</v>
      </c>
      <c r="AK13" s="17">
        <f>Sheet3!J29</f>
        <v>13.5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1.729730776305217</v>
      </c>
      <c r="C14" s="34">
        <f>(sheet!K18-sheet!K15)/sheet!K35</f>
        <v>1.729730776305217</v>
      </c>
      <c r="D14" s="34">
        <f>sheet!K12/sheet!K35</f>
        <v>1.1848940433894499</v>
      </c>
      <c r="E14" s="34">
        <f>Sheet2!K20/sheet!K35</f>
        <v>0.81389101329177038</v>
      </c>
      <c r="F14" s="34">
        <f>sheet!K18/sheet!K35</f>
        <v>1.729730776305217</v>
      </c>
      <c r="G14" s="29"/>
      <c r="H14" s="35">
        <f>Sheet1!K33/sheet!K51</f>
        <v>0.19864080447611737</v>
      </c>
      <c r="I14" s="35">
        <f>Sheet1!K33/Sheet1!K12</f>
        <v>0.19570128111985835</v>
      </c>
      <c r="J14" s="35">
        <f>Sheet1!K12/sheet!K27</f>
        <v>0.65970096091644559</v>
      </c>
      <c r="K14" s="35">
        <f>Sheet1!K30/sheet!K27</f>
        <v>0.12910432320734999</v>
      </c>
      <c r="L14" s="35">
        <f>Sheet1!K38</f>
        <v>1.79</v>
      </c>
      <c r="M14" s="29"/>
      <c r="N14" s="35">
        <f>sheet!K40/sheet!K27</f>
        <v>0.35006141589165662</v>
      </c>
      <c r="O14" s="35">
        <f>sheet!K51/sheet!K27</f>
        <v>0.64993858410834338</v>
      </c>
      <c r="P14" s="35">
        <f>sheet!K40/sheet!K51</f>
        <v>0.53860691525478366</v>
      </c>
      <c r="Q14" s="34">
        <f>Sheet1!K24/Sheet1!K26</f>
        <v>-180.63569321533924</v>
      </c>
      <c r="R14" s="34">
        <f>ABS(Sheet2!K20/(Sheet1!K26+Sheet2!K30))</f>
        <v>15.249863957917649</v>
      </c>
      <c r="S14" s="34">
        <f>sheet!K40/Sheet1!K43</f>
        <v>1.8928202223323656</v>
      </c>
      <c r="T14" s="34">
        <f>Sheet2!K20/sheet!K40</f>
        <v>0.62899563449460016</v>
      </c>
      <c r="U14" s="12"/>
      <c r="V14" s="34" t="e">
        <f>ABS(Sheet1!K15/sheet!K15)</f>
        <v>#DIV/0!</v>
      </c>
      <c r="W14" s="34">
        <f>Sheet1!K12/sheet!K14</f>
        <v>5.5488880811552059</v>
      </c>
      <c r="X14" s="34">
        <f>Sheet1!K12/sheet!K27</f>
        <v>0.65970096091644559</v>
      </c>
      <c r="Y14" s="34">
        <f>Sheet1!K12/(sheet!K18-sheet!K35)</f>
        <v>3.3416336114833043</v>
      </c>
      <c r="Z14" s="12"/>
      <c r="AA14" s="36" t="str">
        <f>Sheet1!K43</f>
        <v>141,230</v>
      </c>
      <c r="AB14" s="36" t="str">
        <f>Sheet3!K17</f>
        <v>26.8x</v>
      </c>
      <c r="AC14" s="36" t="str">
        <f>Sheet3!K18</f>
        <v>31.1x</v>
      </c>
      <c r="AD14" s="36" t="str">
        <f>Sheet3!K20</f>
        <v>25.3x</v>
      </c>
      <c r="AE14" s="36" t="str">
        <f>Sheet3!K21</f>
        <v>6.7x</v>
      </c>
      <c r="AF14" s="36" t="str">
        <f>Sheet3!K22</f>
        <v>7.0x</v>
      </c>
      <c r="AG14" s="36" t="str">
        <f>Sheet3!K24</f>
        <v>39.0x</v>
      </c>
      <c r="AH14" s="36" t="str">
        <f>Sheet3!K25</f>
        <v>7.6x</v>
      </c>
      <c r="AI14" s="36">
        <f>Sheet3!K31</f>
        <v>0.54</v>
      </c>
      <c r="AK14" s="36">
        <f>Sheet3!K29</f>
        <v>12.4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1.7397930536616668</v>
      </c>
      <c r="C15" s="31">
        <f>(sheet!L18-sheet!L15)/sheet!L35</f>
        <v>1.7397930536616668</v>
      </c>
      <c r="D15" s="31">
        <f>sheet!L12/sheet!L35</f>
        <v>1.1223343913646311</v>
      </c>
      <c r="E15" s="31">
        <f>Sheet2!L20/sheet!L35</f>
        <v>0.67870606973839509</v>
      </c>
      <c r="F15" s="31">
        <f>sheet!L18/sheet!L35</f>
        <v>1.7397930536616668</v>
      </c>
      <c r="G15" s="29"/>
      <c r="H15" s="32">
        <f>Sheet1!L33/sheet!L51</f>
        <v>0.20425215326065185</v>
      </c>
      <c r="I15" s="32">
        <f>Sheet1!L33/Sheet1!L12</f>
        <v>0.19862707282250625</v>
      </c>
      <c r="J15" s="32">
        <f>Sheet1!L12/sheet!L27</f>
        <v>0.69249982212313821</v>
      </c>
      <c r="K15" s="32">
        <f>Sheet1!L30/sheet!L27</f>
        <v>0.1375492125984252</v>
      </c>
      <c r="L15" s="32">
        <f>Sheet1!L38</f>
        <v>1.67</v>
      </c>
      <c r="M15" s="29"/>
      <c r="N15" s="32">
        <f>sheet!L40/sheet!L27</f>
        <v>0.32657154207380706</v>
      </c>
      <c r="O15" s="32">
        <f>sheet!L51/sheet!L27</f>
        <v>0.67342845792619299</v>
      </c>
      <c r="P15" s="32">
        <f>sheet!L40/sheet!L51</f>
        <v>0.48493873139765492</v>
      </c>
      <c r="Q15" s="31">
        <f>Sheet1!L24/Sheet1!L26</f>
        <v>-119.30176211453744</v>
      </c>
      <c r="R15" s="31">
        <f>ABS(Sheet2!L20/(Sheet1!L26+Sheet2!L30))</f>
        <v>11.238022957973627</v>
      </c>
      <c r="S15" s="31">
        <f>sheet!L40/Sheet1!L43</f>
        <v>1.6424966264826701</v>
      </c>
      <c r="T15" s="31">
        <f>Sheet2!L20/sheet!L40</f>
        <v>0.53768955985348121</v>
      </c>
      <c r="V15" s="31" t="e">
        <f>ABS(Sheet1!L15/sheet!L15)</f>
        <v>#DIV/0!</v>
      </c>
      <c r="W15" s="31">
        <f>Sheet1!L12/sheet!L14</f>
        <v>5.2272137310627249</v>
      </c>
      <c r="X15" s="31">
        <f>Sheet1!L12/sheet!L27</f>
        <v>0.69249982212313821</v>
      </c>
      <c r="Y15" s="31">
        <f>Sheet1!L12/(sheet!L18-sheet!L35)</f>
        <v>3.618105357723703</v>
      </c>
      <c r="AA15" s="17" t="str">
        <f>Sheet1!L43</f>
        <v>134,133</v>
      </c>
      <c r="AB15" s="17" t="str">
        <f>Sheet3!L17</f>
        <v>18.6x</v>
      </c>
      <c r="AC15" s="17" t="str">
        <f>Sheet3!L18</f>
        <v>24.2x</v>
      </c>
      <c r="AD15" s="17" t="str">
        <f>Sheet3!L20</f>
        <v>25.7x</v>
      </c>
      <c r="AE15" s="17" t="str">
        <f>Sheet3!L21</f>
        <v>6.0x</v>
      </c>
      <c r="AF15" s="17" t="str">
        <f>Sheet3!L22</f>
        <v>5.9x</v>
      </c>
      <c r="AG15" s="17" t="str">
        <f>Sheet3!L24</f>
        <v>32.4x</v>
      </c>
      <c r="AH15" s="17" t="str">
        <f>Sheet3!L25</f>
        <v>6.8x</v>
      </c>
      <c r="AI15" s="17">
        <f>Sheet3!L31</f>
        <v>2.14</v>
      </c>
      <c r="AK15" s="17">
        <f>Sheet3!L29</f>
        <v>13.3</v>
      </c>
      <c r="AL15" s="17">
        <f>Sheet3!L30</f>
        <v>9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2.0412026386286941</v>
      </c>
      <c r="C16" s="34">
        <f>(sheet!M18-sheet!M15)/sheet!M35</f>
        <v>2.0412026386286941</v>
      </c>
      <c r="D16" s="34">
        <f>sheet!M12/sheet!M35</f>
        <v>1.3736491063201381</v>
      </c>
      <c r="E16" s="34">
        <f>Sheet2!M20/sheet!M35</f>
        <v>0.62964002611778636</v>
      </c>
      <c r="F16" s="34">
        <f>sheet!M18/sheet!M35</f>
        <v>2.0412026386286941</v>
      </c>
      <c r="G16" s="29"/>
      <c r="H16" s="35">
        <f>Sheet1!M33/sheet!M51</f>
        <v>0.18595928487794319</v>
      </c>
      <c r="I16" s="35">
        <f>Sheet1!M33/Sheet1!M12</f>
        <v>0.22100401089841787</v>
      </c>
      <c r="J16" s="35">
        <f>Sheet1!M12/sheet!M27</f>
        <v>0.60650526668160765</v>
      </c>
      <c r="K16" s="35">
        <f>Sheet1!M30/sheet!M27</f>
        <v>0.13404009656764984</v>
      </c>
      <c r="L16" s="35">
        <f>Sheet1!M38</f>
        <v>1.7</v>
      </c>
      <c r="M16" s="29"/>
      <c r="N16" s="35">
        <f>sheet!M40/sheet!M27</f>
        <v>0.27919653672776379</v>
      </c>
      <c r="O16" s="35">
        <f>sheet!M51/sheet!M27</f>
        <v>0.72080346327223621</v>
      </c>
      <c r="P16" s="35">
        <f>sheet!M40/sheet!M51</f>
        <v>0.38734072594531305</v>
      </c>
      <c r="Q16" s="34">
        <f>Sheet1!M24/Sheet1!M26</f>
        <v>260.51630434782606</v>
      </c>
      <c r="R16" s="34">
        <f>ABS(Sheet2!M20/(Sheet1!M26+Sheet2!M30))</f>
        <v>13.115673064700648</v>
      </c>
      <c r="S16" s="34">
        <f>sheet!M40/Sheet1!M43</f>
        <v>1.774789234029124</v>
      </c>
      <c r="T16" s="34">
        <f>Sheet2!M20/sheet!M40</f>
        <v>0.52420579882438412</v>
      </c>
      <c r="U16" s="12"/>
      <c r="V16" s="34" t="e">
        <f>ABS(Sheet1!M15/sheet!M15)</f>
        <v>#DIV/0!</v>
      </c>
      <c r="W16" s="34">
        <f>Sheet1!M12/sheet!M14</f>
        <v>4.59255241450421</v>
      </c>
      <c r="X16" s="34">
        <f>Sheet1!M12/sheet!M27</f>
        <v>0.60650526668160765</v>
      </c>
      <c r="Y16" s="34">
        <f>Sheet1!M12/(sheet!M18-sheet!M35)</f>
        <v>2.5059926739926741</v>
      </c>
      <c r="Z16" s="12"/>
      <c r="AA16" s="36" t="str">
        <f>Sheet1!M43</f>
        <v>110,905</v>
      </c>
      <c r="AB16" s="36" t="str">
        <f>Sheet3!M17</f>
        <v>12.6x</v>
      </c>
      <c r="AC16" s="36" t="str">
        <f>Sheet3!M18</f>
        <v>14.9x</v>
      </c>
      <c r="AD16" s="36" t="str">
        <f>Sheet3!M20</f>
        <v>17.1x</v>
      </c>
      <c r="AE16" s="36" t="str">
        <f>Sheet3!M21</f>
        <v>3.0x</v>
      </c>
      <c r="AF16" s="36" t="str">
        <f>Sheet3!M22</f>
        <v>3.4x</v>
      </c>
      <c r="AG16" s="36" t="str">
        <f>Sheet3!M24</f>
        <v>19.1x</v>
      </c>
      <c r="AH16" s="36" t="str">
        <f>Sheet3!M25</f>
        <v>3.6x</v>
      </c>
      <c r="AI16" s="36">
        <f>Sheet3!M31</f>
        <v>0.74</v>
      </c>
      <c r="AK16" s="36">
        <f>Sheet3!M29</f>
        <v>13.8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2023-04-30T15:06:48Z</dcterms:created>
  <dcterms:modified xsi:type="dcterms:W3CDTF">2023-05-06T11:45:34Z</dcterms:modified>
  <cp:category/>
  <dc:identifier/>
  <cp:version/>
</cp:coreProperties>
</file>