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Consumer Cyclicals/"/>
    </mc:Choice>
  </mc:AlternateContent>
  <xr:revisionPtr revIDLastSave="9" documentId="8_{B7B286A0-54D9-49F0-A24F-F99F33A1A0F3}" xr6:coauthVersionLast="47" xr6:coauthVersionMax="47" xr10:uidLastSave="{63C5AE4E-D4A6-410B-8C58-751B7E8F2087}"/>
  <bookViews>
    <workbookView xWindow="-120" yWindow="-120" windowWidth="29040" windowHeight="15720" activeTab="4" xr2:uid="{00000000-000D-0000-FFFF-FFFF00000000}"/>
  </bookViews>
  <sheets>
    <sheet name="Balance Sheet" sheetId="1" r:id="rId1"/>
    <sheet name="Income Statement" sheetId="2" r:id="rId2"/>
    <sheet name="Cash Flow Statement" sheetId="3" r:id="rId3"/>
    <sheet name="Valuation Ratios" sheetId="4" r:id="rId4"/>
    <sheet name="Financial Ratio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<sst xmlns="http://schemas.openxmlformats.org/spreadsheetml/2006/main" count="837" uniqueCount="572">
  <si>
    <t>Canadian Tire Corporation Limited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</si>
  <si>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</si>
  <si>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</si>
  <si>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</si>
  <si>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</si>
  <si>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</si>
  <si>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</si>
  <si>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</si>
  <si>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</si>
  <si>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</si>
  <si>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</si>
  <si>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</si>
  <si>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</si>
  <si>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</si>
  <si>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</si>
  <si>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2013-12-28</t>
  </si>
  <si>
    <t>2015-01-03</t>
  </si>
  <si>
    <t>2016-01-02</t>
  </si>
  <si>
    <t>2016-12-31</t>
  </si>
  <si>
    <t>2017-12-30</t>
  </si>
  <si>
    <t>2018-12-29</t>
  </si>
  <si>
    <t>2019-12-28</t>
  </si>
  <si>
    <t>2021-01-02</t>
  </si>
  <si>
    <t>2022-01-01</t>
  </si>
  <si>
    <t>2022-12-31</t>
  </si>
  <si>
    <t>Cash And Equivalents</t>
  </si>
  <si>
    <t>1,327.2</t>
  </si>
  <si>
    <t>1,751.7</t>
  </si>
  <si>
    <t>Short Term Investments</t>
  </si>
  <si>
    <t>Accounts Receivable, Net</t>
  </si>
  <si>
    <t>Inventory</t>
  </si>
  <si>
    <t>1,481</t>
  </si>
  <si>
    <t>1,623.8</t>
  </si>
  <si>
    <t>1,764.5</t>
  </si>
  <si>
    <t>1,710.7</t>
  </si>
  <si>
    <t>1,769.8</t>
  </si>
  <si>
    <t>1,997.5</t>
  </si>
  <si>
    <t>2,212.9</t>
  </si>
  <si>
    <t>2,312.9</t>
  </si>
  <si>
    <t>2,480.6</t>
  </si>
  <si>
    <t>3,216.1</t>
  </si>
  <si>
    <t>Prepaid Expenses</t>
  </si>
  <si>
    <t>Other Current Assets</t>
  </si>
  <si>
    <t>4,678.5</t>
  </si>
  <si>
    <t>5,090</t>
  </si>
  <si>
    <t>5,157.3</t>
  </si>
  <si>
    <t>5,257</t>
  </si>
  <si>
    <t>5,887</t>
  </si>
  <si>
    <t>5,839.4</t>
  </si>
  <si>
    <t>6,029.5</t>
  </si>
  <si>
    <t>5,355.5</t>
  </si>
  <si>
    <t>5,876.3</t>
  </si>
  <si>
    <t>6,726.4</t>
  </si>
  <si>
    <t>Total Current Assets</t>
  </si>
  <si>
    <t>7,977.8</t>
  </si>
  <si>
    <t>8,510.2</t>
  </si>
  <si>
    <t>8,692.3</t>
  </si>
  <si>
    <t>8,637.7</t>
  </si>
  <si>
    <t>8,796.1</t>
  </si>
  <si>
    <t>9,255.8</t>
  </si>
  <si>
    <t>9,555.3</t>
  </si>
  <si>
    <t>10,546.8</t>
  </si>
  <si>
    <t>11,646.6</t>
  </si>
  <si>
    <t>11,530.4</t>
  </si>
  <si>
    <t>Property Plant And Equipment, Net</t>
  </si>
  <si>
    <t>3,516.1</t>
  </si>
  <si>
    <t>3,743.1</t>
  </si>
  <si>
    <t>3,978.2</t>
  </si>
  <si>
    <t>4,097.2</t>
  </si>
  <si>
    <t>4,193.3</t>
  </si>
  <si>
    <t>4,283.2</t>
  </si>
  <si>
    <t>5,893.7</t>
  </si>
  <si>
    <t>5,994.9</t>
  </si>
  <si>
    <t>6,335.4</t>
  </si>
  <si>
    <t>6,926.1</t>
  </si>
  <si>
    <t>Real Estate Owned</t>
  </si>
  <si>
    <t/>
  </si>
  <si>
    <t>Capitalized / Purchased Software</t>
  </si>
  <si>
    <t>Long-term Investments</t>
  </si>
  <si>
    <t>Goodwill</t>
  </si>
  <si>
    <t>Other Intangibles</t>
  </si>
  <si>
    <t>1,410.4</t>
  </si>
  <si>
    <t>1,523.2</t>
  </si>
  <si>
    <t>1,483.3</t>
  </si>
  <si>
    <t>1,495.4</t>
  </si>
  <si>
    <t>1,478.4</t>
  </si>
  <si>
    <t>Other Long-term Assets</t>
  </si>
  <si>
    <t>1,092.9</t>
  </si>
  <si>
    <t>Total Assets</t>
  </si>
  <si>
    <t>13,630</t>
  </si>
  <si>
    <t>14,553.2</t>
  </si>
  <si>
    <t>14,987.8</t>
  </si>
  <si>
    <t>15,302.8</t>
  </si>
  <si>
    <t>15,627</t>
  </si>
  <si>
    <t>17,286.8</t>
  </si>
  <si>
    <t>19,518.3</t>
  </si>
  <si>
    <t>20,377.1</t>
  </si>
  <si>
    <t>21,802.2</t>
  </si>
  <si>
    <t>22,102.3</t>
  </si>
  <si>
    <t>Accounts Payable</t>
  </si>
  <si>
    <t>1,697.8</t>
  </si>
  <si>
    <t>1,834.9</t>
  </si>
  <si>
    <t>1,761.2</t>
  </si>
  <si>
    <t>1,598.3</t>
  </si>
  <si>
    <t>1,780.8</t>
  </si>
  <si>
    <t>2,034.4</t>
  </si>
  <si>
    <t>2,087</t>
  </si>
  <si>
    <t>1,962.4</t>
  </si>
  <si>
    <t>2,369.2</t>
  </si>
  <si>
    <t>2,656</t>
  </si>
  <si>
    <t>Accrued Expenses</t>
  </si>
  <si>
    <t>Short-term Borrowings</t>
  </si>
  <si>
    <t>Current Portion of LT Debt</t>
  </si>
  <si>
    <t>1,040.2</t>
  </si>
  <si>
    <t>Current Portion of Capital Lease Obligations</t>
  </si>
  <si>
    <t>Other Current Liabilities</t>
  </si>
  <si>
    <t>2,520.3</t>
  </si>
  <si>
    <t>2,312</t>
  </si>
  <si>
    <t>1,995.6</t>
  </si>
  <si>
    <t>2,930.4</t>
  </si>
  <si>
    <t>2,662.6</t>
  </si>
  <si>
    <t>3,072.4</t>
  </si>
  <si>
    <t>2,963.3</t>
  </si>
  <si>
    <t>2,703.8</t>
  </si>
  <si>
    <t>3,277.8</t>
  </si>
  <si>
    <t>2,937.4</t>
  </si>
  <si>
    <t>Total Current Liabilities</t>
  </si>
  <si>
    <t>4,322.1</t>
  </si>
  <si>
    <t>4,578.8</t>
  </si>
  <si>
    <t>3,883.8</t>
  </si>
  <si>
    <t>4,680.9</t>
  </si>
  <si>
    <t>4,529.7</t>
  </si>
  <si>
    <t>5,258.2</t>
  </si>
  <si>
    <t>5,751.4</t>
  </si>
  <si>
    <t>5,205.8</t>
  </si>
  <si>
    <t>6,790</t>
  </si>
  <si>
    <t>7,147</t>
  </si>
  <si>
    <t>Long-term Debt</t>
  </si>
  <si>
    <t>1,179.4</t>
  </si>
  <si>
    <t>1,077.2</t>
  </si>
  <si>
    <t>1,406.3</t>
  </si>
  <si>
    <t>1,565.3</t>
  </si>
  <si>
    <t>2,360.7</t>
  </si>
  <si>
    <t>2,032.2</t>
  </si>
  <si>
    <t>1,938.1</t>
  </si>
  <si>
    <t>1,379.1</t>
  </si>
  <si>
    <t>1,148.4</t>
  </si>
  <si>
    <t>Capital Leases</t>
  </si>
  <si>
    <t>1,871</t>
  </si>
  <si>
    <t>1,896.6</t>
  </si>
  <si>
    <t>1,916.8</t>
  </si>
  <si>
    <t>2,026.4</t>
  </si>
  <si>
    <t>Other Non-current Liabilities</t>
  </si>
  <si>
    <t>2,678.6</t>
  </si>
  <si>
    <t>3,606.1</t>
  </si>
  <si>
    <t>4,237.1</t>
  </si>
  <si>
    <t>3,478.3</t>
  </si>
  <si>
    <t>3,965.9</t>
  </si>
  <si>
    <t>4,252.9</t>
  </si>
  <si>
    <t>4,359</t>
  </si>
  <si>
    <t>5,501.9</t>
  </si>
  <si>
    <t>5,205.5</t>
  </si>
  <si>
    <t>4,741.3</t>
  </si>
  <si>
    <t>Total Liabilities</t>
  </si>
  <si>
    <t>8,180.1</t>
  </si>
  <si>
    <t>8,922.4</t>
  </si>
  <si>
    <t>9,198.1</t>
  </si>
  <si>
    <t>9,565.5</t>
  </si>
  <si>
    <t>10,060.9</t>
  </si>
  <si>
    <t>11,871.8</t>
  </si>
  <si>
    <t>14,013.6</t>
  </si>
  <si>
    <t>14,542.4</t>
  </si>
  <si>
    <t>15,291.4</t>
  </si>
  <si>
    <t>15,063.1</t>
  </si>
  <si>
    <t>Common Stock</t>
  </si>
  <si>
    <t>Additional Paid In Capital</t>
  </si>
  <si>
    <t>Retained Earnings</t>
  </si>
  <si>
    <t>4,404.6</t>
  </si>
  <si>
    <t>4,075.1</t>
  </si>
  <si>
    <t>4,172</t>
  </si>
  <si>
    <t>4,250.9</t>
  </si>
  <si>
    <t>4,161.7</t>
  </si>
  <si>
    <t>3,720.7</t>
  </si>
  <si>
    <t>3,729.6</t>
  </si>
  <si>
    <t>4,136.9</t>
  </si>
  <si>
    <t>4,696.5</t>
  </si>
  <si>
    <t>5,070.2</t>
  </si>
  <si>
    <t>Treasury Stock</t>
  </si>
  <si>
    <t>Other Common Equity Adj</t>
  </si>
  <si>
    <t>Common Equity</t>
  </si>
  <si>
    <t>5,167.3</t>
  </si>
  <si>
    <t>4,855.5</t>
  </si>
  <si>
    <t>4,994.2</t>
  </si>
  <si>
    <t>4,938.6</t>
  </si>
  <si>
    <t>4,742.8</t>
  </si>
  <si>
    <t>4,366.2</t>
  </si>
  <si>
    <t>4,190.6</t>
  </si>
  <si>
    <t>4,499.1</t>
  </si>
  <si>
    <t>5,123.8</t>
  </si>
  <si>
    <t>5,618.5</t>
  </si>
  <si>
    <t>Total Preferred Equity</t>
  </si>
  <si>
    <t>Minority Interest, Total</t>
  </si>
  <si>
    <t>1,048.8</t>
  </si>
  <si>
    <t>1,314.1</t>
  </si>
  <si>
    <t>1,335.6</t>
  </si>
  <si>
    <t>1,387</t>
  </si>
  <si>
    <t>1,420.7</t>
  </si>
  <si>
    <t>Other Equity</t>
  </si>
  <si>
    <t>Total Equity</t>
  </si>
  <si>
    <t>5,449.9</t>
  </si>
  <si>
    <t>5,630.8</t>
  </si>
  <si>
    <t>5,789.7</t>
  </si>
  <si>
    <t>5,737.3</t>
  </si>
  <si>
    <t>5,566.1</t>
  </si>
  <si>
    <t>5,415</t>
  </si>
  <si>
    <t>5,504.7</t>
  </si>
  <si>
    <t>5,834.7</t>
  </si>
  <si>
    <t>6,510.8</t>
  </si>
  <si>
    <t>7,039.2</t>
  </si>
  <si>
    <t>Total Liabilities And Equity</t>
  </si>
  <si>
    <t>Cash And Short Term Investments</t>
  </si>
  <si>
    <t>1,058.2</t>
  </si>
  <si>
    <t>1,970.2</t>
  </si>
  <si>
    <t>2,357.9</t>
  </si>
  <si>
    <t>Total Debt</t>
  </si>
  <si>
    <t>5,131</t>
  </si>
  <si>
    <t>5,170.1</t>
  </si>
  <si>
    <t>5,337.2</t>
  </si>
  <si>
    <t>5,707.3</t>
  </si>
  <si>
    <t>5,935.8</t>
  </si>
  <si>
    <t>7,403.2</t>
  </si>
  <si>
    <t>9,629.3</t>
  </si>
  <si>
    <t>10,167.8</t>
  </si>
  <si>
    <t>10,556.2</t>
  </si>
  <si>
    <t>10,212.2</t>
  </si>
  <si>
    <t>Income Statement</t>
  </si>
  <si>
    <t>Revenue</t>
  </si>
  <si>
    <t>11,785.6</t>
  </si>
  <si>
    <t>12,462.9</t>
  </si>
  <si>
    <t>12,279.6</t>
  </si>
  <si>
    <t>12,681</t>
  </si>
  <si>
    <t>13,276.7</t>
  </si>
  <si>
    <t>14,058.7</t>
  </si>
  <si>
    <t>14,534.4</t>
  </si>
  <si>
    <t>14,871</t>
  </si>
  <si>
    <t>16,292.1</t>
  </si>
  <si>
    <t>17,810.6</t>
  </si>
  <si>
    <t>Revenue Growth (YoY)</t>
  </si>
  <si>
    <t>3.1%</t>
  </si>
  <si>
    <t>5.7%</t>
  </si>
  <si>
    <t>-1.5%</t>
  </si>
  <si>
    <t>3.3%</t>
  </si>
  <si>
    <t>4.7%</t>
  </si>
  <si>
    <t>5.9%</t>
  </si>
  <si>
    <t>3.4%</t>
  </si>
  <si>
    <t>2.3%</t>
  </si>
  <si>
    <t>9.6%</t>
  </si>
  <si>
    <t>9.3%</t>
  </si>
  <si>
    <t>Cost of Revenues</t>
  </si>
  <si>
    <t>-8,339.1</t>
  </si>
  <si>
    <t>-8,712.4</t>
  </si>
  <si>
    <t>-8,419.4</t>
  </si>
  <si>
    <t>-8,582</t>
  </si>
  <si>
    <t>-9,103.7</t>
  </si>
  <si>
    <t>-9,667.1</t>
  </si>
  <si>
    <t>-9,969.1</t>
  </si>
  <si>
    <t>-10,103.3</t>
  </si>
  <si>
    <t>-10,814</t>
  </si>
  <si>
    <t>-12,075</t>
  </si>
  <si>
    <t>Gross Profit</t>
  </si>
  <si>
    <t>3,446.5</t>
  </si>
  <si>
    <t>3,750.5</t>
  </si>
  <si>
    <t>3,860.2</t>
  </si>
  <si>
    <t>4,099</t>
  </si>
  <si>
    <t>4,173</t>
  </si>
  <si>
    <t>4,391.6</t>
  </si>
  <si>
    <t>4,565.3</t>
  </si>
  <si>
    <t>4,767.7</t>
  </si>
  <si>
    <t>5,478.1</t>
  </si>
  <si>
    <t>5,735.6</t>
  </si>
  <si>
    <t>Gross Profit Margin</t>
  </si>
  <si>
    <t>29.2%</t>
  </si>
  <si>
    <t>30.1%</t>
  </si>
  <si>
    <t>31.4%</t>
  </si>
  <si>
    <t>32.3%</t>
  </si>
  <si>
    <t>31.2%</t>
  </si>
  <si>
    <t>32.1%</t>
  </si>
  <si>
    <t>33.6%</t>
  </si>
  <si>
    <t>32.2%</t>
  </si>
  <si>
    <t>R&amp;D Expenses</t>
  </si>
  <si>
    <t>Selling and Marketing Expense</t>
  </si>
  <si>
    <t>General &amp; Admin Expenses</t>
  </si>
  <si>
    <t>Other Inc / (Exp)</t>
  </si>
  <si>
    <t>-2,171.2</t>
  </si>
  <si>
    <t>-2,375.1</t>
  </si>
  <si>
    <t>-2,399.3</t>
  </si>
  <si>
    <t>-2,605.4</t>
  </si>
  <si>
    <t>-2,669.7</t>
  </si>
  <si>
    <t>-2,841.3</t>
  </si>
  <si>
    <t>-2,801.8</t>
  </si>
  <si>
    <t>-3,035.7</t>
  </si>
  <si>
    <t>-3,172.8</t>
  </si>
  <si>
    <t>-3,486.5</t>
  </si>
  <si>
    <t>Operating Expenses</t>
  </si>
  <si>
    <t>-2,553.4</t>
  </si>
  <si>
    <t>-2,756.5</t>
  </si>
  <si>
    <t>-2,764.6</t>
  </si>
  <si>
    <t>-2,993.5</t>
  </si>
  <si>
    <t>-2,947.3</t>
  </si>
  <si>
    <t>-3,170.8</t>
  </si>
  <si>
    <t>-3,114.6</t>
  </si>
  <si>
    <t>-3,337.6</t>
  </si>
  <si>
    <t>-3,550.4</t>
  </si>
  <si>
    <t>-3,915.6</t>
  </si>
  <si>
    <t>Operating Income</t>
  </si>
  <si>
    <t>1,095.6</t>
  </si>
  <si>
    <t>1,105.5</t>
  </si>
  <si>
    <t>1,225.7</t>
  </si>
  <si>
    <t>1,220.8</t>
  </si>
  <si>
    <t>1,450.7</t>
  </si>
  <si>
    <t>1,430.1</t>
  </si>
  <si>
    <t>1,927.7</t>
  </si>
  <si>
    <t>1,820</t>
  </si>
  <si>
    <t>Net Interest Expenses</t>
  </si>
  <si>
    <t>EBT, Incl. Unusual Items</t>
  </si>
  <si>
    <t>1,001.3</t>
  </si>
  <si>
    <t>1,011</t>
  </si>
  <si>
    <t>1,112.5</t>
  </si>
  <si>
    <t>1,068.2</t>
  </si>
  <si>
    <t>1,182.9</t>
  </si>
  <si>
    <t>1,172.1</t>
  </si>
  <si>
    <t>1,701.9</t>
  </si>
  <si>
    <t>1,583.8</t>
  </si>
  <si>
    <t>Earnings of Discontinued Ops.</t>
  </si>
  <si>
    <t>Income Tax Expense</t>
  </si>
  <si>
    <t>Net Income to Company</t>
  </si>
  <si>
    <t>1,260.7</t>
  </si>
  <si>
    <t>1,182.8</t>
  </si>
  <si>
    <t>Minority Interest in Earnings</t>
  </si>
  <si>
    <t>Net Income to Stockholders</t>
  </si>
  <si>
    <t>1,127.6</t>
  </si>
  <si>
    <t>1,044.1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</si>
  <si>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</si>
  <si>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</si>
  <si>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</si>
  <si>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</si>
  <si>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</si>
  <si>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</si>
  <si>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</si>
  <si>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1,152.1</t>
  </si>
  <si>
    <t>1,279.8</t>
  </si>
  <si>
    <t>1,353.7</t>
  </si>
  <si>
    <t>1,433.1</t>
  </si>
  <si>
    <t>1,562.1</t>
  </si>
  <si>
    <t>1,592.3</t>
  </si>
  <si>
    <t>1,757.6</t>
  </si>
  <si>
    <t>1,817.7</t>
  </si>
  <si>
    <t>2,230.8</t>
  </si>
  <si>
    <t>2,216.6</t>
  </si>
  <si>
    <t>EBIT</t>
  </si>
  <si>
    <t>1,038.8</t>
  </si>
  <si>
    <t>1,100.8</t>
  </si>
  <si>
    <t>1,226.6</t>
  </si>
  <si>
    <t>1,290.1</t>
  </si>
  <si>
    <t>1,473.2</t>
  </si>
  <si>
    <t>1,517.7</t>
  </si>
  <si>
    <t>1,941.6</t>
  </si>
  <si>
    <t>1,924.5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</si>
  <si>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</si>
  <si>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</si>
  <si>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</si>
  <si>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</si>
  <si>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</si>
  <si>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</si>
  <si>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</si>
  <si>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</si>
  <si>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</si>
  <si>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</si>
  <si>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-1,231.5</t>
  </si>
  <si>
    <t>Other Operating Activities</t>
  </si>
  <si>
    <t>Cash from Operations</t>
  </si>
  <si>
    <t>1,087.6</t>
  </si>
  <si>
    <t>2,442.8</t>
  </si>
  <si>
    <t>1,735.9</t>
  </si>
  <si>
    <t>Capital Expenditures</t>
  </si>
  <si>
    <t>Cash Acquisitions</t>
  </si>
  <si>
    <t>Other Investing Activities</t>
  </si>
  <si>
    <t>Cash from Investing</t>
  </si>
  <si>
    <t>-1,308.6</t>
  </si>
  <si>
    <t>Dividends Paid (Ex Special Dividends)</t>
  </si>
  <si>
    <t>Special Dividend Paid</t>
  </si>
  <si>
    <t>Long-Term Debt Issued</t>
  </si>
  <si>
    <t>1,434</t>
  </si>
  <si>
    <t>1,198.6</t>
  </si>
  <si>
    <t>Long-Term Debt Repaid</t>
  </si>
  <si>
    <t>-1,818.7</t>
  </si>
  <si>
    <t>-1,077.3</t>
  </si>
  <si>
    <t>Repurchase of Common Stock</t>
  </si>
  <si>
    <t>Other Financing Activities</t>
  </si>
  <si>
    <t>Cash from Financing</t>
  </si>
  <si>
    <t>-1,661.5</t>
  </si>
  <si>
    <t>Beginning Cash (CF)</t>
  </si>
  <si>
    <t>Foreign Exchange Rate Adjustments</t>
  </si>
  <si>
    <t>Additions / Reductions</t>
  </si>
  <si>
    <t>1,132.1</t>
  </si>
  <si>
    <t>-1,425.4</t>
  </si>
  <si>
    <t>Ending Cash (CF)</t>
  </si>
  <si>
    <t>Levered Free Cash Flow</t>
  </si>
  <si>
    <t>2,135.6</t>
  </si>
  <si>
    <t>1,105.3</t>
  </si>
  <si>
    <t>Cash Interest Paid</t>
  </si>
  <si>
    <t>Valuation Ratios</t>
  </si>
  <si>
    <t>Price Close (Split Adjusted)</t>
  </si>
  <si>
    <t>Market Cap</t>
  </si>
  <si>
    <t>8,064.874</t>
  </si>
  <si>
    <t>10,022.876</t>
  </si>
  <si>
    <t>9,136.729</t>
  </si>
  <si>
    <t>10,084.535</t>
  </si>
  <si>
    <t>11,238.567</t>
  </si>
  <si>
    <t>9,336.438</t>
  </si>
  <si>
    <t>8,733.616</t>
  </si>
  <si>
    <t>10,314.084</t>
  </si>
  <si>
    <t>11,523.412</t>
  </si>
  <si>
    <t>8,596.14</t>
  </si>
  <si>
    <t>Total Enterprise Value (TEV)</t>
  </si>
  <si>
    <t>12,473.774</t>
  </si>
  <si>
    <t>15,071.376</t>
  </si>
  <si>
    <t>14,615.329</t>
  </si>
  <si>
    <t>16,056.935</t>
  </si>
  <si>
    <t>17,678.967</t>
  </si>
  <si>
    <t>17,548.638</t>
  </si>
  <si>
    <t>19,716.216</t>
  </si>
  <si>
    <t>20,099.984</t>
  </si>
  <si>
    <t>21,628.912</t>
  </si>
  <si>
    <t>20,150.54</t>
  </si>
  <si>
    <t>Enterprise Value (EV)</t>
  </si>
  <si>
    <t>22,028.759</t>
  </si>
  <si>
    <t>EV/EBITDA</t>
  </si>
  <si>
    <t>11.4x</t>
  </si>
  <si>
    <t>12.3x</t>
  </si>
  <si>
    <t>10.9x</t>
  </si>
  <si>
    <t>11.6x</t>
  </si>
  <si>
    <t>11.3x</t>
  </si>
  <si>
    <t>11.9x</t>
  </si>
  <si>
    <t>12.9x</t>
  </si>
  <si>
    <t>10.0x</t>
  </si>
  <si>
    <t>9.9x</t>
  </si>
  <si>
    <t>EV / EBIT</t>
  </si>
  <si>
    <t>14.9x</t>
  </si>
  <si>
    <t>15.8x</t>
  </si>
  <si>
    <t>14.3x</t>
  </si>
  <si>
    <t>15.0x</t>
  </si>
  <si>
    <t>14.1x</t>
  </si>
  <si>
    <t>14.2x</t>
  </si>
  <si>
    <t>11.0x</t>
  </si>
  <si>
    <t>EV / LTM EBITDA - CAPEX</t>
  </si>
  <si>
    <t>16.9x</t>
  </si>
  <si>
    <t>20.4x</t>
  </si>
  <si>
    <t>17.6x</t>
  </si>
  <si>
    <t>20.7x</t>
  </si>
  <si>
    <t>15.4x</t>
  </si>
  <si>
    <t>17.3x</t>
  </si>
  <si>
    <t>16.8x</t>
  </si>
  <si>
    <t>12.6x</t>
  </si>
  <si>
    <t>14.6x</t>
  </si>
  <si>
    <t>EV / Free Cash Flow</t>
  </si>
  <si>
    <t>15.7x</t>
  </si>
  <si>
    <t>-33.8x</t>
  </si>
  <si>
    <t>28.2x</t>
  </si>
  <si>
    <t>38.3x</t>
  </si>
  <si>
    <t>21.4x</t>
  </si>
  <si>
    <t>17.5x</t>
  </si>
  <si>
    <t>-215.1x</t>
  </si>
  <si>
    <t>13.6x</t>
  </si>
  <si>
    <t>11.7x</t>
  </si>
  <si>
    <t>-28.1x</t>
  </si>
  <si>
    <t>EV / Invested Capital</t>
  </si>
  <si>
    <t>1.2x</t>
  </si>
  <si>
    <t>1.4x</t>
  </si>
  <si>
    <t>1.3x</t>
  </si>
  <si>
    <t>1.5x</t>
  </si>
  <si>
    <t>EV / Revenue</t>
  </si>
  <si>
    <t>1.1x</t>
  </si>
  <si>
    <t>P/E Ratio</t>
  </si>
  <si>
    <t>16.7x</t>
  </si>
  <si>
    <t>15.6x</t>
  </si>
  <si>
    <t>15.9x</t>
  </si>
  <si>
    <t>13.1x</t>
  </si>
  <si>
    <t>12.5x</t>
  </si>
  <si>
    <t>10.4x</t>
  </si>
  <si>
    <t>Price/Book</t>
  </si>
  <si>
    <t>1.6x</t>
  </si>
  <si>
    <t>1.9x</t>
  </si>
  <si>
    <t>2.1x</t>
  </si>
  <si>
    <t>2.4x</t>
  </si>
  <si>
    <t>2.2x</t>
  </si>
  <si>
    <t>2.5x</t>
  </si>
  <si>
    <t>2.3x</t>
  </si>
  <si>
    <t>Price / Operating Cash Flow</t>
  </si>
  <si>
    <t>7.7x</t>
  </si>
  <si>
    <t>27.1x</t>
  </si>
  <si>
    <t>12.1x</t>
  </si>
  <si>
    <t>12.4x</t>
  </si>
  <si>
    <t>11.1x</t>
  </si>
  <si>
    <t>3.7x</t>
  </si>
  <si>
    <t>8.0x</t>
  </si>
  <si>
    <t>19.3x</t>
  </si>
  <si>
    <t>Price / LTM Sales</t>
  </si>
  <si>
    <t>0.7x</t>
  </si>
  <si>
    <t>0.8x</t>
  </si>
  <si>
    <t>0.9x</t>
  </si>
  <si>
    <t>0.6x</t>
  </si>
  <si>
    <t>Altman Z-Score</t>
  </si>
  <si>
    <t>Piotroski Score</t>
  </si>
  <si>
    <t>Dividend Per Share</t>
  </si>
  <si>
    <t>Dividend Yield</t>
  </si>
  <si>
    <t>1.2%</t>
  </si>
  <si>
    <t>1.0%</t>
  </si>
  <si>
    <t>1.3%</t>
  </si>
  <si>
    <t>1.5%</t>
  </si>
  <si>
    <t>1.7%</t>
  </si>
  <si>
    <t>1.9%</t>
  </si>
  <si>
    <t>2.5%</t>
  </si>
  <si>
    <t>1.4%</t>
  </si>
  <si>
    <t>2.8%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</si>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</sst>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FC4BDB0A-DB85-0A07-C57B-48337495077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C6" sqref="C6:D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33" t="s">
        <v>0</v>
      </c>
      <c r="D2" s="34"/>
      <c r="E2" s="34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35" t="s">
        <v>2</v>
      </c>
      <c r="D6" s="36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>
        <v>643.20000000000005</v>
      </c>
      <c r="E12" s="3">
        <v>662.1</v>
      </c>
      <c r="F12" s="3">
        <v>900.6</v>
      </c>
      <c r="G12" s="3">
        <v>829.7</v>
      </c>
      <c r="H12" s="3">
        <v>437</v>
      </c>
      <c r="I12" s="3">
        <v>470.4</v>
      </c>
      <c r="J12" s="3">
        <v>205.5</v>
      </c>
      <c r="K12" s="3" t="s">
        <v>26</v>
      </c>
      <c r="L12" s="3" t="s">
        <v>27</v>
      </c>
      <c r="M12" s="3">
        <v>331.3</v>
      </c>
    </row>
    <row r="13" spans="3:13" ht="12.75" x14ac:dyDescent="0.2">
      <c r="C13" s="3" t="s">
        <v>28</v>
      </c>
      <c r="D13" s="3">
        <v>415</v>
      </c>
      <c r="E13" s="3">
        <v>287.5</v>
      </c>
      <c r="F13" s="3">
        <v>96.1</v>
      </c>
      <c r="G13" s="3">
        <v>117.2</v>
      </c>
      <c r="H13" s="3">
        <v>132.5</v>
      </c>
      <c r="I13" s="3">
        <v>183.7</v>
      </c>
      <c r="J13" s="3">
        <v>201.7</v>
      </c>
      <c r="K13" s="3">
        <v>643</v>
      </c>
      <c r="L13" s="3">
        <v>606.20000000000005</v>
      </c>
      <c r="M13" s="3">
        <v>176.3</v>
      </c>
    </row>
    <row r="14" spans="3:13" ht="12.75" x14ac:dyDescent="0.2">
      <c r="C14" s="3" t="s">
        <v>29</v>
      </c>
      <c r="D14" s="3">
        <v>691.9</v>
      </c>
      <c r="E14" s="3">
        <v>742.3</v>
      </c>
      <c r="F14" s="3">
        <v>677.7</v>
      </c>
      <c r="G14" s="3">
        <v>619.29999999999995</v>
      </c>
      <c r="H14" s="3">
        <v>456.7</v>
      </c>
      <c r="I14" s="3">
        <v>626</v>
      </c>
      <c r="J14" s="3">
        <v>766.4</v>
      </c>
      <c r="K14" s="3">
        <v>714.4</v>
      </c>
      <c r="L14" s="3">
        <v>715.7</v>
      </c>
      <c r="M14" s="3">
        <v>884.6</v>
      </c>
    </row>
    <row r="15" spans="3:13" ht="12.75" x14ac:dyDescent="0.2">
      <c r="C15" s="3" t="s">
        <v>30</v>
      </c>
      <c r="D15" s="3" t="s">
        <v>31</v>
      </c>
      <c r="E15" s="3" t="s">
        <v>32</v>
      </c>
      <c r="F15" s="3" t="s">
        <v>33</v>
      </c>
      <c r="G15" s="3" t="s">
        <v>34</v>
      </c>
      <c r="H15" s="3" t="s">
        <v>35</v>
      </c>
      <c r="I15" s="3" t="s">
        <v>36</v>
      </c>
      <c r="J15" s="3" t="s">
        <v>37</v>
      </c>
      <c r="K15" s="3" t="s">
        <v>38</v>
      </c>
      <c r="L15" s="3" t="s">
        <v>39</v>
      </c>
      <c r="M15" s="3" t="s">
        <v>40</v>
      </c>
    </row>
    <row r="16" spans="3:13" ht="12.75" x14ac:dyDescent="0.2">
      <c r="C16" s="3" t="s">
        <v>41</v>
      </c>
      <c r="D16" s="3">
        <v>68.2</v>
      </c>
      <c r="E16" s="3">
        <v>104.5</v>
      </c>
      <c r="F16" s="3">
        <v>96.1</v>
      </c>
      <c r="G16" s="3">
        <v>103.8</v>
      </c>
      <c r="H16" s="3">
        <v>113.1</v>
      </c>
      <c r="I16" s="3">
        <v>138.80000000000001</v>
      </c>
      <c r="J16" s="3">
        <v>139.30000000000001</v>
      </c>
      <c r="K16" s="3">
        <v>193.8</v>
      </c>
      <c r="L16" s="3">
        <v>216.1</v>
      </c>
      <c r="M16" s="3">
        <v>195.7</v>
      </c>
    </row>
    <row r="17" spans="3:13" ht="12.75" x14ac:dyDescent="0.2">
      <c r="C17" s="3" t="s">
        <v>42</v>
      </c>
      <c r="D17" s="3" t="s">
        <v>43</v>
      </c>
      <c r="E17" s="3" t="s">
        <v>44</v>
      </c>
      <c r="F17" s="3" t="s">
        <v>45</v>
      </c>
      <c r="G17" s="3" t="s">
        <v>46</v>
      </c>
      <c r="H17" s="3" t="s">
        <v>47</v>
      </c>
      <c r="I17" s="3" t="s">
        <v>48</v>
      </c>
      <c r="J17" s="3" t="s">
        <v>49</v>
      </c>
      <c r="K17" s="3" t="s">
        <v>50</v>
      </c>
      <c r="L17" s="3" t="s">
        <v>51</v>
      </c>
      <c r="M17" s="3" t="s">
        <v>52</v>
      </c>
    </row>
    <row r="18" spans="3:13" ht="12.75" x14ac:dyDescent="0.2">
      <c r="C18" s="3" t="s">
        <v>53</v>
      </c>
      <c r="D18" s="3" t="s">
        <v>54</v>
      </c>
      <c r="E18" s="3" t="s">
        <v>55</v>
      </c>
      <c r="F18" s="3" t="s">
        <v>56</v>
      </c>
      <c r="G18" s="3" t="s">
        <v>57</v>
      </c>
      <c r="H18" s="3" t="s">
        <v>58</v>
      </c>
      <c r="I18" s="3" t="s">
        <v>59</v>
      </c>
      <c r="J18" s="3" t="s">
        <v>60</v>
      </c>
      <c r="K18" s="3" t="s">
        <v>61</v>
      </c>
      <c r="L18" s="3" t="s">
        <v>62</v>
      </c>
      <c r="M18" s="3" t="s">
        <v>63</v>
      </c>
    </row>
    <row r="19" spans="3:13" ht="12.75" x14ac:dyDescent="0.2"/>
    <row r="20" spans="3:13" ht="12.75" x14ac:dyDescent="0.2">
      <c r="C20" s="3" t="s">
        <v>64</v>
      </c>
      <c r="D20" s="3" t="s">
        <v>65</v>
      </c>
      <c r="E20" s="3" t="s">
        <v>66</v>
      </c>
      <c r="F20" s="3" t="s">
        <v>67</v>
      </c>
      <c r="G20" s="3" t="s">
        <v>68</v>
      </c>
      <c r="H20" s="3" t="s">
        <v>69</v>
      </c>
      <c r="I20" s="3" t="s">
        <v>70</v>
      </c>
      <c r="J20" s="3" t="s">
        <v>71</v>
      </c>
      <c r="K20" s="3" t="s">
        <v>72</v>
      </c>
      <c r="L20" s="3" t="s">
        <v>73</v>
      </c>
      <c r="M20" s="3" t="s">
        <v>74</v>
      </c>
    </row>
    <row r="21" spans="3:13" ht="12.75" x14ac:dyDescent="0.2">
      <c r="C21" s="3" t="s">
        <v>75</v>
      </c>
      <c r="D21" s="3" t="s">
        <v>76</v>
      </c>
      <c r="E21" s="3" t="s">
        <v>76</v>
      </c>
      <c r="F21" s="3" t="s">
        <v>76</v>
      </c>
      <c r="G21" s="3" t="s">
        <v>76</v>
      </c>
      <c r="H21" s="3" t="s">
        <v>76</v>
      </c>
      <c r="I21" s="3" t="s">
        <v>76</v>
      </c>
      <c r="J21" s="3" t="s">
        <v>76</v>
      </c>
      <c r="K21" s="3" t="s">
        <v>76</v>
      </c>
      <c r="L21" s="3" t="s">
        <v>76</v>
      </c>
      <c r="M21" s="3" t="s">
        <v>76</v>
      </c>
    </row>
    <row r="22" spans="3:13" ht="12.75" x14ac:dyDescent="0.2">
      <c r="C22" s="3" t="s">
        <v>77</v>
      </c>
      <c r="D22" s="3">
        <v>340.2</v>
      </c>
      <c r="E22" s="3">
        <v>382.8</v>
      </c>
      <c r="F22" s="3">
        <v>378.1</v>
      </c>
      <c r="G22" s="3">
        <v>407.3</v>
      </c>
      <c r="H22" s="3">
        <v>400.7</v>
      </c>
      <c r="I22" s="3">
        <v>412.1</v>
      </c>
      <c r="J22" s="3">
        <v>423.2</v>
      </c>
      <c r="K22" s="3">
        <v>398.1</v>
      </c>
      <c r="L22" s="3">
        <v>426.8</v>
      </c>
      <c r="M22" s="3">
        <v>425.7</v>
      </c>
    </row>
    <row r="23" spans="3:13" ht="12.75" x14ac:dyDescent="0.2">
      <c r="C23" s="3" t="s">
        <v>78</v>
      </c>
      <c r="D23" s="3">
        <v>134.69999999999999</v>
      </c>
      <c r="E23" s="3">
        <v>176</v>
      </c>
      <c r="F23" s="3">
        <v>153.4</v>
      </c>
      <c r="G23" s="3">
        <v>175.2</v>
      </c>
      <c r="H23" s="3">
        <v>165</v>
      </c>
      <c r="I23" s="3">
        <v>152.69999999999999</v>
      </c>
      <c r="J23" s="3">
        <v>138.9</v>
      </c>
      <c r="K23" s="3">
        <v>146.19999999999999</v>
      </c>
      <c r="L23" s="3">
        <v>175.1</v>
      </c>
      <c r="M23" s="3">
        <v>62.6</v>
      </c>
    </row>
    <row r="24" spans="3:13" ht="12.75" x14ac:dyDescent="0.2">
      <c r="C24" s="3" t="s">
        <v>79</v>
      </c>
      <c r="D24" s="3">
        <v>432.9</v>
      </c>
      <c r="E24" s="3">
        <v>436.6</v>
      </c>
      <c r="F24" s="3">
        <v>437</v>
      </c>
      <c r="G24" s="3">
        <v>444.7</v>
      </c>
      <c r="H24" s="3">
        <v>444.7</v>
      </c>
      <c r="I24" s="3">
        <v>861.6</v>
      </c>
      <c r="J24" s="3">
        <v>891.1</v>
      </c>
      <c r="K24" s="3">
        <v>889.5</v>
      </c>
      <c r="L24" s="3">
        <v>876.8</v>
      </c>
      <c r="M24" s="3">
        <v>863.2</v>
      </c>
    </row>
    <row r="25" spans="3:13" ht="12.75" x14ac:dyDescent="0.2">
      <c r="C25" s="3" t="s">
        <v>80</v>
      </c>
      <c r="D25" s="3">
        <v>752.6</v>
      </c>
      <c r="E25" s="3">
        <v>815.1</v>
      </c>
      <c r="F25" s="3">
        <v>809.8</v>
      </c>
      <c r="G25" s="3">
        <v>835.6</v>
      </c>
      <c r="H25" s="3">
        <v>848.2</v>
      </c>
      <c r="I25" s="3" t="s">
        <v>81</v>
      </c>
      <c r="J25" s="3" t="s">
        <v>82</v>
      </c>
      <c r="K25" s="3" t="s">
        <v>83</v>
      </c>
      <c r="L25" s="3" t="s">
        <v>84</v>
      </c>
      <c r="M25" s="3" t="s">
        <v>85</v>
      </c>
    </row>
    <row r="26" spans="3:13" ht="12.75" x14ac:dyDescent="0.2">
      <c r="C26" s="3" t="s">
        <v>86</v>
      </c>
      <c r="D26" s="3">
        <v>475.7</v>
      </c>
      <c r="E26" s="3">
        <v>489.4</v>
      </c>
      <c r="F26" s="3">
        <v>539</v>
      </c>
      <c r="G26" s="3">
        <v>705.1</v>
      </c>
      <c r="H26" s="3">
        <v>779</v>
      </c>
      <c r="I26" s="3">
        <v>911</v>
      </c>
      <c r="J26" s="3" t="s">
        <v>87</v>
      </c>
      <c r="K26" s="3">
        <v>918.3</v>
      </c>
      <c r="L26" s="3">
        <v>846.1</v>
      </c>
      <c r="M26" s="3">
        <v>815.9</v>
      </c>
    </row>
    <row r="27" spans="3:13" ht="12.75" x14ac:dyDescent="0.2">
      <c r="C27" s="3" t="s">
        <v>88</v>
      </c>
      <c r="D27" s="3" t="s">
        <v>89</v>
      </c>
      <c r="E27" s="3" t="s">
        <v>90</v>
      </c>
      <c r="F27" s="3" t="s">
        <v>91</v>
      </c>
      <c r="G27" s="3" t="s">
        <v>92</v>
      </c>
      <c r="H27" s="3" t="s">
        <v>93</v>
      </c>
      <c r="I27" s="3" t="s">
        <v>94</v>
      </c>
      <c r="J27" s="3" t="s">
        <v>95</v>
      </c>
      <c r="K27" s="3" t="s">
        <v>96</v>
      </c>
      <c r="L27" s="3" t="s">
        <v>97</v>
      </c>
      <c r="M27" s="3" t="s">
        <v>98</v>
      </c>
    </row>
    <row r="28" spans="3:13" ht="12.75" x14ac:dyDescent="0.2"/>
    <row r="29" spans="3:13" ht="12.75" x14ac:dyDescent="0.2">
      <c r="C29" s="3" t="s">
        <v>99</v>
      </c>
      <c r="D29" s="3" t="s">
        <v>100</v>
      </c>
      <c r="E29" s="3" t="s">
        <v>101</v>
      </c>
      <c r="F29" s="3" t="s">
        <v>102</v>
      </c>
      <c r="G29" s="3" t="s">
        <v>103</v>
      </c>
      <c r="H29" s="3" t="s">
        <v>104</v>
      </c>
      <c r="I29" s="3" t="s">
        <v>105</v>
      </c>
      <c r="J29" s="3" t="s">
        <v>106</v>
      </c>
      <c r="K29" s="3" t="s">
        <v>107</v>
      </c>
      <c r="L29" s="3" t="s">
        <v>108</v>
      </c>
      <c r="M29" s="3" t="s">
        <v>109</v>
      </c>
    </row>
    <row r="30" spans="3:13" ht="12.75" x14ac:dyDescent="0.2">
      <c r="C30" s="3" t="s">
        <v>110</v>
      </c>
      <c r="D30" s="3">
        <v>16.7</v>
      </c>
      <c r="E30" s="3">
        <v>16.8</v>
      </c>
      <c r="F30" s="3">
        <v>103.1</v>
      </c>
      <c r="G30" s="3">
        <v>18.399999999999999</v>
      </c>
      <c r="H30" s="3">
        <v>15.2</v>
      </c>
      <c r="I30" s="3">
        <v>14.4</v>
      </c>
      <c r="J30" s="3">
        <v>8.6</v>
      </c>
      <c r="K30" s="3">
        <v>8.1</v>
      </c>
      <c r="L30" s="3">
        <v>6.2</v>
      </c>
      <c r="M30" s="3">
        <v>5.6</v>
      </c>
    </row>
    <row r="31" spans="3:13" ht="12.75" x14ac:dyDescent="0.2">
      <c r="C31" s="3" t="s">
        <v>111</v>
      </c>
      <c r="D31" s="3">
        <v>69</v>
      </c>
      <c r="E31" s="3">
        <v>92.3</v>
      </c>
      <c r="F31" s="3" t="s">
        <v>76</v>
      </c>
      <c r="G31" s="3">
        <v>115.7</v>
      </c>
      <c r="H31" s="3">
        <v>53.9</v>
      </c>
      <c r="I31" s="3">
        <v>83.8</v>
      </c>
      <c r="J31" s="3">
        <v>69</v>
      </c>
      <c r="K31" s="3">
        <v>51.1</v>
      </c>
      <c r="L31" s="3">
        <v>58</v>
      </c>
      <c r="M31" s="3">
        <v>126.6</v>
      </c>
    </row>
    <row r="32" spans="3:13" ht="12.75" x14ac:dyDescent="0.2">
      <c r="C32" s="3" t="s">
        <v>112</v>
      </c>
      <c r="D32" s="3">
        <v>18.3</v>
      </c>
      <c r="E32" s="3">
        <v>322.8</v>
      </c>
      <c r="F32" s="3">
        <v>23.9</v>
      </c>
      <c r="G32" s="3">
        <v>18.100000000000001</v>
      </c>
      <c r="H32" s="3">
        <v>17.2</v>
      </c>
      <c r="I32" s="3">
        <v>53.2</v>
      </c>
      <c r="J32" s="3">
        <v>288.2</v>
      </c>
      <c r="K32" s="3">
        <v>150.5</v>
      </c>
      <c r="L32" s="3">
        <v>719.8</v>
      </c>
      <c r="M32" s="3" t="s">
        <v>113</v>
      </c>
    </row>
    <row r="33" spans="3:13" ht="12.75" x14ac:dyDescent="0.2">
      <c r="C33" s="3" t="s">
        <v>114</v>
      </c>
      <c r="D33" s="3" t="s">
        <v>76</v>
      </c>
      <c r="E33" s="3" t="s">
        <v>76</v>
      </c>
      <c r="F33" s="3" t="s">
        <v>76</v>
      </c>
      <c r="G33" s="3" t="s">
        <v>76</v>
      </c>
      <c r="H33" s="3" t="s">
        <v>76</v>
      </c>
      <c r="I33" s="3" t="s">
        <v>76</v>
      </c>
      <c r="J33" s="3">
        <v>335.3</v>
      </c>
      <c r="K33" s="3">
        <v>329.9</v>
      </c>
      <c r="L33" s="3">
        <v>359</v>
      </c>
      <c r="M33" s="3">
        <v>381.2</v>
      </c>
    </row>
    <row r="34" spans="3:13" ht="12.75" x14ac:dyDescent="0.2">
      <c r="C34" s="3" t="s">
        <v>115</v>
      </c>
      <c r="D34" s="3" t="s">
        <v>116</v>
      </c>
      <c r="E34" s="3" t="s">
        <v>117</v>
      </c>
      <c r="F34" s="3" t="s">
        <v>118</v>
      </c>
      <c r="G34" s="3" t="s">
        <v>119</v>
      </c>
      <c r="H34" s="3" t="s">
        <v>120</v>
      </c>
      <c r="I34" s="3" t="s">
        <v>121</v>
      </c>
      <c r="J34" s="3" t="s">
        <v>122</v>
      </c>
      <c r="K34" s="3" t="s">
        <v>123</v>
      </c>
      <c r="L34" s="3" t="s">
        <v>124</v>
      </c>
      <c r="M34" s="3" t="s">
        <v>125</v>
      </c>
    </row>
    <row r="35" spans="3:13" ht="12.75" x14ac:dyDescent="0.2">
      <c r="C35" s="3" t="s">
        <v>126</v>
      </c>
      <c r="D35" s="3" t="s">
        <v>127</v>
      </c>
      <c r="E35" s="3" t="s">
        <v>128</v>
      </c>
      <c r="F35" s="3" t="s">
        <v>129</v>
      </c>
      <c r="G35" s="3" t="s">
        <v>130</v>
      </c>
      <c r="H35" s="3" t="s">
        <v>131</v>
      </c>
      <c r="I35" s="3" t="s">
        <v>132</v>
      </c>
      <c r="J35" s="3" t="s">
        <v>133</v>
      </c>
      <c r="K35" s="3" t="s">
        <v>134</v>
      </c>
      <c r="L35" s="3" t="s">
        <v>135</v>
      </c>
      <c r="M35" s="3" t="s">
        <v>136</v>
      </c>
    </row>
    <row r="36" spans="3:13" ht="12.75" x14ac:dyDescent="0.2"/>
    <row r="37" spans="3:13" ht="12.75" x14ac:dyDescent="0.2">
      <c r="C37" s="3" t="s">
        <v>137</v>
      </c>
      <c r="D37" s="3" t="s">
        <v>138</v>
      </c>
      <c r="E37" s="3">
        <v>737.5</v>
      </c>
      <c r="F37" s="3" t="s">
        <v>139</v>
      </c>
      <c r="G37" s="3" t="s">
        <v>140</v>
      </c>
      <c r="H37" s="3" t="s">
        <v>141</v>
      </c>
      <c r="I37" s="3" t="s">
        <v>142</v>
      </c>
      <c r="J37" s="3" t="s">
        <v>143</v>
      </c>
      <c r="K37" s="3" t="s">
        <v>144</v>
      </c>
      <c r="L37" s="3" t="s">
        <v>145</v>
      </c>
      <c r="M37" s="3" t="s">
        <v>146</v>
      </c>
    </row>
    <row r="38" spans="3:13" ht="12.75" x14ac:dyDescent="0.2">
      <c r="C38" s="3" t="s">
        <v>147</v>
      </c>
      <c r="D38" s="3" t="s">
        <v>76</v>
      </c>
      <c r="E38" s="3" t="s">
        <v>76</v>
      </c>
      <c r="F38" s="3" t="s">
        <v>76</v>
      </c>
      <c r="G38" s="3" t="s">
        <v>76</v>
      </c>
      <c r="H38" s="3" t="s">
        <v>76</v>
      </c>
      <c r="I38" s="3" t="s">
        <v>76</v>
      </c>
      <c r="J38" s="3" t="s">
        <v>148</v>
      </c>
      <c r="K38" s="3" t="s">
        <v>149</v>
      </c>
      <c r="L38" s="3" t="s">
        <v>150</v>
      </c>
      <c r="M38" s="3" t="s">
        <v>151</v>
      </c>
    </row>
    <row r="39" spans="3:13" ht="12.75" x14ac:dyDescent="0.2">
      <c r="C39" s="3" t="s">
        <v>152</v>
      </c>
      <c r="D39" s="3" t="s">
        <v>153</v>
      </c>
      <c r="E39" s="3" t="s">
        <v>154</v>
      </c>
      <c r="F39" s="3" t="s">
        <v>155</v>
      </c>
      <c r="G39" s="3" t="s">
        <v>156</v>
      </c>
      <c r="H39" s="3" t="s">
        <v>157</v>
      </c>
      <c r="I39" s="3" t="s">
        <v>158</v>
      </c>
      <c r="J39" s="3" t="s">
        <v>159</v>
      </c>
      <c r="K39" s="3" t="s">
        <v>160</v>
      </c>
      <c r="L39" s="3" t="s">
        <v>161</v>
      </c>
      <c r="M39" s="3" t="s">
        <v>162</v>
      </c>
    </row>
    <row r="40" spans="3:13" ht="12.75" x14ac:dyDescent="0.2">
      <c r="C40" s="3" t="s">
        <v>163</v>
      </c>
      <c r="D40" s="3" t="s">
        <v>164</v>
      </c>
      <c r="E40" s="3" t="s">
        <v>165</v>
      </c>
      <c r="F40" s="3" t="s">
        <v>166</v>
      </c>
      <c r="G40" s="3" t="s">
        <v>167</v>
      </c>
      <c r="H40" s="3" t="s">
        <v>168</v>
      </c>
      <c r="I40" s="3" t="s">
        <v>169</v>
      </c>
      <c r="J40" s="3" t="s">
        <v>170</v>
      </c>
      <c r="K40" s="3" t="s">
        <v>171</v>
      </c>
      <c r="L40" s="3" t="s">
        <v>172</v>
      </c>
      <c r="M40" s="3" t="s">
        <v>173</v>
      </c>
    </row>
    <row r="41" spans="3:13" ht="12.75" x14ac:dyDescent="0.2"/>
    <row r="42" spans="3:13" ht="12.75" x14ac:dyDescent="0.2">
      <c r="C42" s="3" t="s">
        <v>174</v>
      </c>
      <c r="D42" s="3">
        <v>712.9</v>
      </c>
      <c r="E42" s="3">
        <v>695.5</v>
      </c>
      <c r="F42" s="3">
        <v>671.2</v>
      </c>
      <c r="G42" s="3">
        <v>648.1</v>
      </c>
      <c r="H42" s="3">
        <v>615.70000000000005</v>
      </c>
      <c r="I42" s="3">
        <v>591.5</v>
      </c>
      <c r="J42" s="3">
        <v>588</v>
      </c>
      <c r="K42" s="3">
        <v>597</v>
      </c>
      <c r="L42" s="3">
        <v>593.6</v>
      </c>
      <c r="M42" s="3">
        <v>587.79999999999995</v>
      </c>
    </row>
    <row r="43" spans="3:13" ht="12.75" x14ac:dyDescent="0.2">
      <c r="C43" s="3" t="s">
        <v>175</v>
      </c>
      <c r="D43" s="3">
        <v>2.4</v>
      </c>
      <c r="E43" s="3">
        <v>2.9</v>
      </c>
      <c r="F43" s="3">
        <v>2.9</v>
      </c>
      <c r="G43" s="3">
        <v>2.9</v>
      </c>
      <c r="H43" s="3">
        <v>2.9</v>
      </c>
      <c r="I43" s="3">
        <v>2.9</v>
      </c>
      <c r="J43" s="3">
        <v>2.9</v>
      </c>
      <c r="K43" s="3">
        <v>2.9</v>
      </c>
      <c r="L43" s="3">
        <v>2.9</v>
      </c>
      <c r="M43" s="3">
        <v>2.9</v>
      </c>
    </row>
    <row r="44" spans="3:13" ht="12.75" x14ac:dyDescent="0.2">
      <c r="C44" s="3" t="s">
        <v>176</v>
      </c>
      <c r="D44" s="3" t="s">
        <v>177</v>
      </c>
      <c r="E44" s="3" t="s">
        <v>178</v>
      </c>
      <c r="F44" s="3" t="s">
        <v>179</v>
      </c>
      <c r="G44" s="3" t="s">
        <v>180</v>
      </c>
      <c r="H44" s="3" t="s">
        <v>181</v>
      </c>
      <c r="I44" s="3" t="s">
        <v>182</v>
      </c>
      <c r="J44" s="3" t="s">
        <v>183</v>
      </c>
      <c r="K44" s="3" t="s">
        <v>184</v>
      </c>
      <c r="L44" s="3" t="s">
        <v>185</v>
      </c>
      <c r="M44" s="3" t="s">
        <v>186</v>
      </c>
    </row>
    <row r="45" spans="3:13" ht="12.75" x14ac:dyDescent="0.2">
      <c r="C45" s="3" t="s">
        <v>187</v>
      </c>
      <c r="D45" s="3" t="s">
        <v>76</v>
      </c>
      <c r="E45" s="3" t="s">
        <v>76</v>
      </c>
      <c r="F45" s="3" t="s">
        <v>76</v>
      </c>
      <c r="G45" s="3" t="s">
        <v>76</v>
      </c>
      <c r="H45" s="3" t="s">
        <v>76</v>
      </c>
      <c r="I45" s="3" t="s">
        <v>76</v>
      </c>
      <c r="J45" s="3" t="s">
        <v>76</v>
      </c>
      <c r="K45" s="3" t="s">
        <v>76</v>
      </c>
      <c r="L45" s="3" t="s">
        <v>76</v>
      </c>
      <c r="M45" s="3" t="s">
        <v>76</v>
      </c>
    </row>
    <row r="46" spans="3:13" ht="12.75" x14ac:dyDescent="0.2">
      <c r="C46" s="3" t="s">
        <v>188</v>
      </c>
      <c r="D46" s="3">
        <v>47.4</v>
      </c>
      <c r="E46" s="3">
        <v>82</v>
      </c>
      <c r="F46" s="3">
        <v>148.1</v>
      </c>
      <c r="G46" s="3">
        <v>36.700000000000003</v>
      </c>
      <c r="H46" s="3">
        <v>-37.5</v>
      </c>
      <c r="I46" s="3">
        <v>51.1</v>
      </c>
      <c r="J46" s="3">
        <v>-129.9</v>
      </c>
      <c r="K46" s="3">
        <v>-237.7</v>
      </c>
      <c r="L46" s="3">
        <v>-169.2</v>
      </c>
      <c r="M46" s="3">
        <v>-42.4</v>
      </c>
    </row>
    <row r="47" spans="3:13" ht="12.75" x14ac:dyDescent="0.2">
      <c r="C47" s="3" t="s">
        <v>189</v>
      </c>
      <c r="D47" s="3" t="s">
        <v>190</v>
      </c>
      <c r="E47" s="3" t="s">
        <v>191</v>
      </c>
      <c r="F47" s="3" t="s">
        <v>192</v>
      </c>
      <c r="G47" s="3" t="s">
        <v>193</v>
      </c>
      <c r="H47" s="3" t="s">
        <v>194</v>
      </c>
      <c r="I47" s="3" t="s">
        <v>195</v>
      </c>
      <c r="J47" s="3" t="s">
        <v>196</v>
      </c>
      <c r="K47" s="3" t="s">
        <v>197</v>
      </c>
      <c r="L47" s="3" t="s">
        <v>198</v>
      </c>
      <c r="M47" s="3" t="s">
        <v>199</v>
      </c>
    </row>
    <row r="48" spans="3:13" ht="12.75" x14ac:dyDescent="0.2">
      <c r="C48" s="3" t="s">
        <v>200</v>
      </c>
      <c r="D48" s="3" t="s">
        <v>76</v>
      </c>
      <c r="E48" s="3" t="s">
        <v>76</v>
      </c>
      <c r="F48" s="3" t="s">
        <v>76</v>
      </c>
      <c r="G48" s="3" t="s">
        <v>76</v>
      </c>
      <c r="H48" s="3" t="s">
        <v>76</v>
      </c>
      <c r="I48" s="3" t="s">
        <v>76</v>
      </c>
      <c r="J48" s="3" t="s">
        <v>76</v>
      </c>
      <c r="K48" s="3" t="s">
        <v>76</v>
      </c>
      <c r="L48" s="3" t="s">
        <v>76</v>
      </c>
      <c r="M48" s="3" t="s">
        <v>76</v>
      </c>
    </row>
    <row r="49" spans="3:13" ht="12.75" x14ac:dyDescent="0.2">
      <c r="C49" s="3" t="s">
        <v>201</v>
      </c>
      <c r="D49" s="3">
        <v>282.60000000000002</v>
      </c>
      <c r="E49" s="3">
        <v>775.3</v>
      </c>
      <c r="F49" s="3">
        <v>795.5</v>
      </c>
      <c r="G49" s="3">
        <v>798.7</v>
      </c>
      <c r="H49" s="3">
        <v>823.3</v>
      </c>
      <c r="I49" s="3" t="s">
        <v>202</v>
      </c>
      <c r="J49" s="3" t="s">
        <v>203</v>
      </c>
      <c r="K49" s="3" t="s">
        <v>204</v>
      </c>
      <c r="L49" s="3" t="s">
        <v>205</v>
      </c>
      <c r="M49" s="3" t="s">
        <v>206</v>
      </c>
    </row>
    <row r="50" spans="3:13" ht="12.75" x14ac:dyDescent="0.2">
      <c r="C50" s="3" t="s">
        <v>207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208</v>
      </c>
      <c r="D51" s="3" t="s">
        <v>209</v>
      </c>
      <c r="E51" s="3" t="s">
        <v>210</v>
      </c>
      <c r="F51" s="3" t="s">
        <v>211</v>
      </c>
      <c r="G51" s="3" t="s">
        <v>212</v>
      </c>
      <c r="H51" s="3" t="s">
        <v>213</v>
      </c>
      <c r="I51" s="3" t="s">
        <v>214</v>
      </c>
      <c r="J51" s="3" t="s">
        <v>215</v>
      </c>
      <c r="K51" s="3" t="s">
        <v>216</v>
      </c>
      <c r="L51" s="3" t="s">
        <v>217</v>
      </c>
      <c r="M51" s="3" t="s">
        <v>218</v>
      </c>
    </row>
    <row r="52" spans="3:13" ht="12.75" x14ac:dyDescent="0.2"/>
    <row r="53" spans="3:13" ht="12.75" x14ac:dyDescent="0.2">
      <c r="C53" s="3" t="s">
        <v>219</v>
      </c>
      <c r="D53" s="3" t="s">
        <v>89</v>
      </c>
      <c r="E53" s="3" t="s">
        <v>90</v>
      </c>
      <c r="F53" s="3" t="s">
        <v>91</v>
      </c>
      <c r="G53" s="3" t="s">
        <v>92</v>
      </c>
      <c r="H53" s="3" t="s">
        <v>93</v>
      </c>
      <c r="I53" s="3" t="s">
        <v>94</v>
      </c>
      <c r="J53" s="3" t="s">
        <v>95</v>
      </c>
      <c r="K53" s="3" t="s">
        <v>96</v>
      </c>
      <c r="L53" s="3" t="s">
        <v>97</v>
      </c>
      <c r="M53" s="3" t="s">
        <v>98</v>
      </c>
    </row>
    <row r="54" spans="3:13" ht="12.75" x14ac:dyDescent="0.2"/>
    <row r="55" spans="3:13" ht="12.75" x14ac:dyDescent="0.2">
      <c r="C55" s="3" t="s">
        <v>220</v>
      </c>
      <c r="D55" s="3" t="s">
        <v>221</v>
      </c>
      <c r="E55" s="3">
        <v>949.6</v>
      </c>
      <c r="F55" s="3">
        <v>996.7</v>
      </c>
      <c r="G55" s="3">
        <v>946.9</v>
      </c>
      <c r="H55" s="3">
        <v>569.5</v>
      </c>
      <c r="I55" s="3">
        <v>654.1</v>
      </c>
      <c r="J55" s="3">
        <v>407.2</v>
      </c>
      <c r="K55" s="3" t="s">
        <v>222</v>
      </c>
      <c r="L55" s="3" t="s">
        <v>223</v>
      </c>
      <c r="M55" s="3">
        <v>507.6</v>
      </c>
    </row>
    <row r="56" spans="3:13" ht="12.75" x14ac:dyDescent="0.2">
      <c r="C56" s="3" t="s">
        <v>224</v>
      </c>
      <c r="D56" s="3" t="s">
        <v>225</v>
      </c>
      <c r="E56" s="3" t="s">
        <v>226</v>
      </c>
      <c r="F56" s="3" t="s">
        <v>227</v>
      </c>
      <c r="G56" s="3" t="s">
        <v>228</v>
      </c>
      <c r="H56" s="3" t="s">
        <v>229</v>
      </c>
      <c r="I56" s="3" t="s">
        <v>230</v>
      </c>
      <c r="J56" s="3" t="s">
        <v>231</v>
      </c>
      <c r="K56" s="3" t="s">
        <v>232</v>
      </c>
      <c r="L56" s="3" t="s">
        <v>233</v>
      </c>
      <c r="M56" s="3" t="s">
        <v>234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AB0DA-AB56-4584-8A05-0ABA83183B7F}">
  <dimension ref="C1:M48"/>
  <sheetViews>
    <sheetView workbookViewId="0">
      <selection activeCell="C6" sqref="C6:D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3" t="s">
        <v>0</v>
      </c>
      <c r="D2" s="34"/>
      <c r="E2" s="34"/>
    </row>
    <row r="3" spans="3:13" x14ac:dyDescent="0.2">
      <c r="C3" s="1" t="s">
        <v>1</v>
      </c>
    </row>
    <row r="6" spans="3:13" ht="15" x14ac:dyDescent="0.25">
      <c r="C6" s="35" t="s">
        <v>235</v>
      </c>
      <c r="D6" s="36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236</v>
      </c>
      <c r="D12" s="3" t="s">
        <v>237</v>
      </c>
      <c r="E12" s="3" t="s">
        <v>238</v>
      </c>
      <c r="F12" s="3" t="s">
        <v>239</v>
      </c>
      <c r="G12" s="3" t="s">
        <v>240</v>
      </c>
      <c r="H12" s="3" t="s">
        <v>241</v>
      </c>
      <c r="I12" s="3" t="s">
        <v>242</v>
      </c>
      <c r="J12" s="3" t="s">
        <v>243</v>
      </c>
      <c r="K12" s="3" t="s">
        <v>244</v>
      </c>
      <c r="L12" s="3" t="s">
        <v>245</v>
      </c>
      <c r="M12" s="3" t="s">
        <v>246</v>
      </c>
    </row>
    <row r="13" spans="3:13" x14ac:dyDescent="0.2">
      <c r="C13" s="3" t="s">
        <v>247</v>
      </c>
      <c r="D13" s="3" t="s">
        <v>248</v>
      </c>
      <c r="E13" s="3" t="s">
        <v>249</v>
      </c>
      <c r="F13" s="3" t="s">
        <v>250</v>
      </c>
      <c r="G13" s="3" t="s">
        <v>251</v>
      </c>
      <c r="H13" s="3" t="s">
        <v>252</v>
      </c>
      <c r="I13" s="3" t="s">
        <v>253</v>
      </c>
      <c r="J13" s="3" t="s">
        <v>254</v>
      </c>
      <c r="K13" s="3" t="s">
        <v>255</v>
      </c>
      <c r="L13" s="3" t="s">
        <v>256</v>
      </c>
      <c r="M13" s="3" t="s">
        <v>257</v>
      </c>
    </row>
    <row r="15" spans="3:13" x14ac:dyDescent="0.2">
      <c r="C15" s="3" t="s">
        <v>258</v>
      </c>
      <c r="D15" s="3" t="s">
        <v>259</v>
      </c>
      <c r="E15" s="3" t="s">
        <v>260</v>
      </c>
      <c r="F15" s="3" t="s">
        <v>261</v>
      </c>
      <c r="G15" s="3" t="s">
        <v>262</v>
      </c>
      <c r="H15" s="3" t="s">
        <v>263</v>
      </c>
      <c r="I15" s="3" t="s">
        <v>264</v>
      </c>
      <c r="J15" s="3" t="s">
        <v>265</v>
      </c>
      <c r="K15" s="3" t="s">
        <v>266</v>
      </c>
      <c r="L15" s="3" t="s">
        <v>267</v>
      </c>
      <c r="M15" s="3" t="s">
        <v>268</v>
      </c>
    </row>
    <row r="16" spans="3:13" x14ac:dyDescent="0.2">
      <c r="C16" s="3" t="s">
        <v>269</v>
      </c>
      <c r="D16" s="3" t="s">
        <v>270</v>
      </c>
      <c r="E16" s="3" t="s">
        <v>271</v>
      </c>
      <c r="F16" s="3" t="s">
        <v>272</v>
      </c>
      <c r="G16" s="3" t="s">
        <v>273</v>
      </c>
      <c r="H16" s="3" t="s">
        <v>274</v>
      </c>
      <c r="I16" s="3" t="s">
        <v>275</v>
      </c>
      <c r="J16" s="3" t="s">
        <v>276</v>
      </c>
      <c r="K16" s="3" t="s">
        <v>277</v>
      </c>
      <c r="L16" s="3" t="s">
        <v>278</v>
      </c>
      <c r="M16" s="3" t="s">
        <v>279</v>
      </c>
    </row>
    <row r="17" spans="3:13" x14ac:dyDescent="0.2">
      <c r="C17" s="3" t="s">
        <v>280</v>
      </c>
      <c r="D17" s="3" t="s">
        <v>281</v>
      </c>
      <c r="E17" s="3" t="s">
        <v>282</v>
      </c>
      <c r="F17" s="3" t="s">
        <v>283</v>
      </c>
      <c r="G17" s="3" t="s">
        <v>284</v>
      </c>
      <c r="H17" s="3" t="s">
        <v>283</v>
      </c>
      <c r="I17" s="3" t="s">
        <v>285</v>
      </c>
      <c r="J17" s="3" t="s">
        <v>283</v>
      </c>
      <c r="K17" s="3" t="s">
        <v>286</v>
      </c>
      <c r="L17" s="3" t="s">
        <v>287</v>
      </c>
      <c r="M17" s="3" t="s">
        <v>288</v>
      </c>
    </row>
    <row r="19" spans="3:13" x14ac:dyDescent="0.2">
      <c r="C19" s="3" t="s">
        <v>289</v>
      </c>
      <c r="D19" s="3">
        <v>-4.0999999999999996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290</v>
      </c>
      <c r="D20" s="3">
        <v>-378.1</v>
      </c>
      <c r="E20" s="3">
        <v>-381.4</v>
      </c>
      <c r="F20" s="3">
        <v>-365.3</v>
      </c>
      <c r="G20" s="3">
        <v>-388.1</v>
      </c>
      <c r="H20" s="3">
        <v>-277.60000000000002</v>
      </c>
      <c r="I20" s="3">
        <v>-329.5</v>
      </c>
      <c r="J20" s="3">
        <v>-312.8</v>
      </c>
      <c r="K20" s="3">
        <v>-301.89999999999998</v>
      </c>
      <c r="L20" s="3">
        <v>-377.6</v>
      </c>
      <c r="M20" s="3">
        <v>-429.1</v>
      </c>
    </row>
    <row r="21" spans="3:13" x14ac:dyDescent="0.2">
      <c r="C21" s="3" t="s">
        <v>291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</row>
    <row r="22" spans="3:13" x14ac:dyDescent="0.2">
      <c r="C22" s="3" t="s">
        <v>292</v>
      </c>
      <c r="D22" s="3" t="s">
        <v>293</v>
      </c>
      <c r="E22" s="3" t="s">
        <v>294</v>
      </c>
      <c r="F22" s="3" t="s">
        <v>295</v>
      </c>
      <c r="G22" s="3" t="s">
        <v>296</v>
      </c>
      <c r="H22" s="3" t="s">
        <v>297</v>
      </c>
      <c r="I22" s="3" t="s">
        <v>298</v>
      </c>
      <c r="J22" s="3" t="s">
        <v>299</v>
      </c>
      <c r="K22" s="3" t="s">
        <v>300</v>
      </c>
      <c r="L22" s="3" t="s">
        <v>301</v>
      </c>
      <c r="M22" s="3" t="s">
        <v>302</v>
      </c>
    </row>
    <row r="23" spans="3:13" x14ac:dyDescent="0.2">
      <c r="C23" s="3" t="s">
        <v>303</v>
      </c>
      <c r="D23" s="3" t="s">
        <v>304</v>
      </c>
      <c r="E23" s="3" t="s">
        <v>305</v>
      </c>
      <c r="F23" s="3" t="s">
        <v>306</v>
      </c>
      <c r="G23" s="3" t="s">
        <v>307</v>
      </c>
      <c r="H23" s="3" t="s">
        <v>308</v>
      </c>
      <c r="I23" s="3" t="s">
        <v>309</v>
      </c>
      <c r="J23" s="3" t="s">
        <v>310</v>
      </c>
      <c r="K23" s="3" t="s">
        <v>311</v>
      </c>
      <c r="L23" s="3" t="s">
        <v>312</v>
      </c>
      <c r="M23" s="3" t="s">
        <v>313</v>
      </c>
    </row>
    <row r="24" spans="3:13" x14ac:dyDescent="0.2">
      <c r="C24" s="3" t="s">
        <v>314</v>
      </c>
      <c r="D24" s="3">
        <v>893.1</v>
      </c>
      <c r="E24" s="3">
        <v>994</v>
      </c>
      <c r="F24" s="3" t="s">
        <v>315</v>
      </c>
      <c r="G24" s="3" t="s">
        <v>316</v>
      </c>
      <c r="H24" s="3" t="s">
        <v>317</v>
      </c>
      <c r="I24" s="3" t="s">
        <v>318</v>
      </c>
      <c r="J24" s="3" t="s">
        <v>319</v>
      </c>
      <c r="K24" s="3" t="s">
        <v>320</v>
      </c>
      <c r="L24" s="3" t="s">
        <v>321</v>
      </c>
      <c r="M24" s="3" t="s">
        <v>322</v>
      </c>
    </row>
    <row r="26" spans="3:13" x14ac:dyDescent="0.2">
      <c r="C26" s="3" t="s">
        <v>323</v>
      </c>
      <c r="D26" s="3">
        <v>-108.5</v>
      </c>
      <c r="E26" s="3">
        <v>-115.8</v>
      </c>
      <c r="F26" s="3">
        <v>-94.3</v>
      </c>
      <c r="G26" s="3">
        <v>-94.5</v>
      </c>
      <c r="H26" s="3">
        <v>-113.2</v>
      </c>
      <c r="I26" s="3">
        <v>-152.6</v>
      </c>
      <c r="J26" s="3">
        <v>-267.8</v>
      </c>
      <c r="K26" s="3">
        <v>-258</v>
      </c>
      <c r="L26" s="3">
        <v>-225.8</v>
      </c>
      <c r="M26" s="3">
        <v>-236.2</v>
      </c>
    </row>
    <row r="27" spans="3:13" x14ac:dyDescent="0.2">
      <c r="C27" s="3" t="s">
        <v>324</v>
      </c>
      <c r="D27" s="3">
        <v>784.6</v>
      </c>
      <c r="E27" s="3">
        <v>878.2</v>
      </c>
      <c r="F27" s="3" t="s">
        <v>325</v>
      </c>
      <c r="G27" s="3" t="s">
        <v>326</v>
      </c>
      <c r="H27" s="3" t="s">
        <v>327</v>
      </c>
      <c r="I27" s="3" t="s">
        <v>328</v>
      </c>
      <c r="J27" s="3" t="s">
        <v>329</v>
      </c>
      <c r="K27" s="3" t="s">
        <v>330</v>
      </c>
      <c r="L27" s="3" t="s">
        <v>331</v>
      </c>
      <c r="M27" s="3" t="s">
        <v>332</v>
      </c>
    </row>
    <row r="28" spans="3:13" x14ac:dyDescent="0.2">
      <c r="C28" s="3" t="s">
        <v>333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334</v>
      </c>
      <c r="D29" s="3">
        <v>-220.2</v>
      </c>
      <c r="E29" s="3">
        <v>-238.9</v>
      </c>
      <c r="F29" s="3">
        <v>-265.39999999999998</v>
      </c>
      <c r="G29" s="3">
        <v>-263.5</v>
      </c>
      <c r="H29" s="3">
        <v>-293.7</v>
      </c>
      <c r="I29" s="3">
        <v>-285.2</v>
      </c>
      <c r="J29" s="3">
        <v>-288.10000000000002</v>
      </c>
      <c r="K29" s="3">
        <v>-309.5</v>
      </c>
      <c r="L29" s="3">
        <v>-441.2</v>
      </c>
      <c r="M29" s="3">
        <v>-401</v>
      </c>
    </row>
    <row r="30" spans="3:13" x14ac:dyDescent="0.2">
      <c r="C30" s="3" t="s">
        <v>335</v>
      </c>
      <c r="D30" s="3">
        <v>564.4</v>
      </c>
      <c r="E30" s="3">
        <v>639.29999999999995</v>
      </c>
      <c r="F30" s="3">
        <v>735.9</v>
      </c>
      <c r="G30" s="3">
        <v>747.5</v>
      </c>
      <c r="H30" s="3">
        <v>818.8</v>
      </c>
      <c r="I30" s="3">
        <v>783</v>
      </c>
      <c r="J30" s="3">
        <v>894.8</v>
      </c>
      <c r="K30" s="3">
        <v>862.6</v>
      </c>
      <c r="L30" s="3" t="s">
        <v>336</v>
      </c>
      <c r="M30" s="3" t="s">
        <v>337</v>
      </c>
    </row>
    <row r="32" spans="3:13" x14ac:dyDescent="0.2">
      <c r="C32" s="3" t="s">
        <v>338</v>
      </c>
      <c r="D32" s="3">
        <v>-3.2</v>
      </c>
      <c r="E32" s="3">
        <v>-35.299999999999997</v>
      </c>
      <c r="F32" s="3">
        <v>-76.5</v>
      </c>
      <c r="G32" s="3">
        <v>-78.400000000000006</v>
      </c>
      <c r="H32" s="3">
        <v>-83.8</v>
      </c>
      <c r="I32" s="3">
        <v>-90.9</v>
      </c>
      <c r="J32" s="3">
        <v>-116.4</v>
      </c>
      <c r="K32" s="3">
        <v>-110.8</v>
      </c>
      <c r="L32" s="3">
        <v>-133.1</v>
      </c>
      <c r="M32" s="3">
        <v>-138.69999999999999</v>
      </c>
    </row>
    <row r="33" spans="3:13" x14ac:dyDescent="0.2">
      <c r="C33" s="3" t="s">
        <v>339</v>
      </c>
      <c r="D33" s="3">
        <v>561.20000000000005</v>
      </c>
      <c r="E33" s="3">
        <v>604</v>
      </c>
      <c r="F33" s="3">
        <v>659.4</v>
      </c>
      <c r="G33" s="3">
        <v>669.1</v>
      </c>
      <c r="H33" s="3">
        <v>735</v>
      </c>
      <c r="I33" s="3">
        <v>692.1</v>
      </c>
      <c r="J33" s="3">
        <v>778.4</v>
      </c>
      <c r="K33" s="3">
        <v>751.8</v>
      </c>
      <c r="L33" s="3" t="s">
        <v>340</v>
      </c>
      <c r="M33" s="3" t="s">
        <v>341</v>
      </c>
    </row>
    <row r="35" spans="3:13" x14ac:dyDescent="0.2">
      <c r="C35" s="3" t="s">
        <v>342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343</v>
      </c>
      <c r="D36" s="3">
        <v>561.20000000000005</v>
      </c>
      <c r="E36" s="3">
        <v>604</v>
      </c>
      <c r="F36" s="3">
        <v>659.4</v>
      </c>
      <c r="G36" s="3">
        <v>669.1</v>
      </c>
      <c r="H36" s="3">
        <v>735</v>
      </c>
      <c r="I36" s="3">
        <v>692.1</v>
      </c>
      <c r="J36" s="3">
        <v>778.4</v>
      </c>
      <c r="K36" s="3">
        <v>751.8</v>
      </c>
      <c r="L36" s="3" t="s">
        <v>340</v>
      </c>
      <c r="M36" s="3" t="s">
        <v>341</v>
      </c>
    </row>
    <row r="38" spans="3:13" x14ac:dyDescent="0.2">
      <c r="C38" s="3" t="s">
        <v>344</v>
      </c>
      <c r="D38" s="3">
        <v>6.96</v>
      </c>
      <c r="E38" s="3">
        <v>7.65</v>
      </c>
      <c r="F38" s="3">
        <v>8.66</v>
      </c>
      <c r="G38" s="3">
        <v>9.25</v>
      </c>
      <c r="H38" s="3">
        <v>10.7</v>
      </c>
      <c r="I38" s="3">
        <v>10.67</v>
      </c>
      <c r="J38" s="3">
        <v>12.6</v>
      </c>
      <c r="K38" s="3">
        <v>12.35</v>
      </c>
      <c r="L38" s="3">
        <v>18.559999999999999</v>
      </c>
      <c r="M38" s="3">
        <v>17.7</v>
      </c>
    </row>
    <row r="39" spans="3:13" x14ac:dyDescent="0.2">
      <c r="C39" s="3" t="s">
        <v>345</v>
      </c>
      <c r="D39" s="3">
        <v>6.91</v>
      </c>
      <c r="E39" s="3">
        <v>7.59</v>
      </c>
      <c r="F39" s="3">
        <v>8.61</v>
      </c>
      <c r="G39" s="3">
        <v>9.2200000000000006</v>
      </c>
      <c r="H39" s="3">
        <v>10.67</v>
      </c>
      <c r="I39" s="3">
        <v>10.64</v>
      </c>
      <c r="J39" s="3">
        <v>12.58</v>
      </c>
      <c r="K39" s="3">
        <v>12.31</v>
      </c>
      <c r="L39" s="3">
        <v>18.38</v>
      </c>
      <c r="M39" s="3">
        <v>17.600000000000001</v>
      </c>
    </row>
    <row r="40" spans="3:13" x14ac:dyDescent="0.2">
      <c r="C40" s="3" t="s">
        <v>346</v>
      </c>
      <c r="D40" s="3">
        <v>80.652000000000001</v>
      </c>
      <c r="E40" s="3">
        <v>78.959999999999994</v>
      </c>
      <c r="F40" s="3">
        <v>76.150999999999996</v>
      </c>
      <c r="G40" s="3">
        <v>72.36</v>
      </c>
      <c r="H40" s="3">
        <v>68.679000000000002</v>
      </c>
      <c r="I40" s="3">
        <v>64.888000000000005</v>
      </c>
      <c r="J40" s="3">
        <v>61.795000000000002</v>
      </c>
      <c r="K40" s="3">
        <v>60.896999999999998</v>
      </c>
      <c r="L40" s="3">
        <v>60.744</v>
      </c>
      <c r="M40" s="3">
        <v>58.982999999999997</v>
      </c>
    </row>
    <row r="41" spans="3:13" x14ac:dyDescent="0.2">
      <c r="C41" s="3" t="s">
        <v>347</v>
      </c>
      <c r="D41" s="3">
        <v>81.180999999999997</v>
      </c>
      <c r="E41" s="3">
        <v>79.613</v>
      </c>
      <c r="F41" s="3">
        <v>76.581999999999994</v>
      </c>
      <c r="G41" s="3">
        <v>72.555999999999997</v>
      </c>
      <c r="H41" s="3">
        <v>68.872</v>
      </c>
      <c r="I41" s="3">
        <v>65.063000000000002</v>
      </c>
      <c r="J41" s="3">
        <v>61.860999999999997</v>
      </c>
      <c r="K41" s="3">
        <v>61.09</v>
      </c>
      <c r="L41" s="3">
        <v>61.344999999999999</v>
      </c>
      <c r="M41" s="3">
        <v>59.337000000000003</v>
      </c>
    </row>
    <row r="43" spans="3:13" x14ac:dyDescent="0.2">
      <c r="C43" s="3" t="s">
        <v>348</v>
      </c>
      <c r="D43" s="3" t="s">
        <v>349</v>
      </c>
      <c r="E43" s="3" t="s">
        <v>350</v>
      </c>
      <c r="F43" s="3" t="s">
        <v>351</v>
      </c>
      <c r="G43" s="3" t="s">
        <v>352</v>
      </c>
      <c r="H43" s="3" t="s">
        <v>353</v>
      </c>
      <c r="I43" s="3" t="s">
        <v>354</v>
      </c>
      <c r="J43" s="3" t="s">
        <v>355</v>
      </c>
      <c r="K43" s="3" t="s">
        <v>356</v>
      </c>
      <c r="L43" s="3" t="s">
        <v>357</v>
      </c>
      <c r="M43" s="3" t="s">
        <v>358</v>
      </c>
    </row>
    <row r="44" spans="3:13" x14ac:dyDescent="0.2">
      <c r="C44" s="3" t="s">
        <v>359</v>
      </c>
      <c r="D44" s="3">
        <v>896.1</v>
      </c>
      <c r="E44" s="3">
        <v>998.4</v>
      </c>
      <c r="F44" s="3" t="s">
        <v>360</v>
      </c>
      <c r="G44" s="3" t="s">
        <v>361</v>
      </c>
      <c r="H44" s="3" t="s">
        <v>362</v>
      </c>
      <c r="I44" s="3" t="s">
        <v>363</v>
      </c>
      <c r="J44" s="3" t="s">
        <v>364</v>
      </c>
      <c r="K44" s="3" t="s">
        <v>365</v>
      </c>
      <c r="L44" s="3" t="s">
        <v>366</v>
      </c>
      <c r="M44" s="3" t="s">
        <v>367</v>
      </c>
    </row>
    <row r="46" spans="3:13" x14ac:dyDescent="0.2">
      <c r="C46" s="3" t="s">
        <v>368</v>
      </c>
      <c r="D46" s="3" t="s">
        <v>237</v>
      </c>
      <c r="E46" s="3" t="s">
        <v>238</v>
      </c>
      <c r="F46" s="3" t="s">
        <v>239</v>
      </c>
      <c r="G46" s="3" t="s">
        <v>240</v>
      </c>
      <c r="H46" s="3" t="s">
        <v>241</v>
      </c>
      <c r="I46" s="3" t="s">
        <v>242</v>
      </c>
      <c r="J46" s="3" t="s">
        <v>243</v>
      </c>
      <c r="K46" s="3" t="s">
        <v>244</v>
      </c>
      <c r="L46" s="3" t="s">
        <v>245</v>
      </c>
      <c r="M46" s="3" t="s">
        <v>246</v>
      </c>
    </row>
    <row r="47" spans="3:13" x14ac:dyDescent="0.2">
      <c r="C47" s="3" t="s">
        <v>369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370</v>
      </c>
      <c r="D48" s="3">
        <v>896.1</v>
      </c>
      <c r="E48" s="3">
        <v>998.4</v>
      </c>
      <c r="F48" s="3" t="s">
        <v>360</v>
      </c>
      <c r="G48" s="3" t="s">
        <v>361</v>
      </c>
      <c r="H48" s="3" t="s">
        <v>362</v>
      </c>
      <c r="I48" s="3" t="s">
        <v>363</v>
      </c>
      <c r="J48" s="3" t="s">
        <v>364</v>
      </c>
      <c r="K48" s="3" t="s">
        <v>365</v>
      </c>
      <c r="L48" s="3" t="s">
        <v>366</v>
      </c>
      <c r="M48" s="3" t="s">
        <v>367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D007C-7CFD-4AEC-B9CD-FC408C8333D9}">
  <dimension ref="C1:M41"/>
  <sheetViews>
    <sheetView workbookViewId="0">
      <selection activeCell="C6" sqref="C6:D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3" t="s">
        <v>0</v>
      </c>
      <c r="D2" s="34"/>
      <c r="E2" s="34"/>
    </row>
    <row r="3" spans="3:13" x14ac:dyDescent="0.2">
      <c r="C3" s="1" t="s">
        <v>1</v>
      </c>
    </row>
    <row r="6" spans="3:13" ht="15" x14ac:dyDescent="0.25">
      <c r="C6" s="35" t="s">
        <v>371</v>
      </c>
      <c r="D6" s="36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339</v>
      </c>
      <c r="D12" s="3">
        <v>561.20000000000005</v>
      </c>
      <c r="E12" s="3">
        <v>604</v>
      </c>
      <c r="F12" s="3">
        <v>659.4</v>
      </c>
      <c r="G12" s="3">
        <v>669.1</v>
      </c>
      <c r="H12" s="3">
        <v>735</v>
      </c>
      <c r="I12" s="3">
        <v>692.1</v>
      </c>
      <c r="J12" s="3">
        <v>778.4</v>
      </c>
      <c r="K12" s="3">
        <v>751.8</v>
      </c>
      <c r="L12" s="3" t="s">
        <v>340</v>
      </c>
      <c r="M12" s="3" t="s">
        <v>341</v>
      </c>
    </row>
    <row r="13" spans="3:13" x14ac:dyDescent="0.2">
      <c r="C13" s="3" t="s">
        <v>372</v>
      </c>
      <c r="D13" s="3">
        <v>256</v>
      </c>
      <c r="E13" s="3">
        <v>281.39999999999998</v>
      </c>
      <c r="F13" s="3">
        <v>314.89999999999998</v>
      </c>
      <c r="G13" s="3">
        <v>332.3</v>
      </c>
      <c r="H13" s="3">
        <v>335.5</v>
      </c>
      <c r="I13" s="3">
        <v>302.2</v>
      </c>
      <c r="J13" s="3">
        <v>546.70000000000005</v>
      </c>
      <c r="K13" s="3">
        <v>582.6</v>
      </c>
      <c r="L13" s="3">
        <v>581.9</v>
      </c>
      <c r="M13" s="3">
        <v>621</v>
      </c>
    </row>
    <row r="14" spans="3:13" x14ac:dyDescent="0.2">
      <c r="C14" s="3" t="s">
        <v>373</v>
      </c>
      <c r="D14" s="3">
        <v>91</v>
      </c>
      <c r="E14" s="3">
        <v>93</v>
      </c>
      <c r="F14" s="3">
        <v>111.6</v>
      </c>
      <c r="G14" s="3">
        <v>124.6</v>
      </c>
      <c r="H14" s="3">
        <v>133.19999999999999</v>
      </c>
      <c r="I14" s="3">
        <v>125.8</v>
      </c>
      <c r="J14" s="3">
        <v>110.8</v>
      </c>
      <c r="K14" s="3">
        <v>112.7</v>
      </c>
      <c r="L14" s="3">
        <v>119.6</v>
      </c>
      <c r="M14" s="3">
        <v>122.5</v>
      </c>
    </row>
    <row r="15" spans="3:13" x14ac:dyDescent="0.2">
      <c r="C15" s="3" t="s">
        <v>374</v>
      </c>
      <c r="D15" s="3">
        <v>45.4</v>
      </c>
      <c r="E15" s="3">
        <v>65</v>
      </c>
      <c r="F15" s="3">
        <v>35.6</v>
      </c>
      <c r="G15" s="3">
        <v>64.599999999999994</v>
      </c>
      <c r="H15" s="3">
        <v>75.400000000000006</v>
      </c>
      <c r="I15" s="3">
        <v>14.4</v>
      </c>
      <c r="J15" s="3">
        <v>31.6</v>
      </c>
      <c r="K15" s="3">
        <v>115.5</v>
      </c>
      <c r="L15" s="3">
        <v>123.5</v>
      </c>
      <c r="M15" s="3">
        <v>18.3</v>
      </c>
    </row>
    <row r="16" spans="3:13" x14ac:dyDescent="0.2">
      <c r="C16" s="3" t="s">
        <v>375</v>
      </c>
      <c r="D16" s="3">
        <v>68.400000000000006</v>
      </c>
      <c r="E16" s="3">
        <v>-38.1</v>
      </c>
      <c r="F16" s="3">
        <v>83.1</v>
      </c>
      <c r="G16" s="3">
        <v>66.2</v>
      </c>
      <c r="H16" s="3">
        <v>-50.8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</row>
    <row r="17" spans="3:13" x14ac:dyDescent="0.2">
      <c r="C17" s="3" t="s">
        <v>376</v>
      </c>
      <c r="D17" s="3">
        <v>80.3</v>
      </c>
      <c r="E17" s="3">
        <v>-146.6</v>
      </c>
      <c r="F17" s="3">
        <v>-147.30000000000001</v>
      </c>
      <c r="G17" s="3">
        <v>74</v>
      </c>
      <c r="H17" s="3">
        <v>-29.2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377</v>
      </c>
      <c r="D18" s="3">
        <v>-298.60000000000002</v>
      </c>
      <c r="E18" s="3">
        <v>-316.2</v>
      </c>
      <c r="F18" s="3">
        <v>5.2</v>
      </c>
      <c r="G18" s="3">
        <v>-252.2</v>
      </c>
      <c r="H18" s="3">
        <v>-417.7</v>
      </c>
      <c r="I18" s="3">
        <v>-524.1</v>
      </c>
      <c r="J18" s="3">
        <v>-377.8</v>
      </c>
      <c r="K18" s="3">
        <v>741.4</v>
      </c>
      <c r="L18" s="3">
        <v>-323.7</v>
      </c>
      <c r="M18" s="3" t="s">
        <v>378</v>
      </c>
    </row>
    <row r="19" spans="3:13" x14ac:dyDescent="0.2">
      <c r="C19" s="3" t="s">
        <v>379</v>
      </c>
      <c r="D19" s="3">
        <v>89.3</v>
      </c>
      <c r="E19" s="3">
        <v>32</v>
      </c>
      <c r="F19" s="3">
        <v>-83.6</v>
      </c>
      <c r="G19" s="3">
        <v>-92.2</v>
      </c>
      <c r="H19" s="3">
        <v>191.4</v>
      </c>
      <c r="I19" s="3">
        <v>197</v>
      </c>
      <c r="J19" s="3">
        <v>-2.1</v>
      </c>
      <c r="K19" s="3">
        <v>138.80000000000001</v>
      </c>
      <c r="L19" s="3">
        <v>107</v>
      </c>
      <c r="M19" s="3">
        <v>-8.4</v>
      </c>
    </row>
    <row r="20" spans="3:13" x14ac:dyDescent="0.2">
      <c r="C20" s="3" t="s">
        <v>380</v>
      </c>
      <c r="D20" s="3">
        <v>893</v>
      </c>
      <c r="E20" s="3">
        <v>574.5</v>
      </c>
      <c r="F20" s="3">
        <v>978.9</v>
      </c>
      <c r="G20" s="3">
        <v>986.4</v>
      </c>
      <c r="H20" s="3">
        <v>972.8</v>
      </c>
      <c r="I20" s="3">
        <v>807.4</v>
      </c>
      <c r="J20" s="3" t="s">
        <v>381</v>
      </c>
      <c r="K20" s="3" t="s">
        <v>382</v>
      </c>
      <c r="L20" s="3" t="s">
        <v>383</v>
      </c>
      <c r="M20" s="3">
        <v>566</v>
      </c>
    </row>
    <row r="22" spans="3:13" x14ac:dyDescent="0.2">
      <c r="C22" s="3" t="s">
        <v>384</v>
      </c>
      <c r="D22" s="3">
        <v>-404.3</v>
      </c>
      <c r="E22" s="3">
        <v>-538.6</v>
      </c>
      <c r="F22" s="3">
        <v>-515.9</v>
      </c>
      <c r="G22" s="3">
        <v>-617.29999999999995</v>
      </c>
      <c r="H22" s="3">
        <v>-471</v>
      </c>
      <c r="I22" s="3">
        <v>-416.8</v>
      </c>
      <c r="J22" s="3">
        <v>-435.2</v>
      </c>
      <c r="K22" s="3">
        <v>-307.2</v>
      </c>
      <c r="L22" s="3">
        <v>-630.6</v>
      </c>
      <c r="M22" s="3">
        <v>-712</v>
      </c>
    </row>
    <row r="23" spans="3:13" x14ac:dyDescent="0.2">
      <c r="C23" s="3" t="s">
        <v>385</v>
      </c>
      <c r="D23" s="3">
        <v>-58</v>
      </c>
      <c r="E23" s="3" t="s">
        <v>3</v>
      </c>
      <c r="F23" s="3" t="s">
        <v>3</v>
      </c>
      <c r="G23" s="3" t="s">
        <v>3</v>
      </c>
      <c r="H23" s="3">
        <v>-19.3</v>
      </c>
      <c r="I23" s="3">
        <v>-762.9</v>
      </c>
      <c r="J23" s="3">
        <v>-177.3</v>
      </c>
      <c r="K23" s="3" t="s">
        <v>3</v>
      </c>
      <c r="L23" s="3" t="s">
        <v>3</v>
      </c>
      <c r="M23" s="3" t="s">
        <v>3</v>
      </c>
    </row>
    <row r="24" spans="3:13" x14ac:dyDescent="0.2">
      <c r="C24" s="3" t="s">
        <v>386</v>
      </c>
      <c r="D24" s="3">
        <v>-324.10000000000002</v>
      </c>
      <c r="E24" s="3">
        <v>-50.9</v>
      </c>
      <c r="F24" s="3">
        <v>216.9</v>
      </c>
      <c r="G24" s="3">
        <v>-165.5</v>
      </c>
      <c r="H24" s="3">
        <v>-149.6</v>
      </c>
      <c r="I24" s="3">
        <v>-128.9</v>
      </c>
      <c r="J24" s="3">
        <v>-146.19999999999999</v>
      </c>
      <c r="K24" s="3">
        <v>-540.79999999999995</v>
      </c>
      <c r="L24" s="3">
        <v>-27.4</v>
      </c>
      <c r="M24" s="3">
        <v>382.1</v>
      </c>
    </row>
    <row r="25" spans="3:13" x14ac:dyDescent="0.2">
      <c r="C25" s="3" t="s">
        <v>387</v>
      </c>
      <c r="D25" s="3">
        <v>-786.4</v>
      </c>
      <c r="E25" s="3">
        <v>-589.5</v>
      </c>
      <c r="F25" s="3">
        <v>-299</v>
      </c>
      <c r="G25" s="3">
        <v>-782.8</v>
      </c>
      <c r="H25" s="3">
        <v>-639.9</v>
      </c>
      <c r="I25" s="3" t="s">
        <v>388</v>
      </c>
      <c r="J25" s="3">
        <v>-758.7</v>
      </c>
      <c r="K25" s="3">
        <v>-848</v>
      </c>
      <c r="L25" s="3">
        <v>-658</v>
      </c>
      <c r="M25" s="3">
        <v>-329.9</v>
      </c>
    </row>
    <row r="27" spans="3:13" x14ac:dyDescent="0.2">
      <c r="C27" s="3" t="s">
        <v>389</v>
      </c>
      <c r="D27" s="3">
        <v>-107.2</v>
      </c>
      <c r="E27" s="3">
        <v>-141.4</v>
      </c>
      <c r="F27" s="3">
        <v>-152.19999999999999</v>
      </c>
      <c r="G27" s="3">
        <v>-157.5</v>
      </c>
      <c r="H27" s="3">
        <v>-169.7</v>
      </c>
      <c r="I27" s="3">
        <v>-222.3</v>
      </c>
      <c r="J27" s="3">
        <v>-242.5</v>
      </c>
      <c r="K27" s="3">
        <v>-262.89999999999998</v>
      </c>
      <c r="L27" s="3">
        <v>-271.10000000000002</v>
      </c>
      <c r="M27" s="3">
        <v>-325.8</v>
      </c>
    </row>
    <row r="28" spans="3:13" x14ac:dyDescent="0.2">
      <c r="C28" s="3" t="s">
        <v>390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391</v>
      </c>
      <c r="D29" s="3">
        <v>265.8</v>
      </c>
      <c r="E29" s="3">
        <v>563.70000000000005</v>
      </c>
      <c r="F29" s="3">
        <v>856.1</v>
      </c>
      <c r="G29" s="3">
        <v>350</v>
      </c>
      <c r="H29" s="3">
        <v>741</v>
      </c>
      <c r="I29" s="3" t="s">
        <v>392</v>
      </c>
      <c r="J29" s="3">
        <v>571.29999999999995</v>
      </c>
      <c r="K29" s="3" t="s">
        <v>393</v>
      </c>
      <c r="L29" s="3">
        <v>159.6</v>
      </c>
      <c r="M29" s="3">
        <v>700</v>
      </c>
    </row>
    <row r="30" spans="3:13" x14ac:dyDescent="0.2">
      <c r="C30" s="3" t="s">
        <v>394</v>
      </c>
      <c r="D30" s="3">
        <v>-659.2</v>
      </c>
      <c r="E30" s="3">
        <v>-474</v>
      </c>
      <c r="F30" s="3">
        <v>-588.5</v>
      </c>
      <c r="G30" s="3">
        <v>-24.5</v>
      </c>
      <c r="H30" s="3">
        <v>-671.2</v>
      </c>
      <c r="I30" s="3">
        <v>-287.5</v>
      </c>
      <c r="J30" s="3">
        <v>-813.6</v>
      </c>
      <c r="K30" s="3" t="s">
        <v>395</v>
      </c>
      <c r="L30" s="3">
        <v>-515.70000000000005</v>
      </c>
      <c r="M30" s="3" t="s">
        <v>396</v>
      </c>
    </row>
    <row r="31" spans="3:13" x14ac:dyDescent="0.2">
      <c r="C31" s="3" t="s">
        <v>397</v>
      </c>
      <c r="D31" s="3">
        <v>-105.9</v>
      </c>
      <c r="E31" s="3">
        <v>-290.60000000000002</v>
      </c>
      <c r="F31" s="3">
        <v>-434.6</v>
      </c>
      <c r="G31" s="3">
        <v>-449.4</v>
      </c>
      <c r="H31" s="3">
        <v>-659.3</v>
      </c>
      <c r="I31" s="3">
        <v>-582.4</v>
      </c>
      <c r="J31" s="3">
        <v>-218</v>
      </c>
      <c r="K31" s="3">
        <v>-111.5</v>
      </c>
      <c r="L31" s="3">
        <v>-131.1</v>
      </c>
      <c r="M31" s="3">
        <v>-425.4</v>
      </c>
    </row>
    <row r="32" spans="3:13" x14ac:dyDescent="0.2">
      <c r="C32" s="3" t="s">
        <v>398</v>
      </c>
      <c r="D32" s="3">
        <v>144.80000000000001</v>
      </c>
      <c r="E32" s="3">
        <v>430.9</v>
      </c>
      <c r="F32" s="3">
        <v>-107.9</v>
      </c>
      <c r="G32" s="3">
        <v>1</v>
      </c>
      <c r="H32" s="3">
        <v>39.5</v>
      </c>
      <c r="I32" s="3">
        <v>192.8</v>
      </c>
      <c r="J32" s="3">
        <v>98.6</v>
      </c>
      <c r="K32" s="3">
        <v>531.79999999999995</v>
      </c>
      <c r="L32" s="3">
        <v>104.9</v>
      </c>
      <c r="M32" s="3">
        <v>-533</v>
      </c>
    </row>
    <row r="33" spans="3:13" x14ac:dyDescent="0.2">
      <c r="C33" s="3" t="s">
        <v>399</v>
      </c>
      <c r="D33" s="3">
        <v>-461.7</v>
      </c>
      <c r="E33" s="3">
        <v>88.6</v>
      </c>
      <c r="F33" s="3">
        <v>-427.1</v>
      </c>
      <c r="G33" s="3">
        <v>-280.39999999999998</v>
      </c>
      <c r="H33" s="3">
        <v>-719.7</v>
      </c>
      <c r="I33" s="3">
        <v>534.6</v>
      </c>
      <c r="J33" s="3">
        <v>-604.20000000000005</v>
      </c>
      <c r="K33" s="3">
        <v>-462.7</v>
      </c>
      <c r="L33" s="3">
        <v>-653.4</v>
      </c>
      <c r="M33" s="3" t="s">
        <v>400</v>
      </c>
    </row>
    <row r="35" spans="3:13" x14ac:dyDescent="0.2">
      <c r="C35" s="3" t="s">
        <v>401</v>
      </c>
      <c r="D35" s="3">
        <v>929.5</v>
      </c>
      <c r="E35" s="3">
        <v>574.20000000000005</v>
      </c>
      <c r="F35" s="3">
        <v>647.79999999999995</v>
      </c>
      <c r="G35" s="3">
        <v>900.6</v>
      </c>
      <c r="H35" s="3">
        <v>823.8</v>
      </c>
      <c r="I35" s="3">
        <v>437</v>
      </c>
      <c r="J35" s="3">
        <v>470.4</v>
      </c>
      <c r="K35" s="3">
        <v>195.1</v>
      </c>
      <c r="L35" s="3" t="s">
        <v>26</v>
      </c>
      <c r="M35" s="3" t="s">
        <v>27</v>
      </c>
    </row>
    <row r="36" spans="3:13" x14ac:dyDescent="0.2">
      <c r="C36" s="3" t="s">
        <v>402</v>
      </c>
      <c r="D36" s="3">
        <v>-0.2</v>
      </c>
      <c r="E36" s="3" t="s">
        <v>3</v>
      </c>
      <c r="F36" s="3" t="s">
        <v>3</v>
      </c>
      <c r="G36" s="3" t="s">
        <v>3</v>
      </c>
      <c r="H36" s="3" t="s">
        <v>3</v>
      </c>
      <c r="I36" s="3" t="s">
        <v>3</v>
      </c>
      <c r="J36" s="3" t="s">
        <v>3</v>
      </c>
      <c r="K36" s="3" t="s">
        <v>3</v>
      </c>
      <c r="L36" s="3" t="s">
        <v>3</v>
      </c>
      <c r="M36" s="3" t="s">
        <v>3</v>
      </c>
    </row>
    <row r="37" spans="3:13" x14ac:dyDescent="0.2">
      <c r="C37" s="3" t="s">
        <v>403</v>
      </c>
      <c r="D37" s="3">
        <v>-355.1</v>
      </c>
      <c r="E37" s="3">
        <v>73.599999999999994</v>
      </c>
      <c r="F37" s="3">
        <v>252.8</v>
      </c>
      <c r="G37" s="3">
        <v>-76.8</v>
      </c>
      <c r="H37" s="3">
        <v>-386.8</v>
      </c>
      <c r="I37" s="3">
        <v>33.4</v>
      </c>
      <c r="J37" s="3">
        <v>-275.3</v>
      </c>
      <c r="K37" s="3" t="s">
        <v>404</v>
      </c>
      <c r="L37" s="3">
        <v>424.5</v>
      </c>
      <c r="M37" s="3" t="s">
        <v>405</v>
      </c>
    </row>
    <row r="38" spans="3:13" x14ac:dyDescent="0.2">
      <c r="C38" s="3" t="s">
        <v>406</v>
      </c>
      <c r="D38" s="3">
        <v>574.20000000000005</v>
      </c>
      <c r="E38" s="3">
        <v>647.79999999999995</v>
      </c>
      <c r="F38" s="3">
        <v>900.6</v>
      </c>
      <c r="G38" s="3">
        <v>823.8</v>
      </c>
      <c r="H38" s="3">
        <v>437</v>
      </c>
      <c r="I38" s="3">
        <v>470.4</v>
      </c>
      <c r="J38" s="3">
        <v>195.1</v>
      </c>
      <c r="K38" s="3" t="s">
        <v>26</v>
      </c>
      <c r="L38" s="3" t="s">
        <v>27</v>
      </c>
      <c r="M38" s="3">
        <v>326.3</v>
      </c>
    </row>
    <row r="40" spans="3:13" x14ac:dyDescent="0.2">
      <c r="C40" s="3" t="s">
        <v>407</v>
      </c>
      <c r="D40" s="3">
        <v>488.7</v>
      </c>
      <c r="E40" s="3">
        <v>35.9</v>
      </c>
      <c r="F40" s="3">
        <v>463</v>
      </c>
      <c r="G40" s="3">
        <v>369.1</v>
      </c>
      <c r="H40" s="3">
        <v>501.8</v>
      </c>
      <c r="I40" s="3">
        <v>390.6</v>
      </c>
      <c r="J40" s="3">
        <v>652.4</v>
      </c>
      <c r="K40" s="3" t="s">
        <v>408</v>
      </c>
      <c r="L40" s="3" t="s">
        <v>409</v>
      </c>
      <c r="M40" s="3">
        <v>-146</v>
      </c>
    </row>
    <row r="41" spans="3:13" x14ac:dyDescent="0.2">
      <c r="C41" s="3" t="s">
        <v>410</v>
      </c>
      <c r="D41" s="3">
        <v>126.5</v>
      </c>
      <c r="E41" s="3">
        <v>122</v>
      </c>
      <c r="F41" s="3">
        <v>101.4</v>
      </c>
      <c r="G41" s="3">
        <v>114</v>
      </c>
      <c r="H41" s="3">
        <v>125.9</v>
      </c>
      <c r="I41" s="3">
        <v>148.5</v>
      </c>
      <c r="J41" s="3">
        <v>297.3</v>
      </c>
      <c r="K41" s="3">
        <v>272.60000000000002</v>
      </c>
      <c r="L41" s="3">
        <v>233</v>
      </c>
      <c r="M41" s="3">
        <v>254.6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AA4BC-219B-45EB-A0B4-CF447C4746CD}">
  <dimension ref="C1:M32"/>
  <sheetViews>
    <sheetView workbookViewId="0">
      <selection activeCell="C6" sqref="C6:D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3" t="s">
        <v>0</v>
      </c>
      <c r="D2" s="34"/>
      <c r="E2" s="34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35" t="s">
        <v>411</v>
      </c>
      <c r="D6" s="36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412</v>
      </c>
      <c r="D12" s="3">
        <v>124.4</v>
      </c>
      <c r="E12" s="3">
        <v>250</v>
      </c>
      <c r="F12" s="3">
        <v>200</v>
      </c>
      <c r="G12" s="3">
        <v>196.9</v>
      </c>
      <c r="H12" s="3">
        <v>231.11</v>
      </c>
      <c r="I12" s="3">
        <v>211.1</v>
      </c>
      <c r="J12" s="3">
        <v>176.25</v>
      </c>
      <c r="K12" s="3">
        <v>208</v>
      </c>
      <c r="L12" s="3">
        <v>342.23</v>
      </c>
      <c r="M12" s="3">
        <v>249.99</v>
      </c>
    </row>
    <row r="13" spans="3:13" ht="12.75" x14ac:dyDescent="0.2">
      <c r="C13" s="3" t="s">
        <v>413</v>
      </c>
      <c r="D13" s="3" t="s">
        <v>414</v>
      </c>
      <c r="E13" s="3" t="s">
        <v>415</v>
      </c>
      <c r="F13" s="3" t="s">
        <v>416</v>
      </c>
      <c r="G13" s="3" t="s">
        <v>417</v>
      </c>
      <c r="H13" s="3" t="s">
        <v>418</v>
      </c>
      <c r="I13" s="3" t="s">
        <v>419</v>
      </c>
      <c r="J13" s="3" t="s">
        <v>420</v>
      </c>
      <c r="K13" s="3" t="s">
        <v>421</v>
      </c>
      <c r="L13" s="3" t="s">
        <v>422</v>
      </c>
      <c r="M13" s="3" t="s">
        <v>423</v>
      </c>
    </row>
    <row r="14" spans="3:13" ht="12.75" x14ac:dyDescent="0.2"/>
    <row r="15" spans="3:13" ht="12.75" x14ac:dyDescent="0.2">
      <c r="C15" s="3" t="s">
        <v>424</v>
      </c>
      <c r="D15" s="3" t="s">
        <v>425</v>
      </c>
      <c r="E15" s="3" t="s">
        <v>426</v>
      </c>
      <c r="F15" s="3" t="s">
        <v>427</v>
      </c>
      <c r="G15" s="3" t="s">
        <v>428</v>
      </c>
      <c r="H15" s="3" t="s">
        <v>429</v>
      </c>
      <c r="I15" s="3" t="s">
        <v>430</v>
      </c>
      <c r="J15" s="3" t="s">
        <v>431</v>
      </c>
      <c r="K15" s="3" t="s">
        <v>432</v>
      </c>
      <c r="L15" s="3" t="s">
        <v>433</v>
      </c>
      <c r="M15" s="3" t="s">
        <v>434</v>
      </c>
    </row>
    <row r="16" spans="3:13" ht="12.75" x14ac:dyDescent="0.2">
      <c r="C16" s="3" t="s">
        <v>435</v>
      </c>
      <c r="D16" s="3" t="s">
        <v>425</v>
      </c>
      <c r="E16" s="3" t="s">
        <v>426</v>
      </c>
      <c r="F16" s="3" t="s">
        <v>427</v>
      </c>
      <c r="G16" s="3" t="s">
        <v>428</v>
      </c>
      <c r="H16" s="3" t="s">
        <v>429</v>
      </c>
      <c r="I16" s="3" t="s">
        <v>430</v>
      </c>
      <c r="J16" s="3" t="s">
        <v>431</v>
      </c>
      <c r="K16" s="3" t="s">
        <v>432</v>
      </c>
      <c r="L16" s="3" t="s">
        <v>433</v>
      </c>
      <c r="M16" s="3" t="s">
        <v>436</v>
      </c>
    </row>
    <row r="17" spans="3:13" ht="12.75" x14ac:dyDescent="0.2">
      <c r="C17" s="3" t="s">
        <v>437</v>
      </c>
      <c r="D17" s="3" t="s">
        <v>438</v>
      </c>
      <c r="E17" s="3" t="s">
        <v>439</v>
      </c>
      <c r="F17" s="3" t="s">
        <v>440</v>
      </c>
      <c r="G17" s="3" t="s">
        <v>438</v>
      </c>
      <c r="H17" s="3" t="s">
        <v>441</v>
      </c>
      <c r="I17" s="3" t="s">
        <v>442</v>
      </c>
      <c r="J17" s="3" t="s">
        <v>443</v>
      </c>
      <c r="K17" s="3" t="s">
        <v>444</v>
      </c>
      <c r="L17" s="3" t="s">
        <v>445</v>
      </c>
      <c r="M17" s="3" t="s">
        <v>446</v>
      </c>
    </row>
    <row r="18" spans="3:13" ht="12.75" x14ac:dyDescent="0.2">
      <c r="C18" s="3" t="s">
        <v>447</v>
      </c>
      <c r="D18" s="3" t="s">
        <v>448</v>
      </c>
      <c r="E18" s="3" t="s">
        <v>449</v>
      </c>
      <c r="F18" s="3" t="s">
        <v>450</v>
      </c>
      <c r="G18" s="3" t="s">
        <v>451</v>
      </c>
      <c r="H18" s="3" t="s">
        <v>451</v>
      </c>
      <c r="I18" s="3" t="s">
        <v>452</v>
      </c>
      <c r="J18" s="3" t="s">
        <v>453</v>
      </c>
      <c r="K18" s="3" t="s">
        <v>449</v>
      </c>
      <c r="L18" s="3" t="s">
        <v>454</v>
      </c>
      <c r="M18" s="3" t="s">
        <v>438</v>
      </c>
    </row>
    <row r="19" spans="3:13" ht="12.75" x14ac:dyDescent="0.2">
      <c r="C19" s="3" t="s">
        <v>455</v>
      </c>
      <c r="D19" s="3" t="s">
        <v>456</v>
      </c>
      <c r="E19" s="3" t="s">
        <v>457</v>
      </c>
      <c r="F19" s="3" t="s">
        <v>458</v>
      </c>
      <c r="G19" s="3" t="s">
        <v>459</v>
      </c>
      <c r="H19" s="3" t="s">
        <v>460</v>
      </c>
      <c r="I19" s="3" t="s">
        <v>461</v>
      </c>
      <c r="J19" s="3" t="s">
        <v>460</v>
      </c>
      <c r="K19" s="3" t="s">
        <v>462</v>
      </c>
      <c r="L19" s="3" t="s">
        <v>463</v>
      </c>
      <c r="M19" s="3" t="s">
        <v>464</v>
      </c>
    </row>
    <row r="20" spans="3:13" ht="12.75" x14ac:dyDescent="0.2">
      <c r="C20" s="3" t="s">
        <v>465</v>
      </c>
      <c r="D20" s="3" t="s">
        <v>466</v>
      </c>
      <c r="E20" s="3" t="s">
        <v>467</v>
      </c>
      <c r="F20" s="3" t="s">
        <v>468</v>
      </c>
      <c r="G20" s="3" t="s">
        <v>469</v>
      </c>
      <c r="H20" s="3" t="s">
        <v>470</v>
      </c>
      <c r="I20" s="3" t="s">
        <v>471</v>
      </c>
      <c r="J20" s="3" t="s">
        <v>472</v>
      </c>
      <c r="K20" s="3" t="s">
        <v>473</v>
      </c>
      <c r="L20" s="3" t="s">
        <v>474</v>
      </c>
      <c r="M20" s="3" t="s">
        <v>475</v>
      </c>
    </row>
    <row r="21" spans="3:13" ht="12.75" x14ac:dyDescent="0.2">
      <c r="C21" s="3" t="s">
        <v>476</v>
      </c>
      <c r="D21" s="3" t="s">
        <v>477</v>
      </c>
      <c r="E21" s="3" t="s">
        <v>478</v>
      </c>
      <c r="F21" s="3" t="s">
        <v>479</v>
      </c>
      <c r="G21" s="3" t="s">
        <v>478</v>
      </c>
      <c r="H21" s="3" t="s">
        <v>480</v>
      </c>
      <c r="I21" s="3" t="s">
        <v>479</v>
      </c>
      <c r="J21" s="3" t="s">
        <v>479</v>
      </c>
      <c r="K21" s="3" t="s">
        <v>479</v>
      </c>
      <c r="L21" s="3" t="s">
        <v>479</v>
      </c>
      <c r="M21" s="3" t="s">
        <v>479</v>
      </c>
    </row>
    <row r="22" spans="3:13" ht="12.75" x14ac:dyDescent="0.2">
      <c r="C22" s="3" t="s">
        <v>481</v>
      </c>
      <c r="D22" s="3" t="s">
        <v>482</v>
      </c>
      <c r="E22" s="3" t="s">
        <v>477</v>
      </c>
      <c r="F22" s="3" t="s">
        <v>477</v>
      </c>
      <c r="G22" s="3" t="s">
        <v>479</v>
      </c>
      <c r="H22" s="3" t="s">
        <v>478</v>
      </c>
      <c r="I22" s="3" t="s">
        <v>479</v>
      </c>
      <c r="J22" s="3" t="s">
        <v>478</v>
      </c>
      <c r="K22" s="3" t="s">
        <v>478</v>
      </c>
      <c r="L22" s="3" t="s">
        <v>479</v>
      </c>
      <c r="M22" s="3" t="s">
        <v>477</v>
      </c>
    </row>
    <row r="23" spans="3:13" ht="12.75" x14ac:dyDescent="0.2"/>
    <row r="24" spans="3:13" ht="12.75" x14ac:dyDescent="0.2">
      <c r="C24" s="3" t="s">
        <v>483</v>
      </c>
      <c r="D24" s="3" t="s">
        <v>451</v>
      </c>
      <c r="E24" s="3" t="s">
        <v>484</v>
      </c>
      <c r="F24" s="3" t="s">
        <v>464</v>
      </c>
      <c r="G24" s="3" t="s">
        <v>485</v>
      </c>
      <c r="H24" s="3" t="s">
        <v>486</v>
      </c>
      <c r="I24" s="3" t="s">
        <v>487</v>
      </c>
      <c r="J24" s="3" t="s">
        <v>488</v>
      </c>
      <c r="K24" s="3" t="s">
        <v>461</v>
      </c>
      <c r="L24" s="3" t="s">
        <v>489</v>
      </c>
      <c r="M24" s="3" t="s">
        <v>489</v>
      </c>
    </row>
    <row r="25" spans="3:13" ht="12.75" x14ac:dyDescent="0.2">
      <c r="C25" s="3" t="s">
        <v>490</v>
      </c>
      <c r="D25" s="3" t="s">
        <v>491</v>
      </c>
      <c r="E25" s="3" t="s">
        <v>492</v>
      </c>
      <c r="F25" s="3" t="s">
        <v>492</v>
      </c>
      <c r="G25" s="3" t="s">
        <v>493</v>
      </c>
      <c r="H25" s="3" t="s">
        <v>494</v>
      </c>
      <c r="I25" s="3" t="s">
        <v>495</v>
      </c>
      <c r="J25" s="3" t="s">
        <v>495</v>
      </c>
      <c r="K25" s="3" t="s">
        <v>496</v>
      </c>
      <c r="L25" s="3" t="s">
        <v>497</v>
      </c>
      <c r="M25" s="3" t="s">
        <v>492</v>
      </c>
    </row>
    <row r="26" spans="3:13" ht="12.75" x14ac:dyDescent="0.2">
      <c r="C26" s="3" t="s">
        <v>498</v>
      </c>
      <c r="D26" s="3" t="s">
        <v>499</v>
      </c>
      <c r="E26" s="3" t="s">
        <v>500</v>
      </c>
      <c r="F26" s="3" t="s">
        <v>440</v>
      </c>
      <c r="G26" s="3" t="s">
        <v>501</v>
      </c>
      <c r="H26" s="3" t="s">
        <v>502</v>
      </c>
      <c r="I26" s="3" t="s">
        <v>503</v>
      </c>
      <c r="J26" s="3" t="s">
        <v>503</v>
      </c>
      <c r="K26" s="3" t="s">
        <v>504</v>
      </c>
      <c r="L26" s="3" t="s">
        <v>505</v>
      </c>
      <c r="M26" s="3" t="s">
        <v>506</v>
      </c>
    </row>
    <row r="27" spans="3:13" ht="12.75" x14ac:dyDescent="0.2">
      <c r="C27" s="3" t="s">
        <v>507</v>
      </c>
      <c r="D27" s="3" t="s">
        <v>508</v>
      </c>
      <c r="E27" s="3" t="s">
        <v>509</v>
      </c>
      <c r="F27" s="3" t="s">
        <v>508</v>
      </c>
      <c r="G27" s="3" t="s">
        <v>509</v>
      </c>
      <c r="H27" s="3" t="s">
        <v>510</v>
      </c>
      <c r="I27" s="3" t="s">
        <v>508</v>
      </c>
      <c r="J27" s="3" t="s">
        <v>511</v>
      </c>
      <c r="K27" s="3" t="s">
        <v>508</v>
      </c>
      <c r="L27" s="3" t="s">
        <v>508</v>
      </c>
      <c r="M27" s="3" t="s">
        <v>511</v>
      </c>
    </row>
    <row r="28" spans="3:13" ht="12.75" x14ac:dyDescent="0.2"/>
    <row r="29" spans="3:13" ht="12.75" x14ac:dyDescent="0.2">
      <c r="C29" s="3" t="s">
        <v>512</v>
      </c>
      <c r="D29" s="3">
        <v>7.5</v>
      </c>
      <c r="E29" s="3">
        <v>7.4</v>
      </c>
      <c r="F29" s="3">
        <v>7.7</v>
      </c>
      <c r="G29" s="3">
        <v>7.2</v>
      </c>
      <c r="H29" s="3">
        <v>7.3</v>
      </c>
      <c r="I29" s="3">
        <v>6.9</v>
      </c>
      <c r="J29" s="3">
        <v>6.4</v>
      </c>
      <c r="K29" s="3">
        <v>6.9</v>
      </c>
      <c r="L29" s="3">
        <v>6.8</v>
      </c>
      <c r="M29" s="3">
        <v>6.7</v>
      </c>
    </row>
    <row r="30" spans="3:13" ht="12.75" x14ac:dyDescent="0.2">
      <c r="C30" s="3" t="s">
        <v>513</v>
      </c>
      <c r="D30" s="3">
        <v>8</v>
      </c>
      <c r="E30" s="3">
        <v>8</v>
      </c>
      <c r="F30" s="3">
        <v>7</v>
      </c>
      <c r="G30" s="3">
        <v>7</v>
      </c>
      <c r="H30" s="3">
        <v>7</v>
      </c>
      <c r="I30" s="3">
        <v>3</v>
      </c>
      <c r="J30" s="3">
        <v>6</v>
      </c>
      <c r="K30" s="3">
        <v>6</v>
      </c>
      <c r="L30" s="3">
        <v>8</v>
      </c>
      <c r="M30" s="3">
        <v>5</v>
      </c>
    </row>
    <row r="31" spans="3:13" ht="12.75" x14ac:dyDescent="0.2">
      <c r="C31" s="3" t="s">
        <v>514</v>
      </c>
      <c r="D31" s="3">
        <v>1.3125</v>
      </c>
      <c r="E31" s="3">
        <v>2.1</v>
      </c>
      <c r="F31" s="3">
        <v>2.2999999999999998</v>
      </c>
      <c r="G31" s="3">
        <v>2.6</v>
      </c>
      <c r="H31" s="3">
        <v>3.6</v>
      </c>
      <c r="I31" s="3">
        <v>3.6</v>
      </c>
      <c r="J31" s="3">
        <v>4.1500000000000004</v>
      </c>
      <c r="K31" s="3">
        <v>4.55</v>
      </c>
      <c r="L31" s="3">
        <v>4.7</v>
      </c>
      <c r="M31" s="3">
        <v>6.9</v>
      </c>
    </row>
    <row r="32" spans="3:13" ht="12.75" x14ac:dyDescent="0.2">
      <c r="C32" s="3" t="s">
        <v>515</v>
      </c>
      <c r="D32" s="3" t="s">
        <v>516</v>
      </c>
      <c r="E32" s="3" t="s">
        <v>517</v>
      </c>
      <c r="F32" s="3" t="s">
        <v>518</v>
      </c>
      <c r="G32" s="3" t="s">
        <v>519</v>
      </c>
      <c r="H32" s="3" t="s">
        <v>520</v>
      </c>
      <c r="I32" s="3" t="s">
        <v>521</v>
      </c>
      <c r="J32" s="3" t="s">
        <v>522</v>
      </c>
      <c r="K32" s="3" t="s">
        <v>255</v>
      </c>
      <c r="L32" s="3" t="s">
        <v>523</v>
      </c>
      <c r="M32" s="3" t="s">
        <v>524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604B1-9C50-40C0-9255-3D04E255A59C}">
  <dimension ref="A3:BJ22"/>
  <sheetViews>
    <sheetView showGridLines="0" tabSelected="1" workbookViewId="0">
      <selection activeCell="D25" sqref="D25"/>
    </sheetView>
  </sheetViews>
  <sheetFormatPr defaultRowHeight="15.75" x14ac:dyDescent="0.2"/>
  <cols>
    <col min="1" max="1" width="21.42578125" style="4" customWidth="1"/>
    <col min="2" max="2" width="32.7109375" style="4" customWidth="1"/>
    <col min="3" max="3" width="32.7109375" style="22" customWidth="1"/>
    <col min="4" max="6" width="32.7109375" style="5" customWidth="1"/>
    <col min="7" max="7" width="10" style="5" customWidth="1"/>
    <col min="8" max="12" width="31.28515625" style="5" customWidth="1"/>
    <col min="13" max="13" width="8.5703125" style="5" customWidth="1"/>
    <col min="14" max="17" width="19.28515625" style="6" customWidth="1"/>
    <col min="18" max="20" width="19.5703125" style="6" customWidth="1"/>
    <col min="21" max="21" width="9.140625" style="6"/>
    <col min="22" max="25" width="21.28515625" style="6" customWidth="1"/>
    <col min="26" max="26" width="9.140625" style="6"/>
    <col min="27" max="35" width="16.140625" style="6" customWidth="1"/>
    <col min="36" max="36" width="2.85546875" style="6" customWidth="1"/>
    <col min="37" max="38" width="16.140625" style="6" customWidth="1"/>
    <col min="39" max="41" width="9.140625" style="6"/>
    <col min="42" max="16384" width="9.140625" style="7"/>
  </cols>
  <sheetData>
    <row r="3" spans="1:62" ht="18" x14ac:dyDescent="0.2">
      <c r="B3" s="37" t="s">
        <v>525</v>
      </c>
      <c r="C3" s="37"/>
      <c r="D3" s="37"/>
      <c r="E3" s="37"/>
      <c r="F3" s="37"/>
      <c r="H3" s="37" t="s">
        <v>526</v>
      </c>
      <c r="I3" s="37"/>
      <c r="J3" s="37"/>
      <c r="K3" s="37"/>
      <c r="L3" s="37"/>
      <c r="N3" s="38" t="s">
        <v>527</v>
      </c>
      <c r="O3" s="38"/>
      <c r="P3" s="38"/>
      <c r="Q3" s="38"/>
      <c r="R3" s="38"/>
      <c r="S3" s="38"/>
      <c r="T3" s="38"/>
      <c r="V3" s="37" t="s">
        <v>528</v>
      </c>
      <c r="W3" s="37"/>
      <c r="X3" s="37"/>
      <c r="Y3" s="37"/>
      <c r="AA3" s="37" t="s">
        <v>529</v>
      </c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</row>
    <row r="4" spans="1:62" ht="47.25" x14ac:dyDescent="0.2">
      <c r="B4" s="8" t="s">
        <v>530</v>
      </c>
      <c r="C4" s="9" t="s">
        <v>531</v>
      </c>
      <c r="D4" s="8" t="s">
        <v>532</v>
      </c>
      <c r="E4" s="9" t="s">
        <v>533</v>
      </c>
      <c r="F4" s="8" t="s">
        <v>534</v>
      </c>
      <c r="H4" s="10" t="s">
        <v>535</v>
      </c>
      <c r="I4" s="11" t="s">
        <v>536</v>
      </c>
      <c r="J4" s="10" t="s">
        <v>537</v>
      </c>
      <c r="K4" s="11" t="s">
        <v>538</v>
      </c>
      <c r="L4" s="10" t="s">
        <v>539</v>
      </c>
      <c r="N4" s="12" t="s">
        <v>540</v>
      </c>
      <c r="O4" s="13" t="s">
        <v>541</v>
      </c>
      <c r="P4" s="12" t="s">
        <v>542</v>
      </c>
      <c r="Q4" s="13" t="s">
        <v>543</v>
      </c>
      <c r="R4" s="12" t="s">
        <v>544</v>
      </c>
      <c r="S4" s="13" t="s">
        <v>545</v>
      </c>
      <c r="T4" s="12" t="s">
        <v>546</v>
      </c>
      <c r="V4" s="13" t="s">
        <v>547</v>
      </c>
      <c r="W4" s="12" t="s">
        <v>548</v>
      </c>
      <c r="X4" s="13" t="s">
        <v>549</v>
      </c>
      <c r="Y4" s="12" t="s">
        <v>550</v>
      </c>
      <c r="AA4" s="14" t="s">
        <v>348</v>
      </c>
      <c r="AB4" s="15" t="s">
        <v>437</v>
      </c>
      <c r="AC4" s="14" t="s">
        <v>447</v>
      </c>
      <c r="AD4" s="15" t="s">
        <v>465</v>
      </c>
      <c r="AE4" s="14" t="s">
        <v>476</v>
      </c>
      <c r="AF4" s="15" t="s">
        <v>481</v>
      </c>
      <c r="AG4" s="14" t="s">
        <v>483</v>
      </c>
      <c r="AH4" s="15" t="s">
        <v>490</v>
      </c>
      <c r="AI4" s="14" t="s">
        <v>514</v>
      </c>
      <c r="AJ4" s="16"/>
      <c r="AK4" s="15" t="s">
        <v>512</v>
      </c>
      <c r="AL4" s="14" t="s">
        <v>513</v>
      </c>
    </row>
    <row r="5" spans="1:62" ht="63" x14ac:dyDescent="0.2">
      <c r="A5" s="17" t="s">
        <v>551</v>
      </c>
      <c r="B5" s="12" t="s">
        <v>552</v>
      </c>
      <c r="C5" s="18" t="s">
        <v>553</v>
      </c>
      <c r="D5" s="19" t="s">
        <v>554</v>
      </c>
      <c r="E5" s="13" t="s">
        <v>555</v>
      </c>
      <c r="F5" s="12" t="s">
        <v>552</v>
      </c>
      <c r="H5" s="13" t="s">
        <v>556</v>
      </c>
      <c r="I5" s="12" t="s">
        <v>557</v>
      </c>
      <c r="J5" s="13" t="s">
        <v>558</v>
      </c>
      <c r="K5" s="12" t="s">
        <v>559</v>
      </c>
      <c r="L5" s="13" t="s">
        <v>560</v>
      </c>
      <c r="N5" s="12" t="s">
        <v>561</v>
      </c>
      <c r="O5" s="13" t="s">
        <v>562</v>
      </c>
      <c r="P5" s="12" t="s">
        <v>563</v>
      </c>
      <c r="Q5" s="13" t="s">
        <v>564</v>
      </c>
      <c r="R5" s="12" t="s">
        <v>565</v>
      </c>
      <c r="S5" s="13" t="s">
        <v>566</v>
      </c>
      <c r="T5" s="12" t="s">
        <v>567</v>
      </c>
      <c r="V5" s="13" t="s">
        <v>568</v>
      </c>
      <c r="W5" s="12" t="s">
        <v>569</v>
      </c>
      <c r="X5" s="13" t="s">
        <v>570</v>
      </c>
      <c r="Y5" s="12" t="s">
        <v>571</v>
      </c>
      <c r="AA5" s="20"/>
      <c r="AB5" s="21"/>
      <c r="AC5" s="20"/>
      <c r="AD5" s="21"/>
      <c r="AE5" s="20"/>
      <c r="AF5" s="21"/>
      <c r="AG5" s="20"/>
      <c r="AH5" s="21"/>
      <c r="AI5" s="20"/>
      <c r="AK5" s="21"/>
      <c r="AL5" s="20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2">
      <c r="G6" s="23"/>
      <c r="H6" s="23"/>
      <c r="I6" s="23"/>
      <c r="J6" s="23"/>
      <c r="K6" s="23"/>
      <c r="L6" s="23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ht="18" x14ac:dyDescent="0.2">
      <c r="A7" s="24">
        <v>2013</v>
      </c>
      <c r="B7" s="25">
        <f>'Balance Sheet'!D18/'Balance Sheet'!D35</f>
        <v>1.8458156914462875</v>
      </c>
      <c r="C7" s="25">
        <f>('Balance Sheet'!D18-'Balance Sheet'!D15)/'Balance Sheet'!D35</f>
        <v>1.5031581869924342</v>
      </c>
      <c r="D7" s="25">
        <f>'Balance Sheet'!D12/'Balance Sheet'!D35</f>
        <v>0.14881654751162629</v>
      </c>
      <c r="E7" s="25">
        <f>'Cash Flow Statement'!D20/'Balance Sheet'!D35</f>
        <v>0.20661252631822491</v>
      </c>
      <c r="F7" s="25">
        <f>'Balance Sheet'!D18/'Balance Sheet'!D35</f>
        <v>1.8458156914462875</v>
      </c>
      <c r="G7" s="23"/>
      <c r="H7" s="26">
        <f>'Income Statement'!D33/'Balance Sheet'!D51</f>
        <v>0.10297436650213766</v>
      </c>
      <c r="I7" s="26">
        <f>'Income Statement'!D33/'Income Statement'!D12</f>
        <v>4.7617431441759436E-2</v>
      </c>
      <c r="J7" s="26">
        <f>'Income Statement'!D12/'Balance Sheet'!D27</f>
        <v>0.86468085106382986</v>
      </c>
      <c r="K7" s="26">
        <f>'Income Statement'!D30/'Balance Sheet'!D27</f>
        <v>4.1408657373440939E-2</v>
      </c>
      <c r="L7" s="26">
        <f>'Income Statement'!D38</f>
        <v>6.96</v>
      </c>
      <c r="M7" s="23"/>
      <c r="N7" s="26">
        <f>'Balance Sheet'!D40/'Balance Sheet'!D27</f>
        <v>0.60015407190022008</v>
      </c>
      <c r="O7" s="26">
        <f>'Balance Sheet'!D51/'Balance Sheet'!D27</f>
        <v>0.39984592809977987</v>
      </c>
      <c r="P7" s="26">
        <f>'Balance Sheet'!D40/'Balance Sheet'!D51</f>
        <v>1.5009633204278978</v>
      </c>
      <c r="Q7" s="25">
        <f>'Income Statement'!D24/'Income Statement'!D26</f>
        <v>-8.2313364055299534</v>
      </c>
      <c r="R7" s="25">
        <f>ABS('Cash Flow Statement'!D20/('Income Statement'!D26+'Cash Flow Statement'!D30))</f>
        <v>1.1632147974469194</v>
      </c>
      <c r="S7" s="25">
        <f>'Balance Sheet'!D40/'Income Statement'!D43</f>
        <v>7.100164916239911</v>
      </c>
      <c r="T7" s="25">
        <f>'Cash Flow Statement'!D20/'Balance Sheet'!D40</f>
        <v>0.10916736959205878</v>
      </c>
      <c r="V7" s="25">
        <f>ABS('Income Statement'!D15/'Balance Sheet'!D15)</f>
        <v>5.6307224848075625</v>
      </c>
      <c r="W7" s="25">
        <f>'Income Statement'!D12/'Balance Sheet'!D14</f>
        <v>17.033675386616565</v>
      </c>
      <c r="X7" s="25">
        <f>'Income Statement'!D12/'Balance Sheet'!D27</f>
        <v>0.86468085106382986</v>
      </c>
      <c r="Y7" s="25">
        <f>'Income Statement'!D12/('Balance Sheet'!D18-'Balance Sheet'!D35)</f>
        <v>3.2238969280849088</v>
      </c>
      <c r="AA7" s="11" t="str">
        <f>'Income Statement'!D43</f>
        <v>1,152.1</v>
      </c>
      <c r="AB7" s="11" t="str">
        <f>'Valuation Ratios'!D17</f>
        <v>11.4x</v>
      </c>
      <c r="AC7" s="11" t="str">
        <f>'Valuation Ratios'!D18</f>
        <v>14.9x</v>
      </c>
      <c r="AD7" s="11" t="str">
        <f>'Valuation Ratios'!D20</f>
        <v>15.7x</v>
      </c>
      <c r="AE7" s="11" t="str">
        <f>'Valuation Ratios'!D21</f>
        <v>1.2x</v>
      </c>
      <c r="AF7" s="11" t="str">
        <f>'Valuation Ratios'!D22</f>
        <v>1.1x</v>
      </c>
      <c r="AG7" s="11" t="str">
        <f>'Valuation Ratios'!D24</f>
        <v>15.0x</v>
      </c>
      <c r="AH7" s="11" t="str">
        <f>'Valuation Ratios'!D25</f>
        <v>1.6x</v>
      </c>
      <c r="AI7" s="11">
        <f>'Valuation Ratios'!D31</f>
        <v>1.3125</v>
      </c>
      <c r="AK7" s="11">
        <f>'Valuation Ratios'!D29</f>
        <v>7.5</v>
      </c>
      <c r="AL7" s="11">
        <f>'Valuation Ratios'!D30</f>
        <v>8</v>
      </c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s="31" customFormat="1" ht="18" x14ac:dyDescent="0.2">
      <c r="A8" s="27">
        <v>2014</v>
      </c>
      <c r="B8" s="28">
        <f>'Balance Sheet'!E18/'Balance Sheet'!E35</f>
        <v>1.8586092425963134</v>
      </c>
      <c r="C8" s="28">
        <f>('Balance Sheet'!E18-'Balance Sheet'!E15)/'Balance Sheet'!E35</f>
        <v>1.5039748405695816</v>
      </c>
      <c r="D8" s="28">
        <f>'Balance Sheet'!E12/'Balance Sheet'!E35</f>
        <v>0.14460120555604089</v>
      </c>
      <c r="E8" s="28">
        <f>'Cash Flow Statement'!E20/'Balance Sheet'!E35</f>
        <v>0.12546955534201101</v>
      </c>
      <c r="F8" s="28">
        <f>'Balance Sheet'!E18/'Balance Sheet'!E35</f>
        <v>1.8586092425963134</v>
      </c>
      <c r="G8" s="23"/>
      <c r="H8" s="29">
        <f>'Income Statement'!E33/'Balance Sheet'!E51</f>
        <v>0.10726717340342402</v>
      </c>
      <c r="I8" s="29">
        <f>'Income Statement'!E33/'Income Statement'!E12</f>
        <v>4.8463840679135679E-2</v>
      </c>
      <c r="J8" s="29">
        <f>'Income Statement'!E12/'Balance Sheet'!E27</f>
        <v>0.85636835884891294</v>
      </c>
      <c r="K8" s="29">
        <f>'Income Statement'!E30/'Balance Sheet'!E27</f>
        <v>4.3928483082758422E-2</v>
      </c>
      <c r="L8" s="29">
        <f>'Income Statement'!E38</f>
        <v>7.65</v>
      </c>
      <c r="M8" s="23"/>
      <c r="N8" s="29">
        <f>'Balance Sheet'!E40/'Balance Sheet'!E27</f>
        <v>0.61308853035758448</v>
      </c>
      <c r="O8" s="29">
        <f>'Balance Sheet'!E51/'Balance Sheet'!E27</f>
        <v>0.38691146964241541</v>
      </c>
      <c r="P8" s="29">
        <f>'Balance Sheet'!E40/'Balance Sheet'!E51</f>
        <v>1.5845705761170703</v>
      </c>
      <c r="Q8" s="28">
        <f>'Income Statement'!E24/'Income Statement'!E26</f>
        <v>-8.5837651122625225</v>
      </c>
      <c r="R8" s="28">
        <f>ABS('Cash Flow Statement'!E20/('Income Statement'!E26+'Cash Flow Statement'!E30))</f>
        <v>0.97405900305188209</v>
      </c>
      <c r="S8" s="28">
        <f>'Balance Sheet'!E40/'Income Statement'!E43</f>
        <v>6.9717143303641196</v>
      </c>
      <c r="T8" s="28">
        <f>'Cash Flow Statement'!E20/'Balance Sheet'!E40</f>
        <v>6.4388505334887478E-2</v>
      </c>
      <c r="U8" s="6"/>
      <c r="V8" s="28">
        <f>ABS('Income Statement'!E15/'Balance Sheet'!E15)</f>
        <v>5.3654390934844196</v>
      </c>
      <c r="W8" s="28">
        <f>'Income Statement'!E12/'Balance Sheet'!E14</f>
        <v>16.789572948942478</v>
      </c>
      <c r="X8" s="28">
        <f>'Income Statement'!E12/'Balance Sheet'!E27</f>
        <v>0.85636835884891294</v>
      </c>
      <c r="Y8" s="28">
        <f>'Income Statement'!E12/('Balance Sheet'!E18-'Balance Sheet'!E35)</f>
        <v>3.1700920791575515</v>
      </c>
      <c r="Z8" s="6"/>
      <c r="AA8" s="30" t="str">
        <f>'Income Statement'!E43</f>
        <v>1,279.8</v>
      </c>
      <c r="AB8" s="30" t="str">
        <f>'Valuation Ratios'!E17</f>
        <v>12.3x</v>
      </c>
      <c r="AC8" s="30" t="str">
        <f>'Valuation Ratios'!E18</f>
        <v>15.8x</v>
      </c>
      <c r="AD8" s="30" t="str">
        <f>'Valuation Ratios'!E20</f>
        <v>-33.8x</v>
      </c>
      <c r="AE8" s="30" t="str">
        <f>'Valuation Ratios'!E21</f>
        <v>1.4x</v>
      </c>
      <c r="AF8" s="30" t="str">
        <f>'Valuation Ratios'!E22</f>
        <v>1.2x</v>
      </c>
      <c r="AG8" s="30" t="str">
        <f>'Valuation Ratios'!E24</f>
        <v>16.7x</v>
      </c>
      <c r="AH8" s="30" t="str">
        <f>'Valuation Ratios'!E25</f>
        <v>1.9x</v>
      </c>
      <c r="AI8" s="30">
        <f>'Valuation Ratios'!E31</f>
        <v>2.1</v>
      </c>
      <c r="AK8" s="30">
        <f>'Valuation Ratios'!E29</f>
        <v>7.4</v>
      </c>
      <c r="AL8" s="30">
        <f>'Valuation Ratios'!E30</f>
        <v>8</v>
      </c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ht="18" x14ac:dyDescent="0.2">
      <c r="A9" s="24">
        <v>2015</v>
      </c>
      <c r="B9" s="25">
        <f>'Balance Sheet'!F18/'Balance Sheet'!F35</f>
        <v>2.2380915598125544</v>
      </c>
      <c r="C9" s="25">
        <f>('Balance Sheet'!F18-'Balance Sheet'!F15)/'Balance Sheet'!F35</f>
        <v>1.783768474174777</v>
      </c>
      <c r="D9" s="25">
        <f>'Balance Sheet'!F12/'Balance Sheet'!F35</f>
        <v>0.23188629692569132</v>
      </c>
      <c r="E9" s="25">
        <f>'Cash Flow Statement'!F20/'Balance Sheet'!F35</f>
        <v>0.25204696431330137</v>
      </c>
      <c r="F9" s="25">
        <f>'Balance Sheet'!F18/'Balance Sheet'!F35</f>
        <v>2.2380915598125544</v>
      </c>
      <c r="G9" s="23"/>
      <c r="H9" s="26">
        <f>'Income Statement'!F33/'Balance Sheet'!F51</f>
        <v>0.11389191149800508</v>
      </c>
      <c r="I9" s="26">
        <f>'Income Statement'!F33/'Income Statement'!F12</f>
        <v>5.3698817551060291E-2</v>
      </c>
      <c r="J9" s="26">
        <f>'Income Statement'!F12/'Balance Sheet'!F27</f>
        <v>0.81930636918026667</v>
      </c>
      <c r="K9" s="26">
        <f>'Income Statement'!F30/'Balance Sheet'!F27</f>
        <v>4.9099934613485635E-2</v>
      </c>
      <c r="L9" s="26">
        <f>'Income Statement'!F38</f>
        <v>8.66</v>
      </c>
      <c r="M9" s="23"/>
      <c r="N9" s="26">
        <f>'Balance Sheet'!F40/'Balance Sheet'!F27</f>
        <v>0.61370581406210389</v>
      </c>
      <c r="O9" s="26">
        <f>'Balance Sheet'!F51/'Balance Sheet'!F27</f>
        <v>0.38629418593789616</v>
      </c>
      <c r="P9" s="26">
        <f>'Balance Sheet'!F40/'Balance Sheet'!F51</f>
        <v>1.5887006235210805</v>
      </c>
      <c r="Q9" s="25">
        <f>'Income Statement'!F24/'Income Statement'!F26</f>
        <v>-11.618239660657476</v>
      </c>
      <c r="R9" s="25">
        <f>ABS('Cash Flow Statement'!F20/('Income Statement'!F26+'Cash Flow Statement'!F30))</f>
        <v>1.4336555360281196</v>
      </c>
      <c r="S9" s="25">
        <f>'Balance Sheet'!F40/'Income Statement'!F43</f>
        <v>6.7947846642535277</v>
      </c>
      <c r="T9" s="25">
        <f>'Cash Flow Statement'!F20/'Balance Sheet'!F40</f>
        <v>0.10642415281416814</v>
      </c>
      <c r="V9" s="25">
        <f>ABS('Income Statement'!F15/'Balance Sheet'!F15)</f>
        <v>4.7715500141683194</v>
      </c>
      <c r="W9" s="25">
        <f>'Income Statement'!F12/'Balance Sheet'!F14</f>
        <v>18.119521912350596</v>
      </c>
      <c r="X9" s="25">
        <f>'Income Statement'!F12/'Balance Sheet'!F27</f>
        <v>0.81930636918026667</v>
      </c>
      <c r="Y9" s="25">
        <f>'Income Statement'!F12/('Balance Sheet'!F18-'Balance Sheet'!F35)</f>
        <v>2.5537277737340132</v>
      </c>
      <c r="AA9" s="11" t="str">
        <f>'Income Statement'!F43</f>
        <v>1,353.7</v>
      </c>
      <c r="AB9" s="11" t="str">
        <f>'Valuation Ratios'!F17</f>
        <v>10.9x</v>
      </c>
      <c r="AC9" s="11" t="str">
        <f>'Valuation Ratios'!F18</f>
        <v>14.3x</v>
      </c>
      <c r="AD9" s="11" t="str">
        <f>'Valuation Ratios'!F20</f>
        <v>28.2x</v>
      </c>
      <c r="AE9" s="11" t="str">
        <f>'Valuation Ratios'!F21</f>
        <v>1.3x</v>
      </c>
      <c r="AF9" s="11" t="str">
        <f>'Valuation Ratios'!F22</f>
        <v>1.2x</v>
      </c>
      <c r="AG9" s="11" t="str">
        <f>'Valuation Ratios'!F24</f>
        <v>14.6x</v>
      </c>
      <c r="AH9" s="11" t="str">
        <f>'Valuation Ratios'!F25</f>
        <v>1.9x</v>
      </c>
      <c r="AI9" s="11">
        <f>'Valuation Ratios'!F31</f>
        <v>2.2999999999999998</v>
      </c>
      <c r="AK9" s="11">
        <f>'Valuation Ratios'!F29</f>
        <v>7.7</v>
      </c>
      <c r="AL9" s="11">
        <f>'Valuation Ratios'!F30</f>
        <v>7</v>
      </c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s="31" customFormat="1" ht="18" x14ac:dyDescent="0.2">
      <c r="A10" s="27">
        <v>2016</v>
      </c>
      <c r="B10" s="28">
        <f>'Balance Sheet'!G18/'Balance Sheet'!G35</f>
        <v>1.8453075263304068</v>
      </c>
      <c r="C10" s="28">
        <f>('Balance Sheet'!G18-'Balance Sheet'!G15)/'Balance Sheet'!G35</f>
        <v>1.4798436198167022</v>
      </c>
      <c r="D10" s="28">
        <f>'Balance Sheet'!G12/'Balance Sheet'!G35</f>
        <v>0.17725223781751376</v>
      </c>
      <c r="E10" s="28">
        <f>'Cash Flow Statement'!G20/'Balance Sheet'!G35</f>
        <v>0.21072870601807345</v>
      </c>
      <c r="F10" s="28">
        <f>'Balance Sheet'!G18/'Balance Sheet'!G35</f>
        <v>1.8453075263304068</v>
      </c>
      <c r="G10" s="23"/>
      <c r="H10" s="29">
        <f>'Income Statement'!G33/'Balance Sheet'!G51</f>
        <v>0.11662280166628902</v>
      </c>
      <c r="I10" s="29">
        <f>'Income Statement'!G33/'Income Statement'!G12</f>
        <v>5.2763977604289886E-2</v>
      </c>
      <c r="J10" s="29">
        <f>'Income Statement'!G12/'Balance Sheet'!G27</f>
        <v>0.82867187704210998</v>
      </c>
      <c r="K10" s="29">
        <f>'Income Statement'!G30/'Balance Sheet'!G27</f>
        <v>4.8847269780693731E-2</v>
      </c>
      <c r="L10" s="29">
        <f>'Income Statement'!G38</f>
        <v>9.25</v>
      </c>
      <c r="M10" s="23"/>
      <c r="N10" s="29">
        <f>'Balance Sheet'!G40/'Balance Sheet'!G27</f>
        <v>0.62508168439762657</v>
      </c>
      <c r="O10" s="29">
        <f>'Balance Sheet'!G51/'Balance Sheet'!G27</f>
        <v>0.37491831560237343</v>
      </c>
      <c r="P10" s="29">
        <f>'Balance Sheet'!G40/'Balance Sheet'!G51</f>
        <v>1.6672476600491519</v>
      </c>
      <c r="Q10" s="28">
        <f>'Income Statement'!G24/'Income Statement'!G26</f>
        <v>-11.698412698412698</v>
      </c>
      <c r="R10" s="28">
        <f>ABS('Cash Flow Statement'!G20/('Income Statement'!G26+'Cash Flow Statement'!G30))</f>
        <v>8.2890756302520998</v>
      </c>
      <c r="S10" s="28">
        <f>'Balance Sheet'!G40/'Income Statement'!G43</f>
        <v>6.6746912288046891</v>
      </c>
      <c r="T10" s="28">
        <f>'Cash Flow Statement'!G20/'Balance Sheet'!G40</f>
        <v>0.10312058961894308</v>
      </c>
      <c r="U10" s="6"/>
      <c r="V10" s="28">
        <f>ABS('Income Statement'!G15/'Balance Sheet'!G15)</f>
        <v>5.0166598468463199</v>
      </c>
      <c r="W10" s="28">
        <f>'Income Statement'!G12/'Balance Sheet'!G14</f>
        <v>20.476344259647991</v>
      </c>
      <c r="X10" s="28">
        <f>'Income Statement'!G12/'Balance Sheet'!G27</f>
        <v>0.82867187704210998</v>
      </c>
      <c r="Y10" s="28">
        <f>'Income Statement'!G12/('Balance Sheet'!G18-'Balance Sheet'!G35)</f>
        <v>3.204862515163768</v>
      </c>
      <c r="Z10" s="6"/>
      <c r="AA10" s="30" t="str">
        <f>'Income Statement'!G43</f>
        <v>1,433.1</v>
      </c>
      <c r="AB10" s="30" t="str">
        <f>'Valuation Ratios'!G17</f>
        <v>11.4x</v>
      </c>
      <c r="AC10" s="30" t="str">
        <f>'Valuation Ratios'!G18</f>
        <v>15.0x</v>
      </c>
      <c r="AD10" s="30" t="str">
        <f>'Valuation Ratios'!G20</f>
        <v>38.3x</v>
      </c>
      <c r="AE10" s="30" t="str">
        <f>'Valuation Ratios'!G21</f>
        <v>1.4x</v>
      </c>
      <c r="AF10" s="30" t="str">
        <f>'Valuation Ratios'!G22</f>
        <v>1.3x</v>
      </c>
      <c r="AG10" s="30" t="str">
        <f>'Valuation Ratios'!G24</f>
        <v>15.6x</v>
      </c>
      <c r="AH10" s="30" t="str">
        <f>'Valuation Ratios'!G25</f>
        <v>2.1x</v>
      </c>
      <c r="AI10" s="30">
        <f>'Valuation Ratios'!G31</f>
        <v>2.6</v>
      </c>
      <c r="AK10" s="30">
        <f>'Valuation Ratios'!G29</f>
        <v>7.2</v>
      </c>
      <c r="AL10" s="30">
        <f>'Valuation Ratios'!G30</f>
        <v>7</v>
      </c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ht="18" x14ac:dyDescent="0.2">
      <c r="A11" s="24">
        <v>2017</v>
      </c>
      <c r="B11" s="25">
        <f>'Balance Sheet'!H18/'Balance Sheet'!H35</f>
        <v>1.9418725301896373</v>
      </c>
      <c r="C11" s="25">
        <f>('Balance Sheet'!H18-'Balance Sheet'!H15)/'Balance Sheet'!H35</f>
        <v>1.5511623286310352</v>
      </c>
      <c r="D11" s="25">
        <f>'Balance Sheet'!H12/'Balance Sheet'!H35</f>
        <v>9.6474380201779369E-2</v>
      </c>
      <c r="E11" s="25">
        <f>'Cash Flow Statement'!H20/'Balance Sheet'!H35</f>
        <v>0.21476035940570015</v>
      </c>
      <c r="F11" s="25">
        <f>'Balance Sheet'!H18/'Balance Sheet'!H35</f>
        <v>1.9418725301896373</v>
      </c>
      <c r="G11" s="23"/>
      <c r="H11" s="26">
        <f>'Income Statement'!H33/'Balance Sheet'!H51</f>
        <v>0.13204937029517974</v>
      </c>
      <c r="I11" s="26">
        <f>'Income Statement'!H33/'Income Statement'!H12</f>
        <v>5.5360142204011538E-2</v>
      </c>
      <c r="J11" s="26">
        <f>'Income Statement'!H12/'Balance Sheet'!H27</f>
        <v>0.84960005119344728</v>
      </c>
      <c r="K11" s="26">
        <f>'Income Statement'!H30/'Balance Sheet'!H27</f>
        <v>5.239649324886414E-2</v>
      </c>
      <c r="L11" s="26">
        <f>'Income Statement'!H38</f>
        <v>10.7</v>
      </c>
      <c r="M11" s="23"/>
      <c r="N11" s="26">
        <f>'Balance Sheet'!H40/'Balance Sheet'!H27</f>
        <v>0.64381519165546808</v>
      </c>
      <c r="O11" s="26">
        <f>'Balance Sheet'!H51/'Balance Sheet'!H27</f>
        <v>0.35618480834453192</v>
      </c>
      <c r="P11" s="26">
        <f>'Balance Sheet'!H40/'Balance Sheet'!H51</f>
        <v>1.8075313055820053</v>
      </c>
      <c r="Q11" s="25">
        <f>'Income Statement'!H24/'Income Statement'!H26</f>
        <v>-10.827738515901061</v>
      </c>
      <c r="R11" s="25">
        <f>ABS('Cash Flow Statement'!H20/('Income Statement'!H26+'Cash Flow Statement'!H30))</f>
        <v>1.2401835798062211</v>
      </c>
      <c r="S11" s="25">
        <f>'Balance Sheet'!H40/'Income Statement'!H43</f>
        <v>6.4406247999487869</v>
      </c>
      <c r="T11" s="25">
        <f>'Cash Flow Statement'!H20/'Balance Sheet'!H40</f>
        <v>9.6691150891073357E-2</v>
      </c>
      <c r="V11" s="25">
        <f>ABS('Income Statement'!H15/'Balance Sheet'!H15)</f>
        <v>5.1439145666176973</v>
      </c>
      <c r="W11" s="25">
        <f>'Income Statement'!H12/'Balance Sheet'!H14</f>
        <v>29.070943726735276</v>
      </c>
      <c r="X11" s="25">
        <f>'Income Statement'!H12/'Balance Sheet'!H27</f>
        <v>0.84960005119344728</v>
      </c>
      <c r="Y11" s="25">
        <f>'Income Statement'!H12/('Balance Sheet'!H18-'Balance Sheet'!H35)</f>
        <v>3.1119210575660978</v>
      </c>
      <c r="AA11" s="11" t="str">
        <f>'Income Statement'!H43</f>
        <v>1,562.1</v>
      </c>
      <c r="AB11" s="11" t="str">
        <f>'Valuation Ratios'!H17</f>
        <v>11.6x</v>
      </c>
      <c r="AC11" s="11" t="str">
        <f>'Valuation Ratios'!H18</f>
        <v>15.0x</v>
      </c>
      <c r="AD11" s="11" t="str">
        <f>'Valuation Ratios'!H20</f>
        <v>21.4x</v>
      </c>
      <c r="AE11" s="11" t="str">
        <f>'Valuation Ratios'!H21</f>
        <v>1.5x</v>
      </c>
      <c r="AF11" s="11" t="str">
        <f>'Valuation Ratios'!H22</f>
        <v>1.4x</v>
      </c>
      <c r="AG11" s="11" t="str">
        <f>'Valuation Ratios'!H24</f>
        <v>15.9x</v>
      </c>
      <c r="AH11" s="11" t="str">
        <f>'Valuation Ratios'!H25</f>
        <v>2.4x</v>
      </c>
      <c r="AI11" s="11">
        <f>'Valuation Ratios'!H31</f>
        <v>3.6</v>
      </c>
      <c r="AK11" s="11">
        <f>'Valuation Ratios'!H29</f>
        <v>7.3</v>
      </c>
      <c r="AL11" s="11">
        <f>'Valuation Ratios'!H30</f>
        <v>7</v>
      </c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s="31" customFormat="1" ht="18" x14ac:dyDescent="0.2">
      <c r="A12" s="27">
        <v>2018</v>
      </c>
      <c r="B12" s="28">
        <f>'Balance Sheet'!I18/'Balance Sheet'!I35</f>
        <v>1.760260165075501</v>
      </c>
      <c r="C12" s="28">
        <f>('Balance Sheet'!I18-'Balance Sheet'!I15)/'Balance Sheet'!I35</f>
        <v>1.3803773154311361</v>
      </c>
      <c r="D12" s="28">
        <f>'Balance Sheet'!I12/'Balance Sheet'!I35</f>
        <v>8.9460271575824424E-2</v>
      </c>
      <c r="E12" s="28">
        <f>'Cash Flow Statement'!I20/'Balance Sheet'!I35</f>
        <v>0.1535506447073143</v>
      </c>
      <c r="F12" s="28">
        <f>'Balance Sheet'!I18/'Balance Sheet'!I35</f>
        <v>1.760260165075501</v>
      </c>
      <c r="G12" s="23"/>
      <c r="H12" s="29">
        <f>'Income Statement'!I33/'Balance Sheet'!I51</f>
        <v>0.12781163434903048</v>
      </c>
      <c r="I12" s="29">
        <f>'Income Statement'!I33/'Income Statement'!I12</f>
        <v>4.922930285161501E-2</v>
      </c>
      <c r="J12" s="29">
        <f>'Income Statement'!I12/'Balance Sheet'!I27</f>
        <v>0.81326214221255533</v>
      </c>
      <c r="K12" s="29">
        <f>'Income Statement'!I30/'Balance Sheet'!I27</f>
        <v>4.5294675706319273E-2</v>
      </c>
      <c r="L12" s="29">
        <f>'Income Statement'!I38</f>
        <v>10.67</v>
      </c>
      <c r="M12" s="23"/>
      <c r="N12" s="29">
        <f>'Balance Sheet'!I40/'Balance Sheet'!I27</f>
        <v>0.68675521206932455</v>
      </c>
      <c r="O12" s="29">
        <f>'Balance Sheet'!I51/'Balance Sheet'!I27</f>
        <v>0.31324478793067545</v>
      </c>
      <c r="P12" s="29">
        <f>'Balance Sheet'!I40/'Balance Sheet'!I51</f>
        <v>2.1923915050784855</v>
      </c>
      <c r="Q12" s="28">
        <f>'Income Statement'!I24/'Income Statement'!I26</f>
        <v>-8</v>
      </c>
      <c r="R12" s="28">
        <f>ABS('Cash Flow Statement'!I20/('Income Statement'!I26+'Cash Flow Statement'!I30))</f>
        <v>1.8345830493069755</v>
      </c>
      <c r="S12" s="28">
        <f>'Balance Sheet'!I40/'Income Statement'!I43</f>
        <v>7.4557558249073663</v>
      </c>
      <c r="T12" s="28">
        <f>'Cash Flow Statement'!I20/'Balance Sheet'!I40</f>
        <v>6.800990582725451E-2</v>
      </c>
      <c r="U12" s="6"/>
      <c r="V12" s="28">
        <f>ABS('Income Statement'!I15/'Balance Sheet'!I15)</f>
        <v>4.8395994993742182</v>
      </c>
      <c r="W12" s="28">
        <f>'Income Statement'!I12/'Balance Sheet'!I14</f>
        <v>22.457987220447286</v>
      </c>
      <c r="X12" s="28">
        <f>'Income Statement'!I12/'Balance Sheet'!I27</f>
        <v>0.81326214221255533</v>
      </c>
      <c r="Y12" s="28">
        <f>'Income Statement'!I12/('Balance Sheet'!I18-'Balance Sheet'!I35)</f>
        <v>3.5167850710426261</v>
      </c>
      <c r="Z12" s="6"/>
      <c r="AA12" s="30" t="str">
        <f>'Income Statement'!I43</f>
        <v>1,592.3</v>
      </c>
      <c r="AB12" s="30" t="str">
        <f>'Valuation Ratios'!I17</f>
        <v>11.3x</v>
      </c>
      <c r="AC12" s="30" t="str">
        <f>'Valuation Ratios'!I18</f>
        <v>14.1x</v>
      </c>
      <c r="AD12" s="30" t="str">
        <f>'Valuation Ratios'!I20</f>
        <v>17.5x</v>
      </c>
      <c r="AE12" s="30" t="str">
        <f>'Valuation Ratios'!I21</f>
        <v>1.3x</v>
      </c>
      <c r="AF12" s="30" t="str">
        <f>'Valuation Ratios'!I22</f>
        <v>1.3x</v>
      </c>
      <c r="AG12" s="30" t="str">
        <f>'Valuation Ratios'!I24</f>
        <v>13.1x</v>
      </c>
      <c r="AH12" s="30" t="str">
        <f>'Valuation Ratios'!I25</f>
        <v>2.2x</v>
      </c>
      <c r="AI12" s="30">
        <f>'Valuation Ratios'!I31</f>
        <v>3.6</v>
      </c>
      <c r="AK12" s="30">
        <f>'Valuation Ratios'!I29</f>
        <v>6.9</v>
      </c>
      <c r="AL12" s="30">
        <f>'Valuation Ratios'!I30</f>
        <v>3</v>
      </c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ht="18" x14ac:dyDescent="0.2">
      <c r="A13" s="24">
        <v>2019</v>
      </c>
      <c r="B13" s="25">
        <f>'Balance Sheet'!J18/'Balance Sheet'!J35</f>
        <v>1.6613867927808881</v>
      </c>
      <c r="C13" s="25">
        <f>('Balance Sheet'!J18-'Balance Sheet'!J15)/'Balance Sheet'!J35</f>
        <v>1.2766282991967173</v>
      </c>
      <c r="D13" s="25">
        <f>'Balance Sheet'!J12/'Balance Sheet'!J35</f>
        <v>3.5730430851618741E-2</v>
      </c>
      <c r="E13" s="25">
        <f>'Cash Flow Statement'!J20/'Balance Sheet'!J35</f>
        <v>0.18910178391348192</v>
      </c>
      <c r="F13" s="25">
        <f>'Balance Sheet'!J18/'Balance Sheet'!J35</f>
        <v>1.6613867927808881</v>
      </c>
      <c r="G13" s="23"/>
      <c r="H13" s="26">
        <f>'Income Statement'!J33/'Balance Sheet'!J51</f>
        <v>0.14140643450142606</v>
      </c>
      <c r="I13" s="26">
        <f>'Income Statement'!J33/'Income Statement'!J12</f>
        <v>5.3555702333773665E-2</v>
      </c>
      <c r="J13" s="26">
        <f>'Income Statement'!J12/'Balance Sheet'!J27</f>
        <v>0.74465501606184969</v>
      </c>
      <c r="K13" s="26">
        <f>'Income Statement'!J30/'Balance Sheet'!J27</f>
        <v>4.584415650953208E-2</v>
      </c>
      <c r="L13" s="26">
        <f>'Income Statement'!J38</f>
        <v>12.6</v>
      </c>
      <c r="M13" s="23"/>
      <c r="N13" s="26">
        <f>'Balance Sheet'!J40/'Balance Sheet'!J27</f>
        <v>0.71797236439648948</v>
      </c>
      <c r="O13" s="26">
        <f>'Balance Sheet'!J51/'Balance Sheet'!J27</f>
        <v>0.28202763560351057</v>
      </c>
      <c r="P13" s="26">
        <f>'Balance Sheet'!J40/'Balance Sheet'!J51</f>
        <v>2.5457518120878522</v>
      </c>
      <c r="Q13" s="25">
        <f>'Income Statement'!J24/'Income Statement'!J26</f>
        <v>-5.4171023151605677</v>
      </c>
      <c r="R13" s="25">
        <f>ABS('Cash Flow Statement'!J20/('Income Statement'!J26+'Cash Flow Statement'!J30))</f>
        <v>1.0057333086739411</v>
      </c>
      <c r="S13" s="25">
        <f>'Balance Sheet'!J40/'Income Statement'!J43</f>
        <v>7.9731451979972698</v>
      </c>
      <c r="T13" s="25">
        <f>'Cash Flow Statement'!J20/'Balance Sheet'!J40</f>
        <v>7.7610321402066557E-2</v>
      </c>
      <c r="V13" s="25">
        <f>ABS('Income Statement'!J15/'Balance Sheet'!J15)</f>
        <v>4.5049934475123141</v>
      </c>
      <c r="W13" s="25">
        <f>'Income Statement'!J12/'Balance Sheet'!J14</f>
        <v>18.964509394572026</v>
      </c>
      <c r="X13" s="25">
        <f>'Income Statement'!J12/'Balance Sheet'!J27</f>
        <v>0.74465501606184969</v>
      </c>
      <c r="Y13" s="25">
        <f>'Income Statement'!J12/('Balance Sheet'!J18-'Balance Sheet'!J35)</f>
        <v>3.82092063408607</v>
      </c>
      <c r="AA13" s="11" t="str">
        <f>'Income Statement'!J43</f>
        <v>1,757.6</v>
      </c>
      <c r="AB13" s="11" t="str">
        <f>'Valuation Ratios'!J17</f>
        <v>11.9x</v>
      </c>
      <c r="AC13" s="11" t="str">
        <f>'Valuation Ratios'!J18</f>
        <v>14.2x</v>
      </c>
      <c r="AD13" s="11" t="str">
        <f>'Valuation Ratios'!J20</f>
        <v>-215.1x</v>
      </c>
      <c r="AE13" s="11" t="str">
        <f>'Valuation Ratios'!J21</f>
        <v>1.3x</v>
      </c>
      <c r="AF13" s="11" t="str">
        <f>'Valuation Ratios'!J22</f>
        <v>1.4x</v>
      </c>
      <c r="AG13" s="11" t="str">
        <f>'Valuation Ratios'!J24</f>
        <v>12.5x</v>
      </c>
      <c r="AH13" s="11" t="str">
        <f>'Valuation Ratios'!J25</f>
        <v>2.2x</v>
      </c>
      <c r="AI13" s="11">
        <f>'Valuation Ratios'!J31</f>
        <v>4.1500000000000004</v>
      </c>
      <c r="AK13" s="11">
        <f>'Valuation Ratios'!J29</f>
        <v>6.4</v>
      </c>
      <c r="AL13" s="11">
        <f>'Valuation Ratios'!J30</f>
        <v>6</v>
      </c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s="31" customFormat="1" ht="18" x14ac:dyDescent="0.2">
      <c r="A14" s="27">
        <v>2020</v>
      </c>
      <c r="B14" s="28">
        <f>'Balance Sheet'!K18/'Balance Sheet'!K35</f>
        <v>2.0259710323101152</v>
      </c>
      <c r="C14" s="28">
        <f>('Balance Sheet'!K18-'Balance Sheet'!K15)/'Balance Sheet'!K35</f>
        <v>1.5816781282415766</v>
      </c>
      <c r="D14" s="28">
        <f>'Balance Sheet'!K12/'Balance Sheet'!K35</f>
        <v>0.25494640593184525</v>
      </c>
      <c r="E14" s="28">
        <f>'Cash Flow Statement'!K20/'Balance Sheet'!K35</f>
        <v>0.46924584117714857</v>
      </c>
      <c r="F14" s="28">
        <f>'Balance Sheet'!K18/'Balance Sheet'!K35</f>
        <v>2.0259710323101152</v>
      </c>
      <c r="G14" s="23"/>
      <c r="H14" s="29">
        <f>'Income Statement'!K33/'Balance Sheet'!K51</f>
        <v>0.12884981232968276</v>
      </c>
      <c r="I14" s="29">
        <f>'Income Statement'!K33/'Income Statement'!K12</f>
        <v>5.055477103086544E-2</v>
      </c>
      <c r="J14" s="29">
        <f>'Income Statement'!K12/'Balance Sheet'!K27</f>
        <v>0.72978981307448076</v>
      </c>
      <c r="K14" s="29">
        <f>'Income Statement'!K30/'Balance Sheet'!K27</f>
        <v>4.2331833283440728E-2</v>
      </c>
      <c r="L14" s="29">
        <f>'Income Statement'!K38</f>
        <v>12.35</v>
      </c>
      <c r="M14" s="23"/>
      <c r="N14" s="29">
        <f>'Balance Sheet'!K40/'Balance Sheet'!K27</f>
        <v>0.71366386777313751</v>
      </c>
      <c r="O14" s="29">
        <f>'Balance Sheet'!K51/'Balance Sheet'!K27</f>
        <v>0.28633613222686249</v>
      </c>
      <c r="P14" s="29">
        <f>'Balance Sheet'!K40/'Balance Sheet'!K51</f>
        <v>2.4923989236807378</v>
      </c>
      <c r="Q14" s="28">
        <f>'Income Statement'!K24/'Income Statement'!K26</f>
        <v>-5.5430232558139529</v>
      </c>
      <c r="R14" s="28">
        <f>ABS('Cash Flow Statement'!K20/('Income Statement'!K26+'Cash Flow Statement'!K30))</f>
        <v>1.1762893051475902</v>
      </c>
      <c r="S14" s="28">
        <f>'Balance Sheet'!K40/'Income Statement'!K43</f>
        <v>8.0004401166309069</v>
      </c>
      <c r="T14" s="28">
        <f>'Cash Flow Statement'!K20/'Balance Sheet'!K40</f>
        <v>0.16797777533281991</v>
      </c>
      <c r="U14" s="6"/>
      <c r="V14" s="28">
        <f>ABS('Income Statement'!K15/'Balance Sheet'!K15)</f>
        <v>4.368239007306844</v>
      </c>
      <c r="W14" s="28">
        <f>'Income Statement'!K12/'Balance Sheet'!K14</f>
        <v>20.816069428891378</v>
      </c>
      <c r="X14" s="28">
        <f>'Income Statement'!K12/'Balance Sheet'!K27</f>
        <v>0.72978981307448076</v>
      </c>
      <c r="Y14" s="28">
        <f>'Income Statement'!K12/('Balance Sheet'!K18-'Balance Sheet'!K35)</f>
        <v>2.7843100542969488</v>
      </c>
      <c r="Z14" s="6"/>
      <c r="AA14" s="30" t="str">
        <f>'Income Statement'!K43</f>
        <v>1,817.7</v>
      </c>
      <c r="AB14" s="30" t="str">
        <f>'Valuation Ratios'!K17</f>
        <v>12.9x</v>
      </c>
      <c r="AC14" s="30" t="str">
        <f>'Valuation Ratios'!K18</f>
        <v>15.8x</v>
      </c>
      <c r="AD14" s="30" t="str">
        <f>'Valuation Ratios'!K20</f>
        <v>13.6x</v>
      </c>
      <c r="AE14" s="30" t="str">
        <f>'Valuation Ratios'!K21</f>
        <v>1.3x</v>
      </c>
      <c r="AF14" s="30" t="str">
        <f>'Valuation Ratios'!K22</f>
        <v>1.4x</v>
      </c>
      <c r="AG14" s="30" t="str">
        <f>'Valuation Ratios'!K24</f>
        <v>17.3x</v>
      </c>
      <c r="AH14" s="30" t="str">
        <f>'Valuation Ratios'!K25</f>
        <v>2.5x</v>
      </c>
      <c r="AI14" s="30">
        <f>'Valuation Ratios'!K31</f>
        <v>4.55</v>
      </c>
      <c r="AK14" s="30">
        <f>'Valuation Ratios'!K29</f>
        <v>6.9</v>
      </c>
      <c r="AL14" s="30">
        <f>'Valuation Ratios'!K30</f>
        <v>6</v>
      </c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ht="18" x14ac:dyDescent="0.2">
      <c r="A15" s="24">
        <v>2021</v>
      </c>
      <c r="B15" s="25">
        <f>'Balance Sheet'!L18/'Balance Sheet'!L35</f>
        <v>1.715257731958763</v>
      </c>
      <c r="C15" s="25">
        <f>('Balance Sheet'!L18-'Balance Sheet'!L15)/'Balance Sheet'!L35</f>
        <v>1.3499263622974964</v>
      </c>
      <c r="D15" s="25">
        <f>'Balance Sheet'!L12/'Balance Sheet'!L35</f>
        <v>0.25798232695139911</v>
      </c>
      <c r="E15" s="25">
        <f>'Cash Flow Statement'!L20/'Balance Sheet'!L35</f>
        <v>0.25565537555228279</v>
      </c>
      <c r="F15" s="25">
        <f>'Balance Sheet'!L18/'Balance Sheet'!L35</f>
        <v>1.715257731958763</v>
      </c>
      <c r="G15" s="23"/>
      <c r="H15" s="26">
        <f>'Income Statement'!L33/'Balance Sheet'!L51</f>
        <v>0.17318916262210479</v>
      </c>
      <c r="I15" s="26">
        <f>'Income Statement'!L33/'Income Statement'!L12</f>
        <v>6.9211458314152249E-2</v>
      </c>
      <c r="J15" s="26">
        <f>'Income Statement'!L12/'Balance Sheet'!L27</f>
        <v>0.74726862426727581</v>
      </c>
      <c r="K15" s="26">
        <f>'Income Statement'!L30/'Balance Sheet'!L27</f>
        <v>5.7824439735439541E-2</v>
      </c>
      <c r="L15" s="26">
        <f>'Income Statement'!L38</f>
        <v>18.559999999999999</v>
      </c>
      <c r="M15" s="23"/>
      <c r="N15" s="26">
        <f>'Balance Sheet'!L40/'Balance Sheet'!L27</f>
        <v>0.7013695865554852</v>
      </c>
      <c r="O15" s="26">
        <f>'Balance Sheet'!L51/'Balance Sheet'!L27</f>
        <v>0.2986304134445148</v>
      </c>
      <c r="P15" s="26">
        <f>'Balance Sheet'!L40/'Balance Sheet'!L51</f>
        <v>2.3486207532100507</v>
      </c>
      <c r="Q15" s="25">
        <f>'Income Statement'!L24/'Income Statement'!L26</f>
        <v>-8.5372010628875117</v>
      </c>
      <c r="R15" s="25">
        <f>ABS('Cash Flow Statement'!L20/('Income Statement'!L26+'Cash Flow Statement'!L30))</f>
        <v>2.3410654079568443</v>
      </c>
      <c r="S15" s="25">
        <f>'Balance Sheet'!L40/'Income Statement'!L43</f>
        <v>6.8546709700555848</v>
      </c>
      <c r="T15" s="25">
        <f>'Cash Flow Statement'!L20/'Balance Sheet'!L40</f>
        <v>0.113521325712492</v>
      </c>
      <c r="V15" s="25">
        <f>ABS('Income Statement'!L15/'Balance Sheet'!L15)</f>
        <v>4.3594291703620094</v>
      </c>
      <c r="W15" s="25">
        <f>'Income Statement'!L12/'Balance Sheet'!L14</f>
        <v>22.763867542266311</v>
      </c>
      <c r="X15" s="25">
        <f>'Income Statement'!L12/'Balance Sheet'!L27</f>
        <v>0.74726862426727581</v>
      </c>
      <c r="Y15" s="25">
        <f>'Income Statement'!L12/('Balance Sheet'!L18-'Balance Sheet'!L35)</f>
        <v>3.3546308116789523</v>
      </c>
      <c r="AA15" s="11" t="str">
        <f>'Income Statement'!L43</f>
        <v>2,230.8</v>
      </c>
      <c r="AB15" s="11" t="str">
        <f>'Valuation Ratios'!L17</f>
        <v>10.0x</v>
      </c>
      <c r="AC15" s="11" t="str">
        <f>'Valuation Ratios'!L18</f>
        <v>11.0x</v>
      </c>
      <c r="AD15" s="11" t="str">
        <f>'Valuation Ratios'!L20</f>
        <v>11.7x</v>
      </c>
      <c r="AE15" s="11" t="str">
        <f>'Valuation Ratios'!L21</f>
        <v>1.3x</v>
      </c>
      <c r="AF15" s="11" t="str">
        <f>'Valuation Ratios'!L22</f>
        <v>1.3x</v>
      </c>
      <c r="AG15" s="11" t="str">
        <f>'Valuation Ratios'!L24</f>
        <v>10.4x</v>
      </c>
      <c r="AH15" s="11" t="str">
        <f>'Valuation Ratios'!L25</f>
        <v>2.3x</v>
      </c>
      <c r="AI15" s="11">
        <f>'Valuation Ratios'!L31</f>
        <v>4.7</v>
      </c>
      <c r="AK15" s="11">
        <f>'Valuation Ratios'!L29</f>
        <v>6.8</v>
      </c>
      <c r="AL15" s="11">
        <f>'Valuation Ratios'!L30</f>
        <v>8</v>
      </c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s="31" customFormat="1" ht="18" x14ac:dyDescent="0.2">
      <c r="A16" s="27">
        <v>2022</v>
      </c>
      <c r="B16" s="28">
        <f>'Balance Sheet'!M18/'Balance Sheet'!M35</f>
        <v>1.6133202742409403</v>
      </c>
      <c r="C16" s="28">
        <f>('Balance Sheet'!M18-'Balance Sheet'!M15)/'Balance Sheet'!M35</f>
        <v>1.1633272701832935</v>
      </c>
      <c r="D16" s="28">
        <f>'Balance Sheet'!M12/'Balance Sheet'!M35</f>
        <v>4.6355114033860362E-2</v>
      </c>
      <c r="E16" s="28">
        <f>'Cash Flow Statement'!M20/'Balance Sheet'!M35</f>
        <v>7.919406744088428E-2</v>
      </c>
      <c r="F16" s="28">
        <f>'Balance Sheet'!M18/'Balance Sheet'!M35</f>
        <v>1.6133202742409403</v>
      </c>
      <c r="G16" s="23"/>
      <c r="H16" s="29">
        <f>'Income Statement'!M33/'Balance Sheet'!M51</f>
        <v>0.14832651437663369</v>
      </c>
      <c r="I16" s="29">
        <f>'Income Statement'!M33/'Income Statement'!M12</f>
        <v>5.8622393406173853E-2</v>
      </c>
      <c r="J16" s="29">
        <f>'Income Statement'!M12/'Balance Sheet'!M27</f>
        <v>0.8058256380557679</v>
      </c>
      <c r="K16" s="29">
        <f>'Income Statement'!M30/'Balance Sheet'!M27</f>
        <v>5.3514792578147972E-2</v>
      </c>
      <c r="L16" s="29">
        <f>'Income Statement'!M38</f>
        <v>17.7</v>
      </c>
      <c r="M16" s="23"/>
      <c r="N16" s="29">
        <f>'Balance Sheet'!M40/'Balance Sheet'!M27</f>
        <v>0.68151730815345013</v>
      </c>
      <c r="O16" s="29">
        <f>'Balance Sheet'!M51/'Balance Sheet'!M27</f>
        <v>0.31848269184654993</v>
      </c>
      <c r="P16" s="29">
        <f>'Balance Sheet'!M40/'Balance Sheet'!M51</f>
        <v>2.1398880554608479</v>
      </c>
      <c r="Q16" s="28">
        <f>'Income Statement'!M24/'Income Statement'!M26</f>
        <v>-7.7053344623200681</v>
      </c>
      <c r="R16" s="28">
        <f>ABS('Cash Flow Statement'!M20/('Income Statement'!M26+'Cash Flow Statement'!M30))</f>
        <v>0.43090978302245908</v>
      </c>
      <c r="S16" s="28">
        <f>'Balance Sheet'!M40/'Income Statement'!M43</f>
        <v>6.7955878372281875</v>
      </c>
      <c r="T16" s="28">
        <f>'Cash Flow Statement'!M20/'Balance Sheet'!M40</f>
        <v>3.7575266711367517E-2</v>
      </c>
      <c r="U16" s="6"/>
      <c r="V16" s="28">
        <f>ABS('Income Statement'!M15/'Balance Sheet'!M15)</f>
        <v>3.7545474332265787</v>
      </c>
      <c r="W16" s="28">
        <f>'Income Statement'!M12/'Balance Sheet'!M14</f>
        <v>20.134071896902551</v>
      </c>
      <c r="X16" s="28">
        <f>'Income Statement'!M12/'Balance Sheet'!M27</f>
        <v>0.8058256380557679</v>
      </c>
      <c r="Y16" s="28">
        <f>'Income Statement'!M12/('Balance Sheet'!M18-'Balance Sheet'!M35)</f>
        <v>4.0631929552402246</v>
      </c>
      <c r="Z16" s="6"/>
      <c r="AA16" s="30" t="str">
        <f>'Income Statement'!M43</f>
        <v>2,216.6</v>
      </c>
      <c r="AB16" s="30" t="str">
        <f>'Valuation Ratios'!M17</f>
        <v>9.9x</v>
      </c>
      <c r="AC16" s="30" t="str">
        <f>'Valuation Ratios'!M18</f>
        <v>11.4x</v>
      </c>
      <c r="AD16" s="30" t="str">
        <f>'Valuation Ratios'!M20</f>
        <v>-28.1x</v>
      </c>
      <c r="AE16" s="30" t="str">
        <f>'Valuation Ratios'!M21</f>
        <v>1.3x</v>
      </c>
      <c r="AF16" s="30" t="str">
        <f>'Valuation Ratios'!M22</f>
        <v>1.2x</v>
      </c>
      <c r="AG16" s="30" t="str">
        <f>'Valuation Ratios'!M24</f>
        <v>10.4x</v>
      </c>
      <c r="AH16" s="30" t="str">
        <f>'Valuation Ratios'!M25</f>
        <v>1.9x</v>
      </c>
      <c r="AI16" s="30">
        <f>'Valuation Ratios'!M31</f>
        <v>6.9</v>
      </c>
      <c r="AK16" s="30">
        <f>'Valuation Ratios'!M29</f>
        <v>6.7</v>
      </c>
      <c r="AL16" s="30">
        <f>'Valuation Ratios'!M30</f>
        <v>5</v>
      </c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2:62" x14ac:dyDescent="0.2">
      <c r="G17" s="23"/>
      <c r="K17" s="23"/>
      <c r="M17" s="23"/>
      <c r="R17" s="23"/>
      <c r="S17" s="23"/>
      <c r="AC17" s="32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2:62" x14ac:dyDescent="0.2"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2:62" x14ac:dyDescent="0.2">
      <c r="E19" s="23"/>
    </row>
    <row r="21" spans="2:62" x14ac:dyDescent="0.2">
      <c r="D21" s="23"/>
    </row>
    <row r="22" spans="2:62" x14ac:dyDescent="0.2">
      <c r="B22" s="22"/>
      <c r="J22" s="23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Balance Sheet</vt:lpstr>
      <vt:lpstr>Income Statement</vt:lpstr>
      <vt:lpstr>Cash Flow Statement</vt:lpstr>
      <vt:lpstr>Valuation Ratios</vt:lpstr>
      <vt:lpstr>Financial Ratios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2023-04-24T10:24:16Z</dcterms:created>
  <dcterms:modified xsi:type="dcterms:W3CDTF">2023-12-05T18:58:47Z</dcterms:modified>
  <cp:category/>
  <dc:identifier/>
  <cp:version/>
</cp:coreProperties>
</file>