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15" documentId="8_{6B0B1C4C-A5E4-4E79-952F-E8276B70BD9B}" xr6:coauthVersionLast="47" xr6:coauthVersionMax="47" xr10:uidLastSave="{BAC19E80-4612-402A-8FF4-BB68BAA7E64C}"/>
  <bookViews>
    <workbookView xWindow="-120" yWindow="-120" windowWidth="29040" windowHeight="15720" activeTab="3" xr2:uid="{00000000-000D-0000-FFFF-FFFF00000000}"/>
  </bookViews>
  <sheets>
    <sheet name="Balance Sheet" sheetId="1" r:id="rId1"/>
    <sheet name="Income Statement" sheetId="2" r:id="rId2"/>
    <sheet name="Cash Flow Statement" sheetId="3" r:id="rId3"/>
    <sheet name="Valuation Ratios" sheetId="4" r:id="rId4"/>
    <sheet name="Financial Rati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I30" i="3"/>
  <c r="G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<sst xmlns="http://schemas.openxmlformats.org/spreadsheetml/2006/main" count="695" uniqueCount="421">
  <si>
    <t>Linamar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</si>
  <si>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</si>
  <si>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</si>
  <si>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</si>
  <si>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</si>
  <si>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</si>
  <si>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</si>
  <si>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</si>
  <si>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</si>
  <si>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</si>
  <si>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</si>
  <si>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</si>
  <si>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</si>
  <si>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</si>
  <si>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</si>
  <si>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</si>
  <si>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</si>
  <si>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</si>
  <si>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</si>
  <si>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</si>
  <si>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</si>
  <si>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</si>
  <si>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</si>
  <si>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</si>
  <si>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</si>
  <si>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</si>
  <si>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</si>
  <si>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</si>
  <si>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</si>
  <si>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1,186.598</t>
  </si>
  <si>
    <t>1,420.208</t>
  </si>
  <si>
    <t>1,106.34</t>
  </si>
  <si>
    <t>1,185.263</t>
  </si>
  <si>
    <t>Inventory</t>
  </si>
  <si>
    <t>1,218.956</t>
  </si>
  <si>
    <t>1,066.456</t>
  </si>
  <si>
    <t>1,509.302</t>
  </si>
  <si>
    <t>Prepaid Expenses</t>
  </si>
  <si>
    <t>Other Current Assets</t>
  </si>
  <si>
    <t>Total Current Assets</t>
  </si>
  <si>
    <t>1,135.075</t>
  </si>
  <si>
    <t>1,318.906</t>
  </si>
  <si>
    <t>1,741.023</t>
  </si>
  <si>
    <t>2,142.9</t>
  </si>
  <si>
    <t>2,477.197</t>
  </si>
  <si>
    <t>3,180.316</t>
  </si>
  <si>
    <t>2,530.835</t>
  </si>
  <si>
    <t>2,749.802</t>
  </si>
  <si>
    <t>2,982.193</t>
  </si>
  <si>
    <t>3,693.286</t>
  </si>
  <si>
    <t>Property Plant And Equipment, Net</t>
  </si>
  <si>
    <t>1,311.576</t>
  </si>
  <si>
    <t>1,402.495</t>
  </si>
  <si>
    <t>1,721.882</t>
  </si>
  <si>
    <t>2,052.055</t>
  </si>
  <si>
    <t>2,209.884</t>
  </si>
  <si>
    <t>2,654.536</t>
  </si>
  <si>
    <t>2,758.764</t>
  </si>
  <si>
    <t>2,624.004</t>
  </si>
  <si>
    <t>2,415.916</t>
  </si>
  <si>
    <t>2,793.091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</si>
  <si>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</si>
  <si>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</si>
  <si>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</si>
  <si>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</si>
  <si>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</si>
  <si>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</si>
  <si>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</si>
  <si>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2,629.091</t>
  </si>
  <si>
    <t>2,948.411</t>
  </si>
  <si>
    <t>3,799.904</t>
  </si>
  <si>
    <t>5,227.17</t>
  </si>
  <si>
    <t>5,851.223</t>
  </si>
  <si>
    <t>8,133.421</t>
  </si>
  <si>
    <t>7,578.807</t>
  </si>
  <si>
    <t>7,556.69</t>
  </si>
  <si>
    <t>7,390.39</t>
  </si>
  <si>
    <t>8,576.391</t>
  </si>
  <si>
    <t>Accounts Payable</t>
  </si>
  <si>
    <t>1,231.468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</si>
  <si>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</si>
  <si>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</si>
  <si>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</si>
  <si>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</si>
  <si>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</si>
  <si>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</si>
  <si>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1,266.29</t>
  </si>
  <si>
    <t>1,295.97</t>
  </si>
  <si>
    <t>1,582.455</t>
  </si>
  <si>
    <t>1,367.149</t>
  </si>
  <si>
    <t>2,197.217</t>
  </si>
  <si>
    <t>1,745.12</t>
  </si>
  <si>
    <t>2,156.425</t>
  </si>
  <si>
    <t>Long-term Debt</t>
  </si>
  <si>
    <t>1,215.368</t>
  </si>
  <si>
    <t>1,280.768</t>
  </si>
  <si>
    <t>2,473.711</t>
  </si>
  <si>
    <t>1,834.727</t>
  </si>
  <si>
    <t>1,223.889</t>
  </si>
  <si>
    <t>Capital Leases</t>
  </si>
  <si>
    <t>Other Non-current Liabilities</t>
  </si>
  <si>
    <t>Total Liabilities</t>
  </si>
  <si>
    <t>1,276.753</t>
  </si>
  <si>
    <t>1,277.759</t>
  </si>
  <si>
    <t>1,541.237</t>
  </si>
  <si>
    <t>2,636.909</t>
  </si>
  <si>
    <t>2,738.385</t>
  </si>
  <si>
    <t>4,330.289</t>
  </si>
  <si>
    <t>3,549.052</t>
  </si>
  <si>
    <t>3,203.192</t>
  </si>
  <si>
    <t>2,791.594</t>
  </si>
  <si>
    <t>3,764.68</t>
  </si>
  <si>
    <t>Common Stock</t>
  </si>
  <si>
    <t>Additional Paid In Capital</t>
  </si>
  <si>
    <t>Retained Earnings</t>
  </si>
  <si>
    <t>1,185.229</t>
  </si>
  <si>
    <t>1,479.848</t>
  </si>
  <si>
    <t>1,890.473</t>
  </si>
  <si>
    <t>2,386.524</t>
  </si>
  <si>
    <t>2,904.552</t>
  </si>
  <si>
    <t>3,459.841</t>
  </si>
  <si>
    <t>3,830.666</t>
  </si>
  <si>
    <t>4,073.591</t>
  </si>
  <si>
    <t>4,449.643</t>
  </si>
  <si>
    <t>4,597.513</t>
  </si>
  <si>
    <t>Treasury Stock</t>
  </si>
  <si>
    <t>Other Common Equity Adj</t>
  </si>
  <si>
    <t>Common Equity</t>
  </si>
  <si>
    <t>1,352.338</t>
  </si>
  <si>
    <t>1,670.652</t>
  </si>
  <si>
    <t>2,258.667</t>
  </si>
  <si>
    <t>2,590.261</t>
  </si>
  <si>
    <t>3,112.838</t>
  </si>
  <si>
    <t>3,803.132</t>
  </si>
  <si>
    <t>4,029.755</t>
  </si>
  <si>
    <t>4,353.498</t>
  </si>
  <si>
    <t>4,598.796</t>
  </si>
  <si>
    <t>4,811.711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</si>
  <si>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</si>
  <si>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</si>
  <si>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</si>
  <si>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</si>
  <si>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</si>
  <si>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</si>
  <si>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</si>
  <si>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1,433.164</t>
  </si>
  <si>
    <t>1,304.061</t>
  </si>
  <si>
    <t>2,504.37</t>
  </si>
  <si>
    <t>1,917.842</t>
  </si>
  <si>
    <t>1,303.214</t>
  </si>
  <si>
    <t>1,308.374</t>
  </si>
  <si>
    <t>Income Statement</t>
  </si>
  <si>
    <t>Revenue</t>
  </si>
  <si>
    <t>3,595.489</t>
  </si>
  <si>
    <t>4,171.561</t>
  </si>
  <si>
    <t>5,162.45</t>
  </si>
  <si>
    <t>6,005.584</t>
  </si>
  <si>
    <t>6,546.458</t>
  </si>
  <si>
    <t>7,620.582</t>
  </si>
  <si>
    <t>7,416.624</t>
  </si>
  <si>
    <t>5,815.573</t>
  </si>
  <si>
    <t>6,536.574</t>
  </si>
  <si>
    <t>7,917.911</t>
  </si>
  <si>
    <t>Revenue Growth (YoY)</t>
  </si>
  <si>
    <t>11.6%</t>
  </si>
  <si>
    <t>16.0%</t>
  </si>
  <si>
    <t>23.8%</t>
  </si>
  <si>
    <t>16.3%</t>
  </si>
  <si>
    <t>9.0%</t>
  </si>
  <si>
    <t>16.4%</t>
  </si>
  <si>
    <t>-2.7%</t>
  </si>
  <si>
    <t>-21.6%</t>
  </si>
  <si>
    <t>12.4%</t>
  </si>
  <si>
    <t>21.1%</t>
  </si>
  <si>
    <t>Cost of Revenues</t>
  </si>
  <si>
    <t>-3,104.422</t>
  </si>
  <si>
    <t>-3,507.177</t>
  </si>
  <si>
    <t>-4,309.732</t>
  </si>
  <si>
    <t>-4,972.533</t>
  </si>
  <si>
    <t>-5,467.162</t>
  </si>
  <si>
    <t>-6,383.621</t>
  </si>
  <si>
    <t>-6,350.782</t>
  </si>
  <si>
    <t>-5,013.014</t>
  </si>
  <si>
    <t>-5,598.922</t>
  </si>
  <si>
    <t>-6,943.101</t>
  </si>
  <si>
    <t>Gross Profit</t>
  </si>
  <si>
    <t>1,033.051</t>
  </si>
  <si>
    <t>1,079.296</t>
  </si>
  <si>
    <t>1,236.961</t>
  </si>
  <si>
    <t>1,065.842</t>
  </si>
  <si>
    <t>Gross Profit Margin</t>
  </si>
  <si>
    <t>13.7%</t>
  </si>
  <si>
    <t>15.9%</t>
  </si>
  <si>
    <t>16.5%</t>
  </si>
  <si>
    <t>17.2%</t>
  </si>
  <si>
    <t>16.2%</t>
  </si>
  <si>
    <t>14.4%</t>
  </si>
  <si>
    <t>13.8%</t>
  </si>
  <si>
    <t>14.3%</t>
  </si>
  <si>
    <t>12.3%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</si>
  <si>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</si>
  <si>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</si>
  <si>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</si>
  <si>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</si>
  <si>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</si>
  <si>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</si>
  <si>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</si>
  <si>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</si>
  <si>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</si>
  <si>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</si>
  <si>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</si>
  <si>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</si>
  <si>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</si>
  <si>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</si>
  <si>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</si>
  <si>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</si>
  <si>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</si>
  <si>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</si>
  <si>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</si>
  <si>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1,033.914</t>
  </si>
  <si>
    <t>1,043.149</t>
  </si>
  <si>
    <t>1,152.812</t>
  </si>
  <si>
    <t>1,023.95</t>
  </si>
  <si>
    <t>1,022.031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</si>
  <si>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</si>
  <si>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</si>
  <si>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</si>
  <si>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</si>
  <si>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</si>
  <si>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</si>
  <si>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</si>
  <si>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</si>
  <si>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</si>
  <si>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</si>
  <si>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</si>
  <si>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</si>
  <si>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</si>
  <si>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1,167.681</t>
  </si>
  <si>
    <t>1,434.086</t>
  </si>
  <si>
    <t>Capital Expenditures</t>
  </si>
  <si>
    <t>Cash Acquisitions</t>
  </si>
  <si>
    <t>-1,133.945</t>
  </si>
  <si>
    <t>-1,175.939</t>
  </si>
  <si>
    <t>Other Investing Activities</t>
  </si>
  <si>
    <t>Cash from Investing</t>
  </si>
  <si>
    <t>-1,574.918</t>
  </si>
  <si>
    <t>-1,726.071</t>
  </si>
  <si>
    <t>Dividends Paid (Ex Special Dividends)</t>
  </si>
  <si>
    <t>Special Dividend Paid</t>
  </si>
  <si>
    <t>Long-Term Debt Issued</t>
  </si>
  <si>
    <t>1,113.122</t>
  </si>
  <si>
    <t>Long-Term Debt Repaid</t>
  </si>
  <si>
    <t>Repurchase of Common Stock</t>
  </si>
  <si>
    <t>Other Financing Activities</t>
  </si>
  <si>
    <t>Cash from Financing</t>
  </si>
  <si>
    <t>1,053.183</t>
  </si>
  <si>
    <t>Beginning Cash (CF)</t>
  </si>
  <si>
    <t>Foreign Exchange Rate Adjustments</t>
  </si>
  <si>
    <t>Additions / Reductions</t>
  </si>
  <si>
    <t>Ending Cash (CF)</t>
  </si>
  <si>
    <t>Levered Free Cash Flow</t>
  </si>
  <si>
    <t>1,169.774</t>
  </si>
  <si>
    <t>Cash Interest Paid</t>
  </si>
  <si>
    <t>Valuation Ratios</t>
  </si>
  <si>
    <t>Price Close (Split Adjusted)</t>
  </si>
  <si>
    <t>Market Cap</t>
  </si>
  <si>
    <t>2,861.04</t>
  </si>
  <si>
    <t>4,597.798</t>
  </si>
  <si>
    <t>4,867.386</t>
  </si>
  <si>
    <t>3,761.459</t>
  </si>
  <si>
    <t>4,783.665</t>
  </si>
  <si>
    <t>2,960.559</t>
  </si>
  <si>
    <t>3,205.216</t>
  </si>
  <si>
    <t>4,412.686</t>
  </si>
  <si>
    <t>4,904.221</t>
  </si>
  <si>
    <t>3,768.611</t>
  </si>
  <si>
    <t>Total Enterprise Value (TEV)</t>
  </si>
  <si>
    <t>3,400.11</t>
  </si>
  <si>
    <t>4,933.232</t>
  </si>
  <si>
    <t>5,238.312</t>
  </si>
  <si>
    <t>4,982.984</t>
  </si>
  <si>
    <t>5,731.379</t>
  </si>
  <si>
    <t>5,046.242</t>
  </si>
  <si>
    <t>5,148.441</t>
  </si>
  <si>
    <t>5,289.343</t>
  </si>
  <si>
    <t>4,898.544</t>
  </si>
  <si>
    <t>4,221.348</t>
  </si>
  <si>
    <t>Enterprise Value (EV)</t>
  </si>
  <si>
    <t>4,374.347</t>
  </si>
  <si>
    <t>EV/EBITDA</t>
  </si>
  <si>
    <t>6.9x</t>
  </si>
  <si>
    <t>7.5x</t>
  </si>
  <si>
    <t>6.3x</t>
  </si>
  <si>
    <t>5.0x</t>
  </si>
  <si>
    <t>5.5x</t>
  </si>
  <si>
    <t>4.4x</t>
  </si>
  <si>
    <t>4.8x</t>
  </si>
  <si>
    <t>6.8x</t>
  </si>
  <si>
    <t>4.2x</t>
  </si>
  <si>
    <t>EV / EBIT</t>
  </si>
  <si>
    <t>11.9x</t>
  </si>
  <si>
    <t>11.8x</t>
  </si>
  <si>
    <t>9.3x</t>
  </si>
  <si>
    <t>7.4x</t>
  </si>
  <si>
    <t>7.9x</t>
  </si>
  <si>
    <t>7.3x</t>
  </si>
  <si>
    <t>14.4x</t>
  </si>
  <si>
    <t>7.7x</t>
  </si>
  <si>
    <t>EV / LTM EBITDA - CAPEX</t>
  </si>
  <si>
    <t>14.8x</t>
  </si>
  <si>
    <t>12.5x</t>
  </si>
  <si>
    <t>10.2x</t>
  </si>
  <si>
    <t>7.8x</t>
  </si>
  <si>
    <t>8.9x</t>
  </si>
  <si>
    <t>9.6x</t>
  </si>
  <si>
    <t>11.4x</t>
  </si>
  <si>
    <t>5.4x</t>
  </si>
  <si>
    <t>7.6x</t>
  </si>
  <si>
    <t>EV / Free Cash Flow</t>
  </si>
  <si>
    <t>27.8x</t>
  </si>
  <si>
    <t>17.6x</t>
  </si>
  <si>
    <t>21.5x</t>
  </si>
  <si>
    <t>17.8x</t>
  </si>
  <si>
    <t>68.4x</t>
  </si>
  <si>
    <t>15.5x</t>
  </si>
  <si>
    <t>5.8x</t>
  </si>
  <si>
    <t>65.9x</t>
  </si>
  <si>
    <t>EV / Invested Capital</t>
  </si>
  <si>
    <t>1.8x</t>
  </si>
  <si>
    <t>2.4x</t>
  </si>
  <si>
    <t>1.9x</t>
  </si>
  <si>
    <t>1.2x</t>
  </si>
  <si>
    <t>1.3x</t>
  </si>
  <si>
    <t>0.8x</t>
  </si>
  <si>
    <t>0.9x</t>
  </si>
  <si>
    <t>0.7x</t>
  </si>
  <si>
    <t>EV / Revenue</t>
  </si>
  <si>
    <t>1.0x</t>
  </si>
  <si>
    <t>1.1x</t>
  </si>
  <si>
    <t>0.6x</t>
  </si>
  <si>
    <t>P/E Ratio</t>
  </si>
  <si>
    <t>14.9x</t>
  </si>
  <si>
    <t>14.5x</t>
  </si>
  <si>
    <t>9.0x</t>
  </si>
  <si>
    <t>4.9x</t>
  </si>
  <si>
    <t>20.5x</t>
  </si>
  <si>
    <t>10.1x</t>
  </si>
  <si>
    <t>9.2x</t>
  </si>
  <si>
    <t>Price/Book</t>
  </si>
  <si>
    <t>2.3x</t>
  </si>
  <si>
    <t>2.9x</t>
  </si>
  <si>
    <t>1.5x</t>
  </si>
  <si>
    <t>1.6x</t>
  </si>
  <si>
    <t>Price / Operating Cash Flow</t>
  </si>
  <si>
    <t>6.4x</t>
  </si>
  <si>
    <t>7.0x</t>
  </si>
  <si>
    <t>4.5x</t>
  </si>
  <si>
    <t>3.5x</t>
  </si>
  <si>
    <t>3.0x</t>
  </si>
  <si>
    <t>8.4x</t>
  </si>
  <si>
    <t>Price / LTM Sales</t>
  </si>
  <si>
    <t>0.4x</t>
  </si>
  <si>
    <t>0.5x</t>
  </si>
  <si>
    <t>Altman Z-Score</t>
  </si>
  <si>
    <t>Piotroski Score</t>
  </si>
  <si>
    <t>Dividend Per Share</t>
  </si>
  <si>
    <t>Dividend Yield</t>
  </si>
  <si>
    <t>0.0%</t>
  </si>
  <si>
    <t>0.5%</t>
  </si>
  <si>
    <t>0.4%</t>
  </si>
  <si>
    <t>0.7%</t>
  </si>
  <si>
    <t>1.1%</t>
  </si>
  <si>
    <t>1.0%</t>
  </si>
  <si>
    <t>1.3%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</si>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</sst>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308EA9E-32AD-C41C-889D-5E5126D3F10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C6" sqref="C6:D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2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129.84299999999999</v>
      </c>
      <c r="E12" s="3">
        <v>194.05199999999999</v>
      </c>
      <c r="F12" s="3">
        <v>339.07900000000001</v>
      </c>
      <c r="G12" s="3">
        <v>404.96600000000001</v>
      </c>
      <c r="H12" s="3">
        <v>439.06400000000002</v>
      </c>
      <c r="I12" s="3">
        <v>471.97500000000002</v>
      </c>
      <c r="J12" s="3">
        <v>338.226</v>
      </c>
      <c r="K12" s="3">
        <v>861.1</v>
      </c>
      <c r="L12" s="3">
        <v>928.428</v>
      </c>
      <c r="M12" s="3">
        <v>860.51499999999999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596.34100000000001</v>
      </c>
      <c r="E14" s="3">
        <v>642.21</v>
      </c>
      <c r="F14" s="3">
        <v>835.91399999999999</v>
      </c>
      <c r="G14" s="3">
        <v>973.00199999999995</v>
      </c>
      <c r="H14" s="3" t="s">
        <v>29</v>
      </c>
      <c r="I14" s="3" t="s">
        <v>30</v>
      </c>
      <c r="J14" s="3" t="s">
        <v>31</v>
      </c>
      <c r="K14" s="3">
        <v>954.34100000000001</v>
      </c>
      <c r="L14" s="3">
        <v>914.43399999999997</v>
      </c>
      <c r="M14" s="3" t="s">
        <v>32</v>
      </c>
    </row>
    <row r="15" spans="3:13" ht="12.75" x14ac:dyDescent="0.2">
      <c r="C15" s="3" t="s">
        <v>33</v>
      </c>
      <c r="D15" s="3">
        <v>380.28199999999998</v>
      </c>
      <c r="E15" s="3">
        <v>454.68900000000002</v>
      </c>
      <c r="F15" s="3">
        <v>544.51599999999996</v>
      </c>
      <c r="G15" s="3">
        <v>691.38499999999999</v>
      </c>
      <c r="H15" s="3">
        <v>791.67</v>
      </c>
      <c r="I15" s="3" t="s">
        <v>34</v>
      </c>
      <c r="J15" s="3">
        <v>991.75900000000001</v>
      </c>
      <c r="K15" s="3">
        <v>864.15499999999997</v>
      </c>
      <c r="L15" s="3" t="s">
        <v>35</v>
      </c>
      <c r="M15" s="3" t="s">
        <v>36</v>
      </c>
    </row>
    <row r="16" spans="3:13" ht="12.75" x14ac:dyDescent="0.2">
      <c r="C16" s="3" t="s">
        <v>37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>
        <v>34.847000000000001</v>
      </c>
      <c r="L16" s="3">
        <v>40.588000000000001</v>
      </c>
      <c r="M16" s="3">
        <v>47.313000000000002</v>
      </c>
    </row>
    <row r="17" spans="3:13" ht="12.75" x14ac:dyDescent="0.2">
      <c r="C17" s="3" t="s">
        <v>38</v>
      </c>
      <c r="D17" s="3">
        <v>28.609000000000002</v>
      </c>
      <c r="E17" s="3">
        <v>27.954999999999998</v>
      </c>
      <c r="F17" s="3">
        <v>21.513999999999999</v>
      </c>
      <c r="G17" s="3">
        <v>73.546999999999997</v>
      </c>
      <c r="H17" s="3">
        <v>59.865000000000002</v>
      </c>
      <c r="I17" s="3">
        <v>69.177000000000007</v>
      </c>
      <c r="J17" s="3">
        <v>94.51</v>
      </c>
      <c r="K17" s="3">
        <v>35.359000000000002</v>
      </c>
      <c r="L17" s="3">
        <v>32.286999999999999</v>
      </c>
      <c r="M17" s="3">
        <v>90.893000000000001</v>
      </c>
    </row>
    <row r="18" spans="3:13" ht="12.75" x14ac:dyDescent="0.2">
      <c r="C18" s="3" t="s">
        <v>39</v>
      </c>
      <c r="D18" s="3" t="s">
        <v>40</v>
      </c>
      <c r="E18" s="3" t="s">
        <v>41</v>
      </c>
      <c r="F18" s="3" t="s">
        <v>42</v>
      </c>
      <c r="G18" s="3" t="s">
        <v>43</v>
      </c>
      <c r="H18" s="3" t="s">
        <v>44</v>
      </c>
      <c r="I18" s="3" t="s">
        <v>45</v>
      </c>
      <c r="J18" s="3" t="s">
        <v>46</v>
      </c>
      <c r="K18" s="3" t="s">
        <v>47</v>
      </c>
      <c r="L18" s="3" t="s">
        <v>48</v>
      </c>
      <c r="M18" s="3" t="s">
        <v>49</v>
      </c>
    </row>
    <row r="19" spans="3:13" ht="12.75" x14ac:dyDescent="0.2"/>
    <row r="20" spans="3:13" ht="12.75" x14ac:dyDescent="0.2">
      <c r="C20" s="3" t="s">
        <v>50</v>
      </c>
      <c r="D20" s="3" t="s">
        <v>51</v>
      </c>
      <c r="E20" s="3" t="s">
        <v>52</v>
      </c>
      <c r="F20" s="3" t="s">
        <v>53</v>
      </c>
      <c r="G20" s="3" t="s">
        <v>54</v>
      </c>
      <c r="H20" s="3" t="s">
        <v>55</v>
      </c>
      <c r="I20" s="3" t="s">
        <v>56</v>
      </c>
      <c r="J20" s="3" t="s">
        <v>57</v>
      </c>
      <c r="K20" s="3" t="s">
        <v>58</v>
      </c>
      <c r="L20" s="3" t="s">
        <v>59</v>
      </c>
      <c r="M20" s="3" t="s">
        <v>60</v>
      </c>
    </row>
    <row r="21" spans="3:13" ht="12.75" x14ac:dyDescent="0.2">
      <c r="C21" s="3" t="s">
        <v>61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62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>
        <v>6.0140000000000002</v>
      </c>
      <c r="J22" s="3">
        <v>9.5850000000000009</v>
      </c>
      <c r="K22" s="3">
        <v>13.433</v>
      </c>
      <c r="L22" s="3">
        <v>14.177</v>
      </c>
      <c r="M22" s="3">
        <v>14.326000000000001</v>
      </c>
    </row>
    <row r="23" spans="3:13" ht="12.75" x14ac:dyDescent="0.2">
      <c r="C23" s="3" t="s">
        <v>63</v>
      </c>
      <c r="D23" s="3">
        <v>2.9710000000000001</v>
      </c>
      <c r="E23" s="3" t="s">
        <v>27</v>
      </c>
      <c r="F23" s="3" t="s">
        <v>27</v>
      </c>
      <c r="G23" s="3">
        <v>5.8810000000000002</v>
      </c>
      <c r="H23" s="3">
        <v>9.2629999999999999</v>
      </c>
      <c r="I23" s="3">
        <v>4.2530000000000001</v>
      </c>
      <c r="J23" s="3">
        <v>6.6420000000000003</v>
      </c>
      <c r="K23" s="3">
        <v>6.5789999999999997</v>
      </c>
      <c r="L23" s="3">
        <v>14.375</v>
      </c>
      <c r="M23" s="3">
        <v>18.184999999999999</v>
      </c>
    </row>
    <row r="24" spans="3:13" ht="12.75" x14ac:dyDescent="0.2">
      <c r="C24" s="3" t="s">
        <v>64</v>
      </c>
      <c r="D24" s="3">
        <v>24.564</v>
      </c>
      <c r="E24" s="3">
        <v>24.077000000000002</v>
      </c>
      <c r="F24" s="3">
        <v>29.806999999999999</v>
      </c>
      <c r="G24" s="3">
        <v>456.791</v>
      </c>
      <c r="H24" s="3">
        <v>485.61</v>
      </c>
      <c r="I24" s="3">
        <v>891.81799999999998</v>
      </c>
      <c r="J24" s="3">
        <v>858.54100000000005</v>
      </c>
      <c r="K24" s="3">
        <v>890.08100000000002</v>
      </c>
      <c r="L24" s="3">
        <v>853.28800000000001</v>
      </c>
      <c r="M24" s="3">
        <v>948.91899999999998</v>
      </c>
    </row>
    <row r="25" spans="3:13" ht="12.75" x14ac:dyDescent="0.2">
      <c r="C25" s="3" t="s">
        <v>65</v>
      </c>
      <c r="D25" s="3">
        <v>14.420999999999999</v>
      </c>
      <c r="E25" s="3">
        <v>12.797000000000001</v>
      </c>
      <c r="F25" s="3">
        <v>9.8940000000000001</v>
      </c>
      <c r="G25" s="3">
        <v>254.27500000000001</v>
      </c>
      <c r="H25" s="3">
        <v>251.12799999999999</v>
      </c>
      <c r="I25" s="3">
        <v>803.17700000000002</v>
      </c>
      <c r="J25" s="3">
        <v>755.93299999999999</v>
      </c>
      <c r="K25" s="3">
        <v>735.13599999999997</v>
      </c>
      <c r="L25" s="3">
        <v>685.59699999999998</v>
      </c>
      <c r="M25" s="3">
        <v>786.24</v>
      </c>
    </row>
    <row r="26" spans="3:13" ht="12.75" x14ac:dyDescent="0.2">
      <c r="C26" s="3" t="s">
        <v>66</v>
      </c>
      <c r="D26" s="3">
        <v>140.48400000000001</v>
      </c>
      <c r="E26" s="3">
        <v>190.136</v>
      </c>
      <c r="F26" s="3">
        <v>297.298</v>
      </c>
      <c r="G26" s="3">
        <v>315.26799999999997</v>
      </c>
      <c r="H26" s="3">
        <v>418.14100000000002</v>
      </c>
      <c r="I26" s="3">
        <v>593.30700000000002</v>
      </c>
      <c r="J26" s="3">
        <v>658.50699999999995</v>
      </c>
      <c r="K26" s="3">
        <v>537.65499999999997</v>
      </c>
      <c r="L26" s="3">
        <v>424.84399999999999</v>
      </c>
      <c r="M26" s="3">
        <v>322.34399999999999</v>
      </c>
    </row>
    <row r="27" spans="3:13" ht="12.75" x14ac:dyDescent="0.2">
      <c r="C27" s="3" t="s">
        <v>67</v>
      </c>
      <c r="D27" s="3" t="s">
        <v>68</v>
      </c>
      <c r="E27" s="3" t="s">
        <v>69</v>
      </c>
      <c r="F27" s="3" t="s">
        <v>70</v>
      </c>
      <c r="G27" s="3" t="s">
        <v>71</v>
      </c>
      <c r="H27" s="3" t="s">
        <v>72</v>
      </c>
      <c r="I27" s="3" t="s">
        <v>73</v>
      </c>
      <c r="J27" s="3" t="s">
        <v>74</v>
      </c>
      <c r="K27" s="3" t="s">
        <v>75</v>
      </c>
      <c r="L27" s="3" t="s">
        <v>76</v>
      </c>
      <c r="M27" s="3" t="s">
        <v>77</v>
      </c>
    </row>
    <row r="28" spans="3:13" ht="12.75" x14ac:dyDescent="0.2"/>
    <row r="29" spans="3:13" ht="12.75" x14ac:dyDescent="0.2">
      <c r="C29" s="3" t="s">
        <v>78</v>
      </c>
      <c r="D29" s="3">
        <v>400.31599999999997</v>
      </c>
      <c r="E29" s="3">
        <v>459.58300000000003</v>
      </c>
      <c r="F29" s="3">
        <v>530.63800000000003</v>
      </c>
      <c r="G29" s="3">
        <v>619.72699999999998</v>
      </c>
      <c r="H29" s="3">
        <v>782.43799999999999</v>
      </c>
      <c r="I29" s="3">
        <v>912.02300000000002</v>
      </c>
      <c r="J29" s="3">
        <v>772.31399999999996</v>
      </c>
      <c r="K29" s="3">
        <v>865.50199999999995</v>
      </c>
      <c r="L29" s="3">
        <v>984.48800000000006</v>
      </c>
      <c r="M29" s="3" t="s">
        <v>79</v>
      </c>
    </row>
    <row r="30" spans="3:13" ht="12.75" x14ac:dyDescent="0.2">
      <c r="C30" s="3" t="s">
        <v>80</v>
      </c>
      <c r="D30" s="3">
        <v>200.99600000000001</v>
      </c>
      <c r="E30" s="3">
        <v>246.892</v>
      </c>
      <c r="F30" s="3">
        <v>312.93900000000002</v>
      </c>
      <c r="G30" s="3">
        <v>320.47300000000001</v>
      </c>
      <c r="H30" s="3">
        <v>394.45</v>
      </c>
      <c r="I30" s="3">
        <v>483.15800000000002</v>
      </c>
      <c r="J30" s="3">
        <v>499.54199999999997</v>
      </c>
      <c r="K30" s="3">
        <v>586.82100000000003</v>
      </c>
      <c r="L30" s="3">
        <v>461.875</v>
      </c>
      <c r="M30" s="3">
        <v>622.73599999999999</v>
      </c>
    </row>
    <row r="31" spans="3:13" ht="12.75" x14ac:dyDescent="0.2">
      <c r="C31" s="3" t="s">
        <v>81</v>
      </c>
      <c r="D31" s="3" t="s">
        <v>27</v>
      </c>
      <c r="E31" s="3" t="s">
        <v>27</v>
      </c>
      <c r="F31" s="3" t="s">
        <v>27</v>
      </c>
      <c r="G31" s="3">
        <v>7.9720000000000004</v>
      </c>
      <c r="H31" s="3">
        <v>8.8360000000000003</v>
      </c>
      <c r="I31" s="3">
        <v>16.978000000000002</v>
      </c>
      <c r="J31" s="3">
        <v>5.5609999999999999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82</v>
      </c>
      <c r="D32" s="3">
        <v>56.118000000000002</v>
      </c>
      <c r="E32" s="3">
        <v>2.399</v>
      </c>
      <c r="F32" s="3">
        <v>2.7229999999999999</v>
      </c>
      <c r="G32" s="3">
        <v>191.75</v>
      </c>
      <c r="H32" s="3">
        <v>1.2410000000000001</v>
      </c>
      <c r="I32" s="3">
        <v>5.0609999999999999</v>
      </c>
      <c r="J32" s="3">
        <v>5.0149999999999997</v>
      </c>
      <c r="K32" s="3">
        <v>558.73299999999995</v>
      </c>
      <c r="L32" s="3">
        <v>4.9859999999999998</v>
      </c>
      <c r="M32" s="3">
        <v>4.9589999999999996</v>
      </c>
    </row>
    <row r="33" spans="3:13" ht="12.75" x14ac:dyDescent="0.2">
      <c r="C33" s="3" t="s">
        <v>83</v>
      </c>
      <c r="D33" s="3">
        <v>0.219</v>
      </c>
      <c r="E33" s="3">
        <v>0.221</v>
      </c>
      <c r="F33" s="3">
        <v>8.1159999999999997</v>
      </c>
      <c r="G33" s="3">
        <v>5.407</v>
      </c>
      <c r="H33" s="3">
        <v>5.1580000000000004</v>
      </c>
      <c r="I33" s="3">
        <v>3.661</v>
      </c>
      <c r="J33" s="3">
        <v>21.170999999999999</v>
      </c>
      <c r="K33" s="3">
        <v>18.602</v>
      </c>
      <c r="L33" s="3">
        <v>16.068999999999999</v>
      </c>
      <c r="M33" s="3">
        <v>21.774000000000001</v>
      </c>
    </row>
    <row r="34" spans="3:13" ht="12.75" x14ac:dyDescent="0.2">
      <c r="C34" s="3" t="s">
        <v>84</v>
      </c>
      <c r="D34" s="3">
        <v>51.965000000000003</v>
      </c>
      <c r="E34" s="3">
        <v>59.093000000000004</v>
      </c>
      <c r="F34" s="3">
        <v>71.674999999999997</v>
      </c>
      <c r="G34" s="3">
        <v>120.961</v>
      </c>
      <c r="H34" s="3">
        <v>103.84699999999999</v>
      </c>
      <c r="I34" s="3">
        <v>161.57400000000001</v>
      </c>
      <c r="J34" s="3">
        <v>63.545999999999999</v>
      </c>
      <c r="K34" s="3">
        <v>167.559</v>
      </c>
      <c r="L34" s="3">
        <v>277.702</v>
      </c>
      <c r="M34" s="3">
        <v>275.488</v>
      </c>
    </row>
    <row r="35" spans="3:13" ht="12.75" x14ac:dyDescent="0.2">
      <c r="C35" s="3" t="s">
        <v>85</v>
      </c>
      <c r="D35" s="3">
        <v>709.61400000000003</v>
      </c>
      <c r="E35" s="3">
        <v>768.18799999999999</v>
      </c>
      <c r="F35" s="3">
        <v>926.09100000000001</v>
      </c>
      <c r="G35" s="3" t="s">
        <v>86</v>
      </c>
      <c r="H35" s="3" t="s">
        <v>87</v>
      </c>
      <c r="I35" s="3" t="s">
        <v>88</v>
      </c>
      <c r="J35" s="3" t="s">
        <v>89</v>
      </c>
      <c r="K35" s="3" t="s">
        <v>90</v>
      </c>
      <c r="L35" s="3" t="s">
        <v>91</v>
      </c>
      <c r="M35" s="3" t="s">
        <v>92</v>
      </c>
    </row>
    <row r="36" spans="3:13" ht="12.75" x14ac:dyDescent="0.2"/>
    <row r="37" spans="3:13" ht="12.75" x14ac:dyDescent="0.2">
      <c r="C37" s="3" t="s">
        <v>93</v>
      </c>
      <c r="D37" s="3">
        <v>485.226</v>
      </c>
      <c r="E37" s="3">
        <v>432.78500000000003</v>
      </c>
      <c r="F37" s="3">
        <v>518.13599999999997</v>
      </c>
      <c r="G37" s="3" t="s">
        <v>94</v>
      </c>
      <c r="H37" s="3" t="s">
        <v>95</v>
      </c>
      <c r="I37" s="3" t="s">
        <v>96</v>
      </c>
      <c r="J37" s="3" t="s">
        <v>97</v>
      </c>
      <c r="K37" s="3">
        <v>678.68200000000002</v>
      </c>
      <c r="L37" s="3">
        <v>727.26300000000003</v>
      </c>
      <c r="M37" s="3" t="s">
        <v>98</v>
      </c>
    </row>
    <row r="38" spans="3:13" ht="12.75" x14ac:dyDescent="0.2">
      <c r="C38" s="3" t="s">
        <v>99</v>
      </c>
      <c r="D38" s="3">
        <v>2.0179999999999998</v>
      </c>
      <c r="E38" s="3">
        <v>1.714</v>
      </c>
      <c r="F38" s="3">
        <v>19.274000000000001</v>
      </c>
      <c r="G38" s="3">
        <v>12.667</v>
      </c>
      <c r="H38" s="3">
        <v>8.0579999999999998</v>
      </c>
      <c r="I38" s="3">
        <v>4.9589999999999996</v>
      </c>
      <c r="J38" s="3">
        <v>51.368000000000002</v>
      </c>
      <c r="K38" s="3">
        <v>47.197000000000003</v>
      </c>
      <c r="L38" s="3">
        <v>43.226999999999997</v>
      </c>
      <c r="M38" s="3">
        <v>57.752000000000002</v>
      </c>
    </row>
    <row r="39" spans="3:13" ht="12.75" x14ac:dyDescent="0.2">
      <c r="C39" s="3" t="s">
        <v>100</v>
      </c>
      <c r="D39" s="3">
        <v>79.894999999999996</v>
      </c>
      <c r="E39" s="3">
        <v>75.072000000000003</v>
      </c>
      <c r="F39" s="3">
        <v>77.736000000000004</v>
      </c>
      <c r="G39" s="3">
        <v>142.584</v>
      </c>
      <c r="H39" s="3">
        <v>153.589</v>
      </c>
      <c r="I39" s="3">
        <v>269.16399999999999</v>
      </c>
      <c r="J39" s="3">
        <v>295.80799999999999</v>
      </c>
      <c r="K39" s="3">
        <v>280.096</v>
      </c>
      <c r="L39" s="3">
        <v>275.98399999999998</v>
      </c>
      <c r="M39" s="3">
        <v>326.61399999999998</v>
      </c>
    </row>
    <row r="40" spans="3:13" ht="12.75" x14ac:dyDescent="0.2">
      <c r="C40" s="3" t="s">
        <v>101</v>
      </c>
      <c r="D40" s="3" t="s">
        <v>102</v>
      </c>
      <c r="E40" s="3" t="s">
        <v>103</v>
      </c>
      <c r="F40" s="3" t="s">
        <v>104</v>
      </c>
      <c r="G40" s="3" t="s">
        <v>105</v>
      </c>
      <c r="H40" s="3" t="s">
        <v>106</v>
      </c>
      <c r="I40" s="3" t="s">
        <v>107</v>
      </c>
      <c r="J40" s="3" t="s">
        <v>108</v>
      </c>
      <c r="K40" s="3" t="s">
        <v>109</v>
      </c>
      <c r="L40" s="3" t="s">
        <v>110</v>
      </c>
      <c r="M40" s="3" t="s">
        <v>111</v>
      </c>
    </row>
    <row r="41" spans="3:13" ht="12.75" x14ac:dyDescent="0.2"/>
    <row r="42" spans="3:13" ht="12.75" x14ac:dyDescent="0.2">
      <c r="C42" s="3" t="s">
        <v>112</v>
      </c>
      <c r="D42" s="3">
        <v>109.474</v>
      </c>
      <c r="E42" s="3">
        <v>116.70099999999999</v>
      </c>
      <c r="F42" s="3">
        <v>118.60899999999999</v>
      </c>
      <c r="G42" s="3">
        <v>120.38500000000001</v>
      </c>
      <c r="H42" s="3">
        <v>122.393</v>
      </c>
      <c r="I42" s="3">
        <v>122.393</v>
      </c>
      <c r="J42" s="3">
        <v>132.35599999999999</v>
      </c>
      <c r="K42" s="3">
        <v>146.20400000000001</v>
      </c>
      <c r="L42" s="3">
        <v>146.20400000000001</v>
      </c>
      <c r="M42" s="3">
        <v>138.92500000000001</v>
      </c>
    </row>
    <row r="43" spans="3:13" ht="12.75" x14ac:dyDescent="0.2">
      <c r="C43" s="3" t="s">
        <v>113</v>
      </c>
      <c r="D43" s="3">
        <v>19.699000000000002</v>
      </c>
      <c r="E43" s="3">
        <v>19.187000000000001</v>
      </c>
      <c r="F43" s="3">
        <v>21.094000000000001</v>
      </c>
      <c r="G43" s="3">
        <v>23.332000000000001</v>
      </c>
      <c r="H43" s="3">
        <v>25.027000000000001</v>
      </c>
      <c r="I43" s="3">
        <v>28.449000000000002</v>
      </c>
      <c r="J43" s="3">
        <v>27.577999999999999</v>
      </c>
      <c r="K43" s="3">
        <v>25.545999999999999</v>
      </c>
      <c r="L43" s="3">
        <v>28.815999999999999</v>
      </c>
      <c r="M43" s="3">
        <v>31.359000000000002</v>
      </c>
    </row>
    <row r="44" spans="3:13" ht="12.75" x14ac:dyDescent="0.2">
      <c r="C44" s="3" t="s">
        <v>114</v>
      </c>
      <c r="D44" s="3" t="s">
        <v>115</v>
      </c>
      <c r="E44" s="3" t="s">
        <v>116</v>
      </c>
      <c r="F44" s="3" t="s">
        <v>117</v>
      </c>
      <c r="G44" s="3" t="s">
        <v>118</v>
      </c>
      <c r="H44" s="3" t="s">
        <v>119</v>
      </c>
      <c r="I44" s="3" t="s">
        <v>120</v>
      </c>
      <c r="J44" s="3" t="s">
        <v>121</v>
      </c>
      <c r="K44" s="3" t="s">
        <v>122</v>
      </c>
      <c r="L44" s="3" t="s">
        <v>123</v>
      </c>
      <c r="M44" s="3" t="s">
        <v>124</v>
      </c>
    </row>
    <row r="45" spans="3:13" ht="12.75" x14ac:dyDescent="0.2">
      <c r="C45" s="3" t="s">
        <v>125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126</v>
      </c>
      <c r="D46" s="3">
        <v>37.936</v>
      </c>
      <c r="E46" s="3">
        <v>54.915999999999997</v>
      </c>
      <c r="F46" s="3">
        <v>228.49100000000001</v>
      </c>
      <c r="G46" s="3">
        <v>60.02</v>
      </c>
      <c r="H46" s="3">
        <v>60.866</v>
      </c>
      <c r="I46" s="3">
        <v>192.44900000000001</v>
      </c>
      <c r="J46" s="3">
        <v>39.155000000000001</v>
      </c>
      <c r="K46" s="3">
        <v>108.157</v>
      </c>
      <c r="L46" s="3">
        <v>-25.867000000000001</v>
      </c>
      <c r="M46" s="3">
        <v>43.914000000000001</v>
      </c>
    </row>
    <row r="47" spans="3:13" ht="12.75" x14ac:dyDescent="0.2">
      <c r="C47" s="3" t="s">
        <v>127</v>
      </c>
      <c r="D47" s="3" t="s">
        <v>128</v>
      </c>
      <c r="E47" s="3" t="s">
        <v>129</v>
      </c>
      <c r="F47" s="3" t="s">
        <v>130</v>
      </c>
      <c r="G47" s="3" t="s">
        <v>131</v>
      </c>
      <c r="H47" s="3" t="s">
        <v>132</v>
      </c>
      <c r="I47" s="3" t="s">
        <v>133</v>
      </c>
      <c r="J47" s="3" t="s">
        <v>134</v>
      </c>
      <c r="K47" s="3" t="s">
        <v>135</v>
      </c>
      <c r="L47" s="3" t="s">
        <v>136</v>
      </c>
      <c r="M47" s="3" t="s">
        <v>137</v>
      </c>
    </row>
    <row r="48" spans="3:13" ht="12.75" x14ac:dyDescent="0.2">
      <c r="C48" s="3" t="s">
        <v>138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139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140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141</v>
      </c>
      <c r="D51" s="3" t="s">
        <v>128</v>
      </c>
      <c r="E51" s="3" t="s">
        <v>129</v>
      </c>
      <c r="F51" s="3" t="s">
        <v>130</v>
      </c>
      <c r="G51" s="3" t="s">
        <v>131</v>
      </c>
      <c r="H51" s="3" t="s">
        <v>132</v>
      </c>
      <c r="I51" s="3" t="s">
        <v>133</v>
      </c>
      <c r="J51" s="3" t="s">
        <v>134</v>
      </c>
      <c r="K51" s="3" t="s">
        <v>135</v>
      </c>
      <c r="L51" s="3" t="s">
        <v>136</v>
      </c>
      <c r="M51" s="3" t="s">
        <v>137</v>
      </c>
    </row>
    <row r="52" spans="3:13" ht="12.75" x14ac:dyDescent="0.2"/>
    <row r="53" spans="3:13" ht="12.75" x14ac:dyDescent="0.2">
      <c r="C53" s="3" t="s">
        <v>142</v>
      </c>
      <c r="D53" s="3" t="s">
        <v>68</v>
      </c>
      <c r="E53" s="3" t="s">
        <v>69</v>
      </c>
      <c r="F53" s="3" t="s">
        <v>70</v>
      </c>
      <c r="G53" s="3" t="s">
        <v>71</v>
      </c>
      <c r="H53" s="3" t="s">
        <v>72</v>
      </c>
      <c r="I53" s="3" t="s">
        <v>73</v>
      </c>
      <c r="J53" s="3" t="s">
        <v>74</v>
      </c>
      <c r="K53" s="3" t="s">
        <v>75</v>
      </c>
      <c r="L53" s="3" t="s">
        <v>76</v>
      </c>
      <c r="M53" s="3" t="s">
        <v>77</v>
      </c>
    </row>
    <row r="54" spans="3:13" ht="12.75" x14ac:dyDescent="0.2"/>
    <row r="55" spans="3:13" ht="12.75" x14ac:dyDescent="0.2">
      <c r="C55" s="3" t="s">
        <v>143</v>
      </c>
      <c r="D55" s="3">
        <v>130.33600000000001</v>
      </c>
      <c r="E55" s="3">
        <v>194.05199999999999</v>
      </c>
      <c r="F55" s="3">
        <v>339.07900000000001</v>
      </c>
      <c r="G55" s="3">
        <v>404.96600000000001</v>
      </c>
      <c r="H55" s="3">
        <v>439.06400000000002</v>
      </c>
      <c r="I55" s="3">
        <v>471.97500000000002</v>
      </c>
      <c r="J55" s="3">
        <v>338.226</v>
      </c>
      <c r="K55" s="3">
        <v>861.1</v>
      </c>
      <c r="L55" s="3">
        <v>928.428</v>
      </c>
      <c r="M55" s="3">
        <v>860.51499999999999</v>
      </c>
    </row>
    <row r="56" spans="3:13" ht="12.75" x14ac:dyDescent="0.2">
      <c r="C56" s="3" t="s">
        <v>144</v>
      </c>
      <c r="D56" s="3">
        <v>543.58100000000002</v>
      </c>
      <c r="E56" s="3">
        <v>437.11900000000003</v>
      </c>
      <c r="F56" s="3">
        <v>548.24900000000002</v>
      </c>
      <c r="G56" s="3" t="s">
        <v>145</v>
      </c>
      <c r="H56" s="3" t="s">
        <v>146</v>
      </c>
      <c r="I56" s="3" t="s">
        <v>147</v>
      </c>
      <c r="J56" s="3" t="s">
        <v>148</v>
      </c>
      <c r="K56" s="3" t="s">
        <v>149</v>
      </c>
      <c r="L56" s="3">
        <v>791.54499999999996</v>
      </c>
      <c r="M56" s="3" t="s">
        <v>150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02CC-373D-43EB-AE12-351DD8CE9BD6}">
  <dimension ref="C1:M47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151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152</v>
      </c>
      <c r="D12" s="3" t="s">
        <v>153</v>
      </c>
      <c r="E12" s="3" t="s">
        <v>154</v>
      </c>
      <c r="F12" s="3" t="s">
        <v>155</v>
      </c>
      <c r="G12" s="3" t="s">
        <v>156</v>
      </c>
      <c r="H12" s="3" t="s">
        <v>157</v>
      </c>
      <c r="I12" s="3" t="s">
        <v>158</v>
      </c>
      <c r="J12" s="3" t="s">
        <v>159</v>
      </c>
      <c r="K12" s="3" t="s">
        <v>160</v>
      </c>
      <c r="L12" s="3" t="s">
        <v>161</v>
      </c>
      <c r="M12" s="3" t="s">
        <v>162</v>
      </c>
    </row>
    <row r="13" spans="3:13" x14ac:dyDescent="0.2">
      <c r="C13" s="3" t="s">
        <v>163</v>
      </c>
      <c r="D13" s="3" t="s">
        <v>164</v>
      </c>
      <c r="E13" s="3" t="s">
        <v>165</v>
      </c>
      <c r="F13" s="3" t="s">
        <v>166</v>
      </c>
      <c r="G13" s="3" t="s">
        <v>167</v>
      </c>
      <c r="H13" s="3" t="s">
        <v>168</v>
      </c>
      <c r="I13" s="3" t="s">
        <v>169</v>
      </c>
      <c r="J13" s="3" t="s">
        <v>170</v>
      </c>
      <c r="K13" s="3" t="s">
        <v>171</v>
      </c>
      <c r="L13" s="3" t="s">
        <v>172</v>
      </c>
      <c r="M13" s="3" t="s">
        <v>173</v>
      </c>
    </row>
    <row r="15" spans="3:13" x14ac:dyDescent="0.2">
      <c r="C15" s="3" t="s">
        <v>174</v>
      </c>
      <c r="D15" s="3" t="s">
        <v>175</v>
      </c>
      <c r="E15" s="3" t="s">
        <v>176</v>
      </c>
      <c r="F15" s="3" t="s">
        <v>177</v>
      </c>
      <c r="G15" s="3" t="s">
        <v>178</v>
      </c>
      <c r="H15" s="3" t="s">
        <v>179</v>
      </c>
      <c r="I15" s="3" t="s">
        <v>180</v>
      </c>
      <c r="J15" s="3" t="s">
        <v>181</v>
      </c>
      <c r="K15" s="3" t="s">
        <v>182</v>
      </c>
      <c r="L15" s="3" t="s">
        <v>183</v>
      </c>
      <c r="M15" s="3" t="s">
        <v>184</v>
      </c>
    </row>
    <row r="16" spans="3:13" x14ac:dyDescent="0.2">
      <c r="C16" s="3" t="s">
        <v>185</v>
      </c>
      <c r="D16" s="3">
        <v>491.06700000000001</v>
      </c>
      <c r="E16" s="3">
        <v>664.38400000000001</v>
      </c>
      <c r="F16" s="3">
        <v>852.71799999999996</v>
      </c>
      <c r="G16" s="3" t="s">
        <v>186</v>
      </c>
      <c r="H16" s="3" t="s">
        <v>187</v>
      </c>
      <c r="I16" s="3" t="s">
        <v>188</v>
      </c>
      <c r="J16" s="3" t="s">
        <v>189</v>
      </c>
      <c r="K16" s="3">
        <v>802.55899999999997</v>
      </c>
      <c r="L16" s="3">
        <v>937.65200000000004</v>
      </c>
      <c r="M16" s="3">
        <v>974.81</v>
      </c>
    </row>
    <row r="17" spans="3:13" x14ac:dyDescent="0.2">
      <c r="C17" s="3" t="s">
        <v>190</v>
      </c>
      <c r="D17" s="3" t="s">
        <v>191</v>
      </c>
      <c r="E17" s="3" t="s">
        <v>192</v>
      </c>
      <c r="F17" s="3" t="s">
        <v>193</v>
      </c>
      <c r="G17" s="3" t="s">
        <v>194</v>
      </c>
      <c r="H17" s="3" t="s">
        <v>193</v>
      </c>
      <c r="I17" s="3" t="s">
        <v>195</v>
      </c>
      <c r="J17" s="3" t="s">
        <v>196</v>
      </c>
      <c r="K17" s="3" t="s">
        <v>197</v>
      </c>
      <c r="L17" s="3" t="s">
        <v>198</v>
      </c>
      <c r="M17" s="3" t="s">
        <v>199</v>
      </c>
    </row>
    <row r="19" spans="3:13" x14ac:dyDescent="0.2">
      <c r="C19" s="3" t="s">
        <v>200</v>
      </c>
      <c r="D19" s="3">
        <v>-1.9830000000000001</v>
      </c>
      <c r="E19" s="3">
        <v>-7.4290000000000003</v>
      </c>
      <c r="F19" s="3">
        <v>-5.86</v>
      </c>
      <c r="G19" s="3">
        <v>-14.867000000000001</v>
      </c>
      <c r="H19" s="3">
        <v>-12.776</v>
      </c>
      <c r="I19" s="3">
        <v>-16.856999999999999</v>
      </c>
      <c r="J19" s="3">
        <v>-20.548999999999999</v>
      </c>
      <c r="K19" s="3">
        <v>-26.065999999999999</v>
      </c>
      <c r="L19" s="3">
        <v>-30.151</v>
      </c>
      <c r="M19" s="3">
        <v>-32.496000000000002</v>
      </c>
    </row>
    <row r="20" spans="3:13" x14ac:dyDescent="0.2">
      <c r="C20" s="3" t="s">
        <v>201</v>
      </c>
      <c r="D20" s="3">
        <v>-183.24600000000001</v>
      </c>
      <c r="E20" s="3">
        <v>-218.477</v>
      </c>
      <c r="F20" s="3">
        <v>-264.08800000000002</v>
      </c>
      <c r="G20" s="3">
        <v>-325.36399999999998</v>
      </c>
      <c r="H20" s="3">
        <v>-347.33699999999999</v>
      </c>
      <c r="I20" s="3">
        <v>-441.44900000000001</v>
      </c>
      <c r="J20" s="3">
        <v>-414.44900000000001</v>
      </c>
      <c r="K20" s="3">
        <v>-349.15499999999997</v>
      </c>
      <c r="L20" s="3">
        <v>-346.47800000000001</v>
      </c>
      <c r="M20" s="3">
        <v>-408.49799999999999</v>
      </c>
    </row>
    <row r="21" spans="3:13" x14ac:dyDescent="0.2">
      <c r="C21" s="3" t="s">
        <v>202</v>
      </c>
      <c r="D21" s="3">
        <v>15.337</v>
      </c>
      <c r="E21" s="3">
        <v>11.785</v>
      </c>
      <c r="F21" s="3">
        <v>24.137</v>
      </c>
      <c r="G21" s="3">
        <v>2.5000000000000001E-2</v>
      </c>
      <c r="H21" s="3">
        <v>-23.847000000000001</v>
      </c>
      <c r="I21" s="3">
        <v>18.161000000000001</v>
      </c>
      <c r="J21" s="3">
        <v>-26.887</v>
      </c>
      <c r="K21" s="3">
        <v>-38.18</v>
      </c>
      <c r="L21" s="3">
        <v>-1.9259999999999999</v>
      </c>
      <c r="M21" s="3">
        <v>38.692999999999998</v>
      </c>
    </row>
    <row r="22" spans="3:13" x14ac:dyDescent="0.2">
      <c r="C22" s="3" t="s">
        <v>203</v>
      </c>
      <c r="D22" s="3">
        <v>-169.892</v>
      </c>
      <c r="E22" s="3">
        <v>-214.12100000000001</v>
      </c>
      <c r="F22" s="3">
        <v>-245.81100000000001</v>
      </c>
      <c r="G22" s="3">
        <v>-340.20600000000002</v>
      </c>
      <c r="H22" s="3">
        <v>-383.96</v>
      </c>
      <c r="I22" s="3">
        <v>-440.14499999999998</v>
      </c>
      <c r="J22" s="3">
        <v>-461.88499999999999</v>
      </c>
      <c r="K22" s="3">
        <v>-413.40100000000001</v>
      </c>
      <c r="L22" s="3">
        <v>-378.55500000000001</v>
      </c>
      <c r="M22" s="3">
        <v>-402.30099999999999</v>
      </c>
    </row>
    <row r="23" spans="3:13" x14ac:dyDescent="0.2">
      <c r="C23" s="3" t="s">
        <v>204</v>
      </c>
      <c r="D23" s="3">
        <v>321.17500000000001</v>
      </c>
      <c r="E23" s="3">
        <v>450.26299999999998</v>
      </c>
      <c r="F23" s="3">
        <v>606.90700000000004</v>
      </c>
      <c r="G23" s="3">
        <v>692.84500000000003</v>
      </c>
      <c r="H23" s="3">
        <v>695.33600000000001</v>
      </c>
      <c r="I23" s="3">
        <v>796.81600000000003</v>
      </c>
      <c r="J23" s="3">
        <v>603.95699999999999</v>
      </c>
      <c r="K23" s="3">
        <v>389.15800000000002</v>
      </c>
      <c r="L23" s="3">
        <v>559.09699999999998</v>
      </c>
      <c r="M23" s="3">
        <v>572.50900000000001</v>
      </c>
    </row>
    <row r="25" spans="3:13" x14ac:dyDescent="0.2">
      <c r="C25" s="3" t="s">
        <v>205</v>
      </c>
      <c r="D25" s="3">
        <v>-30.616</v>
      </c>
      <c r="E25" s="3">
        <v>-24.369</v>
      </c>
      <c r="F25" s="3">
        <v>-26.12</v>
      </c>
      <c r="G25" s="3">
        <v>-20.114999999999998</v>
      </c>
      <c r="H25" s="3">
        <v>-2.778</v>
      </c>
      <c r="I25" s="3">
        <v>-37.265000000000001</v>
      </c>
      <c r="J25" s="3">
        <v>-39.549999999999997</v>
      </c>
      <c r="K25" s="3">
        <v>-14.773999999999999</v>
      </c>
      <c r="L25" s="3">
        <v>3.069</v>
      </c>
      <c r="M25" s="3">
        <v>-9.4209999999999994</v>
      </c>
    </row>
    <row r="26" spans="3:13" x14ac:dyDescent="0.2">
      <c r="C26" s="3" t="s">
        <v>206</v>
      </c>
      <c r="D26" s="3">
        <v>290.55900000000003</v>
      </c>
      <c r="E26" s="3">
        <v>425.89400000000001</v>
      </c>
      <c r="F26" s="3">
        <v>580.78700000000003</v>
      </c>
      <c r="G26" s="3">
        <v>672.73</v>
      </c>
      <c r="H26" s="3">
        <v>692.55799999999999</v>
      </c>
      <c r="I26" s="3">
        <v>759.55100000000004</v>
      </c>
      <c r="J26" s="3">
        <v>564.40700000000004</v>
      </c>
      <c r="K26" s="3">
        <v>374.38400000000001</v>
      </c>
      <c r="L26" s="3">
        <v>562.16600000000005</v>
      </c>
      <c r="M26" s="3">
        <v>563.08799999999997</v>
      </c>
    </row>
    <row r="27" spans="3:13" x14ac:dyDescent="0.2">
      <c r="C27" s="3" t="s">
        <v>207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208</v>
      </c>
      <c r="D28" s="3">
        <v>-60.77</v>
      </c>
      <c r="E28" s="3">
        <v>-105.334</v>
      </c>
      <c r="F28" s="3">
        <v>-144.11600000000001</v>
      </c>
      <c r="G28" s="3">
        <v>-150.202</v>
      </c>
      <c r="H28" s="3">
        <v>-143.18799999999999</v>
      </c>
      <c r="I28" s="3">
        <v>-168.07</v>
      </c>
      <c r="J28" s="3">
        <v>-133.96600000000001</v>
      </c>
      <c r="K28" s="3">
        <v>-95.251000000000005</v>
      </c>
      <c r="L28" s="3">
        <v>-141.608</v>
      </c>
      <c r="M28" s="3">
        <v>-136.89400000000001</v>
      </c>
    </row>
    <row r="29" spans="3:13" x14ac:dyDescent="0.2">
      <c r="C29" s="3" t="s">
        <v>209</v>
      </c>
      <c r="D29" s="3">
        <v>229.78899999999999</v>
      </c>
      <c r="E29" s="3">
        <v>320.56</v>
      </c>
      <c r="F29" s="3">
        <v>436.67099999999999</v>
      </c>
      <c r="G29" s="3">
        <v>522.52800000000002</v>
      </c>
      <c r="H29" s="3">
        <v>549.37</v>
      </c>
      <c r="I29" s="3">
        <v>591.48099999999999</v>
      </c>
      <c r="J29" s="3">
        <v>430.44099999999997</v>
      </c>
      <c r="K29" s="3">
        <v>279.13299999999998</v>
      </c>
      <c r="L29" s="3">
        <v>420.55799999999999</v>
      </c>
      <c r="M29" s="3">
        <v>426.19400000000002</v>
      </c>
    </row>
    <row r="31" spans="3:13" x14ac:dyDescent="0.2">
      <c r="C31" s="3" t="s">
        <v>210</v>
      </c>
      <c r="D31" s="3" t="s">
        <v>3</v>
      </c>
      <c r="E31" s="3" t="s">
        <v>3</v>
      </c>
      <c r="F31" s="3" t="s">
        <v>3</v>
      </c>
      <c r="G31" s="3">
        <v>-0.40100000000000002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211</v>
      </c>
      <c r="D32" s="3">
        <v>229.78899999999999</v>
      </c>
      <c r="E32" s="3">
        <v>320.56</v>
      </c>
      <c r="F32" s="3">
        <v>436.67099999999999</v>
      </c>
      <c r="G32" s="3">
        <v>522.12699999999995</v>
      </c>
      <c r="H32" s="3">
        <v>549.37</v>
      </c>
      <c r="I32" s="3">
        <v>591.48099999999999</v>
      </c>
      <c r="J32" s="3">
        <v>430.44099999999997</v>
      </c>
      <c r="K32" s="3">
        <v>279.13299999999998</v>
      </c>
      <c r="L32" s="3">
        <v>420.55799999999999</v>
      </c>
      <c r="M32" s="3">
        <v>426.19400000000002</v>
      </c>
    </row>
    <row r="34" spans="3:13" x14ac:dyDescent="0.2">
      <c r="C34" s="3" t="s">
        <v>212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3:13" x14ac:dyDescent="0.2">
      <c r="C35" s="3" t="s">
        <v>213</v>
      </c>
      <c r="D35" s="3">
        <v>229.78899999999999</v>
      </c>
      <c r="E35" s="3">
        <v>320.56</v>
      </c>
      <c r="F35" s="3">
        <v>436.67099999999999</v>
      </c>
      <c r="G35" s="3">
        <v>522.12699999999995</v>
      </c>
      <c r="H35" s="3">
        <v>549.37</v>
      </c>
      <c r="I35" s="3">
        <v>591.48099999999999</v>
      </c>
      <c r="J35" s="3">
        <v>430.44099999999997</v>
      </c>
      <c r="K35" s="3">
        <v>279.13299999999998</v>
      </c>
      <c r="L35" s="3">
        <v>420.55799999999999</v>
      </c>
      <c r="M35" s="3">
        <v>426.19400000000002</v>
      </c>
    </row>
    <row r="37" spans="3:13" x14ac:dyDescent="0.2">
      <c r="C37" s="3" t="s">
        <v>214</v>
      </c>
      <c r="D37" s="3">
        <v>3.55</v>
      </c>
      <c r="E37" s="3">
        <v>4.95</v>
      </c>
      <c r="F37" s="3">
        <v>6.71</v>
      </c>
      <c r="G37" s="3">
        <v>8.01</v>
      </c>
      <c r="H37" s="3">
        <v>8.41</v>
      </c>
      <c r="I37" s="3">
        <v>9.0500000000000007</v>
      </c>
      <c r="J37" s="3">
        <v>6.59</v>
      </c>
      <c r="K37" s="3">
        <v>4.2699999999999996</v>
      </c>
      <c r="L37" s="3">
        <v>6.43</v>
      </c>
      <c r="M37" s="3">
        <v>6.67</v>
      </c>
    </row>
    <row r="38" spans="3:13" x14ac:dyDescent="0.2">
      <c r="C38" s="3" t="s">
        <v>215</v>
      </c>
      <c r="D38" s="3">
        <v>3.52</v>
      </c>
      <c r="E38" s="3">
        <v>4.9000000000000004</v>
      </c>
      <c r="F38" s="3">
        <v>6.63</v>
      </c>
      <c r="G38" s="3">
        <v>7.92</v>
      </c>
      <c r="H38" s="3">
        <v>8.32</v>
      </c>
      <c r="I38" s="3">
        <v>8.94</v>
      </c>
      <c r="J38" s="3">
        <v>6.56</v>
      </c>
      <c r="K38" s="3">
        <v>4.2699999999999996</v>
      </c>
      <c r="L38" s="3">
        <v>6.41</v>
      </c>
      <c r="M38" s="3">
        <v>6.67</v>
      </c>
    </row>
    <row r="39" spans="3:13" x14ac:dyDescent="0.2">
      <c r="C39" s="3" t="s">
        <v>216</v>
      </c>
      <c r="D39" s="3">
        <v>64.724000000000004</v>
      </c>
      <c r="E39" s="3">
        <v>64.822000000000003</v>
      </c>
      <c r="F39" s="3">
        <v>65.11</v>
      </c>
      <c r="G39" s="3">
        <v>65.19</v>
      </c>
      <c r="H39" s="3">
        <v>65.296999999999997</v>
      </c>
      <c r="I39" s="3">
        <v>65.353999999999999</v>
      </c>
      <c r="J39" s="3">
        <v>65.283000000000001</v>
      </c>
      <c r="K39" s="3">
        <v>65.308000000000007</v>
      </c>
      <c r="L39" s="3">
        <v>65.450999999999993</v>
      </c>
      <c r="M39" s="3">
        <v>63.878</v>
      </c>
    </row>
    <row r="40" spans="3:13" x14ac:dyDescent="0.2">
      <c r="C40" s="3" t="s">
        <v>217</v>
      </c>
      <c r="D40" s="3">
        <v>65.206000000000003</v>
      </c>
      <c r="E40" s="3">
        <v>65.42</v>
      </c>
      <c r="F40" s="3">
        <v>65.843999999999994</v>
      </c>
      <c r="G40" s="3">
        <v>65.91</v>
      </c>
      <c r="H40" s="3">
        <v>66.063999999999993</v>
      </c>
      <c r="I40" s="3">
        <v>66.182000000000002</v>
      </c>
      <c r="J40" s="3">
        <v>65.593000000000004</v>
      </c>
      <c r="K40" s="3">
        <v>65.331000000000003</v>
      </c>
      <c r="L40" s="3">
        <v>65.567999999999998</v>
      </c>
      <c r="M40" s="3">
        <v>63.933</v>
      </c>
    </row>
    <row r="42" spans="3:13" x14ac:dyDescent="0.2">
      <c r="C42" s="3" t="s">
        <v>218</v>
      </c>
      <c r="D42" s="3">
        <v>523.97799999999995</v>
      </c>
      <c r="E42" s="3">
        <v>682.10400000000004</v>
      </c>
      <c r="F42" s="3">
        <v>855.49800000000005</v>
      </c>
      <c r="G42" s="3" t="s">
        <v>219</v>
      </c>
      <c r="H42" s="3" t="s">
        <v>220</v>
      </c>
      <c r="I42" s="3" t="s">
        <v>221</v>
      </c>
      <c r="J42" s="3" t="s">
        <v>222</v>
      </c>
      <c r="K42" s="3">
        <v>894.09699999999998</v>
      </c>
      <c r="L42" s="3" t="s">
        <v>223</v>
      </c>
      <c r="M42" s="3">
        <v>986.06200000000001</v>
      </c>
    </row>
    <row r="43" spans="3:13" x14ac:dyDescent="0.2">
      <c r="C43" s="3" t="s">
        <v>224</v>
      </c>
      <c r="D43" s="3">
        <v>306.78100000000001</v>
      </c>
      <c r="E43" s="3">
        <v>445.75</v>
      </c>
      <c r="F43" s="3">
        <v>586.43100000000004</v>
      </c>
      <c r="G43" s="3">
        <v>708.00699999999995</v>
      </c>
      <c r="H43" s="3">
        <v>728.90499999999997</v>
      </c>
      <c r="I43" s="3">
        <v>797.13400000000001</v>
      </c>
      <c r="J43" s="3">
        <v>652.12199999999996</v>
      </c>
      <c r="K43" s="3">
        <v>449.74900000000002</v>
      </c>
      <c r="L43" s="3">
        <v>588.80700000000002</v>
      </c>
      <c r="M43" s="3">
        <v>565.077</v>
      </c>
    </row>
    <row r="45" spans="3:13" x14ac:dyDescent="0.2">
      <c r="C45" s="3" t="s">
        <v>225</v>
      </c>
      <c r="D45" s="3" t="s">
        <v>153</v>
      </c>
      <c r="E45" s="3" t="s">
        <v>154</v>
      </c>
      <c r="F45" s="3" t="s">
        <v>155</v>
      </c>
      <c r="G45" s="3" t="s">
        <v>156</v>
      </c>
      <c r="H45" s="3" t="s">
        <v>157</v>
      </c>
      <c r="I45" s="3" t="s">
        <v>158</v>
      </c>
      <c r="J45" s="3" t="s">
        <v>159</v>
      </c>
      <c r="K45" s="3" t="s">
        <v>160</v>
      </c>
      <c r="L45" s="3" t="s">
        <v>161</v>
      </c>
      <c r="M45" s="3" t="s">
        <v>162</v>
      </c>
    </row>
    <row r="46" spans="3:13" x14ac:dyDescent="0.2">
      <c r="C46" s="3" t="s">
        <v>226</v>
      </c>
      <c r="D46" s="3">
        <v>320.084</v>
      </c>
      <c r="E46" s="3">
        <v>447.38200000000001</v>
      </c>
      <c r="F46" s="3">
        <v>597.02599999999995</v>
      </c>
      <c r="G46" s="3">
        <v>696.77700000000004</v>
      </c>
      <c r="H46" s="3">
        <v>707.87199999999996</v>
      </c>
      <c r="I46" s="3">
        <v>819.85299999999995</v>
      </c>
      <c r="J46" s="3">
        <v>624.50099999999998</v>
      </c>
      <c r="K46" s="3">
        <v>424.19200000000001</v>
      </c>
      <c r="L46" s="3">
        <v>601.23299999999995</v>
      </c>
      <c r="M46" s="3">
        <v>594.83100000000002</v>
      </c>
    </row>
    <row r="47" spans="3:13" x14ac:dyDescent="0.2">
      <c r="C47" s="3" t="s">
        <v>227</v>
      </c>
      <c r="D47" s="3">
        <v>306.78100000000001</v>
      </c>
      <c r="E47" s="3">
        <v>445.75</v>
      </c>
      <c r="F47" s="3">
        <v>586.43100000000004</v>
      </c>
      <c r="G47" s="3">
        <v>708.00699999999995</v>
      </c>
      <c r="H47" s="3">
        <v>728.90499999999997</v>
      </c>
      <c r="I47" s="3">
        <v>797.13400000000001</v>
      </c>
      <c r="J47" s="3">
        <v>652.12199999999996</v>
      </c>
      <c r="K47" s="3">
        <v>449.74900000000002</v>
      </c>
      <c r="L47" s="3">
        <v>588.80700000000002</v>
      </c>
      <c r="M47" s="3">
        <v>565.077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71B8-D1E2-4404-B597-805ECB2A928D}">
  <dimension ref="C1:M41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228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211</v>
      </c>
      <c r="D12" s="3">
        <v>229.78899999999999</v>
      </c>
      <c r="E12" s="3">
        <v>320.56</v>
      </c>
      <c r="F12" s="3">
        <v>436.67099999999999</v>
      </c>
      <c r="G12" s="3">
        <v>522.12699999999995</v>
      </c>
      <c r="H12" s="3">
        <v>549.37</v>
      </c>
      <c r="I12" s="3">
        <v>591.48099999999999</v>
      </c>
      <c r="J12" s="3">
        <v>430.44099999999997</v>
      </c>
      <c r="K12" s="3">
        <v>279.13299999999998</v>
      </c>
      <c r="L12" s="3">
        <v>420.55799999999999</v>
      </c>
      <c r="M12" s="3">
        <v>426.19400000000002</v>
      </c>
    </row>
    <row r="13" spans="3:13" x14ac:dyDescent="0.2">
      <c r="C13" s="3" t="s">
        <v>229</v>
      </c>
      <c r="D13" s="3">
        <v>217.197</v>
      </c>
      <c r="E13" s="3">
        <v>236.35400000000001</v>
      </c>
      <c r="F13" s="3">
        <v>269.06700000000001</v>
      </c>
      <c r="G13" s="3">
        <v>325.90699999999998</v>
      </c>
      <c r="H13" s="3">
        <v>314.24400000000003</v>
      </c>
      <c r="I13" s="3">
        <v>355.678</v>
      </c>
      <c r="J13" s="3">
        <v>395.67500000000001</v>
      </c>
      <c r="K13" s="3">
        <v>444.34800000000001</v>
      </c>
      <c r="L13" s="3">
        <v>433.22399999999999</v>
      </c>
      <c r="M13" s="3">
        <v>420.98500000000001</v>
      </c>
    </row>
    <row r="14" spans="3:13" x14ac:dyDescent="0.2">
      <c r="C14" s="3" t="s">
        <v>230</v>
      </c>
      <c r="D14" s="3">
        <v>1.2729999999999999</v>
      </c>
      <c r="E14" s="3">
        <v>6.1829999999999998</v>
      </c>
      <c r="F14" s="3">
        <v>4.7119999999999997</v>
      </c>
      <c r="G14" s="3">
        <v>7.72</v>
      </c>
      <c r="H14" s="3">
        <v>5.5359999999999996</v>
      </c>
      <c r="I14" s="3">
        <v>3.1379999999999999</v>
      </c>
      <c r="J14" s="3">
        <v>6.8470000000000004</v>
      </c>
      <c r="K14" s="3">
        <v>10.276999999999999</v>
      </c>
      <c r="L14" s="3">
        <v>15.53</v>
      </c>
      <c r="M14" s="3">
        <v>19.986999999999998</v>
      </c>
    </row>
    <row r="15" spans="3:13" x14ac:dyDescent="0.2">
      <c r="C15" s="3" t="s">
        <v>231</v>
      </c>
      <c r="D15" s="3">
        <v>1.718</v>
      </c>
      <c r="E15" s="3">
        <v>1.827</v>
      </c>
      <c r="F15" s="3">
        <v>2.4729999999999999</v>
      </c>
      <c r="G15" s="3">
        <v>2.7650000000000001</v>
      </c>
      <c r="H15" s="3">
        <v>2.29</v>
      </c>
      <c r="I15" s="3">
        <v>3.4220000000000002</v>
      </c>
      <c r="J15" s="3">
        <v>2.7770000000000001</v>
      </c>
      <c r="K15" s="3">
        <v>2.8820000000000001</v>
      </c>
      <c r="L15" s="3">
        <v>3.27</v>
      </c>
      <c r="M15" s="3">
        <v>3.0590000000000002</v>
      </c>
    </row>
    <row r="16" spans="3:13" x14ac:dyDescent="0.2">
      <c r="C16" s="3" t="s">
        <v>232</v>
      </c>
      <c r="D16" s="3">
        <v>1.647</v>
      </c>
      <c r="E16" s="3">
        <v>-15.675000000000001</v>
      </c>
      <c r="F16" s="3">
        <v>30.044</v>
      </c>
      <c r="G16" s="3">
        <v>-91.385999999999996</v>
      </c>
      <c r="H16" s="3">
        <v>-184.21600000000001</v>
      </c>
      <c r="I16" s="3">
        <v>-14.266999999999999</v>
      </c>
      <c r="J16" s="3">
        <v>255.90899999999999</v>
      </c>
      <c r="K16" s="3">
        <v>95.427000000000007</v>
      </c>
      <c r="L16" s="3">
        <v>24.815000000000001</v>
      </c>
      <c r="M16" s="3">
        <v>-215.35300000000001</v>
      </c>
    </row>
    <row r="17" spans="3:13" x14ac:dyDescent="0.2">
      <c r="C17" s="3" t="s">
        <v>233</v>
      </c>
      <c r="D17" s="3">
        <v>60.029000000000003</v>
      </c>
      <c r="E17" s="3">
        <v>-59.27</v>
      </c>
      <c r="F17" s="3">
        <v>-9.7210000000000001</v>
      </c>
      <c r="G17" s="3">
        <v>-81.304000000000002</v>
      </c>
      <c r="H17" s="3">
        <v>-89.878</v>
      </c>
      <c r="I17" s="3">
        <v>-236.81</v>
      </c>
      <c r="J17" s="3">
        <v>192.148</v>
      </c>
      <c r="K17" s="3">
        <v>139.51400000000001</v>
      </c>
      <c r="L17" s="3">
        <v>-227.446</v>
      </c>
      <c r="M17" s="3">
        <v>-351.13200000000001</v>
      </c>
    </row>
    <row r="18" spans="3:13" x14ac:dyDescent="0.2">
      <c r="C18" s="3" t="s">
        <v>234</v>
      </c>
      <c r="D18" s="3">
        <v>2.7549999999999999</v>
      </c>
      <c r="E18" s="3">
        <v>-1.403</v>
      </c>
      <c r="F18" s="3">
        <v>-5.3209999999999997</v>
      </c>
      <c r="G18" s="3">
        <v>2.5840000000000001</v>
      </c>
      <c r="H18" s="3">
        <v>-160.33500000000001</v>
      </c>
      <c r="I18" s="3">
        <v>-91.326999999999998</v>
      </c>
      <c r="J18" s="3">
        <v>-27.939</v>
      </c>
      <c r="K18" s="3">
        <v>134.53100000000001</v>
      </c>
      <c r="L18" s="3">
        <v>102.136</v>
      </c>
      <c r="M18" s="3">
        <v>12.922000000000001</v>
      </c>
    </row>
    <row r="19" spans="3:13" x14ac:dyDescent="0.2">
      <c r="C19" s="3" t="s">
        <v>235</v>
      </c>
      <c r="D19" s="3">
        <v>69.326999999999998</v>
      </c>
      <c r="E19" s="3">
        <v>57.97</v>
      </c>
      <c r="F19" s="3">
        <v>-36.067999999999998</v>
      </c>
      <c r="G19" s="3">
        <v>209.654</v>
      </c>
      <c r="H19" s="3">
        <v>196.53299999999999</v>
      </c>
      <c r="I19" s="3">
        <v>79.924999999999997</v>
      </c>
      <c r="J19" s="3">
        <v>-88.177000000000007</v>
      </c>
      <c r="K19" s="3">
        <v>327.97399999999999</v>
      </c>
      <c r="L19" s="3">
        <v>136.67699999999999</v>
      </c>
      <c r="M19" s="3">
        <v>151.46899999999999</v>
      </c>
    </row>
    <row r="20" spans="3:13" x14ac:dyDescent="0.2">
      <c r="C20" s="3" t="s">
        <v>236</v>
      </c>
      <c r="D20" s="3">
        <v>583.73500000000001</v>
      </c>
      <c r="E20" s="3">
        <v>546.54600000000005</v>
      </c>
      <c r="F20" s="3">
        <v>691.85699999999997</v>
      </c>
      <c r="G20" s="3">
        <v>898.06700000000001</v>
      </c>
      <c r="H20" s="3">
        <v>633.54399999999998</v>
      </c>
      <c r="I20" s="3">
        <v>691.24</v>
      </c>
      <c r="J20" s="3" t="s">
        <v>237</v>
      </c>
      <c r="K20" s="3" t="s">
        <v>238</v>
      </c>
      <c r="L20" s="3">
        <v>908.76400000000001</v>
      </c>
      <c r="M20" s="3">
        <v>468.13099999999997</v>
      </c>
    </row>
    <row r="22" spans="3:13" x14ac:dyDescent="0.2">
      <c r="C22" s="3" t="s">
        <v>239</v>
      </c>
      <c r="D22" s="3">
        <v>-244.87299999999999</v>
      </c>
      <c r="E22" s="3">
        <v>-263.52300000000002</v>
      </c>
      <c r="F22" s="3">
        <v>-341.64299999999997</v>
      </c>
      <c r="G22" s="3">
        <v>-343.27300000000002</v>
      </c>
      <c r="H22" s="3">
        <v>-410.03199999999998</v>
      </c>
      <c r="I22" s="3">
        <v>-537.27800000000002</v>
      </c>
      <c r="J22" s="3">
        <v>-525.404</v>
      </c>
      <c r="K22" s="3">
        <v>-264.31200000000001</v>
      </c>
      <c r="L22" s="3">
        <v>-243.05799999999999</v>
      </c>
      <c r="M22" s="3">
        <v>-410.65</v>
      </c>
    </row>
    <row r="23" spans="3:13" x14ac:dyDescent="0.2">
      <c r="C23" s="3" t="s">
        <v>240</v>
      </c>
      <c r="D23" s="3">
        <v>-18.314</v>
      </c>
      <c r="E23" s="3">
        <v>-48.392000000000003</v>
      </c>
      <c r="F23" s="3">
        <v>-109.021</v>
      </c>
      <c r="G23" s="3" t="s">
        <v>241</v>
      </c>
      <c r="H23" s="3">
        <v>-1.06</v>
      </c>
      <c r="I23" s="3" t="s">
        <v>242</v>
      </c>
      <c r="J23" s="3" t="s">
        <v>3</v>
      </c>
      <c r="K23" s="3" t="s">
        <v>3</v>
      </c>
      <c r="L23" s="3" t="s">
        <v>3</v>
      </c>
      <c r="M23" s="3">
        <v>-325.53300000000002</v>
      </c>
    </row>
    <row r="24" spans="3:13" x14ac:dyDescent="0.2">
      <c r="C24" s="3" t="s">
        <v>243</v>
      </c>
      <c r="D24" s="3">
        <v>-7.6829999999999998</v>
      </c>
      <c r="E24" s="3">
        <v>16.440000000000001</v>
      </c>
      <c r="F24" s="3">
        <v>-54.284999999999997</v>
      </c>
      <c r="G24" s="3">
        <v>-97.7</v>
      </c>
      <c r="H24" s="3">
        <v>-13.481999999999999</v>
      </c>
      <c r="I24" s="3">
        <v>-12.853999999999999</v>
      </c>
      <c r="J24" s="3">
        <v>-21.792999999999999</v>
      </c>
      <c r="K24" s="3">
        <v>-26.001000000000001</v>
      </c>
      <c r="L24" s="3">
        <v>-24.260999999999999</v>
      </c>
      <c r="M24" s="3">
        <v>20.440999999999999</v>
      </c>
    </row>
    <row r="25" spans="3:13" x14ac:dyDescent="0.2">
      <c r="C25" s="3" t="s">
        <v>244</v>
      </c>
      <c r="D25" s="3">
        <v>-270.87</v>
      </c>
      <c r="E25" s="3">
        <v>-295.47500000000002</v>
      </c>
      <c r="F25" s="3">
        <v>-504.94900000000001</v>
      </c>
      <c r="G25" s="3" t="s">
        <v>245</v>
      </c>
      <c r="H25" s="3">
        <v>-424.57400000000001</v>
      </c>
      <c r="I25" s="3" t="s">
        <v>246</v>
      </c>
      <c r="J25" s="3">
        <v>-547.197</v>
      </c>
      <c r="K25" s="3">
        <v>-290.31299999999999</v>
      </c>
      <c r="L25" s="3">
        <v>-267.31900000000002</v>
      </c>
      <c r="M25" s="3">
        <v>-715.74199999999996</v>
      </c>
    </row>
    <row r="27" spans="3:13" x14ac:dyDescent="0.2">
      <c r="C27" s="3" t="s">
        <v>247</v>
      </c>
      <c r="D27" s="3">
        <v>-20.712</v>
      </c>
      <c r="E27" s="3">
        <v>-25.940999999999999</v>
      </c>
      <c r="F27" s="3">
        <v>-26.045999999999999</v>
      </c>
      <c r="G27" s="3">
        <v>-26.076000000000001</v>
      </c>
      <c r="H27" s="3">
        <v>-31.341999999999999</v>
      </c>
      <c r="I27" s="3">
        <v>-31.37</v>
      </c>
      <c r="J27" s="3">
        <v>-31.331</v>
      </c>
      <c r="K27" s="3">
        <v>-23.497</v>
      </c>
      <c r="L27" s="3">
        <v>-44.506</v>
      </c>
      <c r="M27" s="3">
        <v>-51.121000000000002</v>
      </c>
    </row>
    <row r="28" spans="3:13" x14ac:dyDescent="0.2">
      <c r="C28" s="3" t="s">
        <v>248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249</v>
      </c>
      <c r="D29" s="3">
        <v>4.2750000000000004</v>
      </c>
      <c r="E29" s="3">
        <v>16.805</v>
      </c>
      <c r="F29" s="3">
        <v>13.481</v>
      </c>
      <c r="G29" s="3">
        <v>837.74900000000002</v>
      </c>
      <c r="H29" s="3">
        <v>8.1039999999999992</v>
      </c>
      <c r="I29" s="3" t="s">
        <v>250</v>
      </c>
      <c r="J29" s="3" t="s">
        <v>3</v>
      </c>
      <c r="K29" s="3" t="s">
        <v>3</v>
      </c>
      <c r="L29" s="3">
        <v>493.952</v>
      </c>
      <c r="M29" s="3">
        <v>462.92399999999998</v>
      </c>
    </row>
    <row r="30" spans="3:13" x14ac:dyDescent="0.2">
      <c r="C30" s="3" t="s">
        <v>251</v>
      </c>
      <c r="D30" s="3">
        <v>-196.42599999999999</v>
      </c>
      <c r="E30" s="3">
        <v>-154.24199999999999</v>
      </c>
      <c r="F30" s="3">
        <v>-29.864000000000001</v>
      </c>
      <c r="G30" s="33">
        <f>(F30+H30)/2</f>
        <v>-85.381500000000003</v>
      </c>
      <c r="H30" s="3">
        <v>-140.899</v>
      </c>
      <c r="I30" s="33">
        <f>(H30+J30)/2</f>
        <v>-379.57049999999998</v>
      </c>
      <c r="J30" s="3">
        <v>-618.24199999999996</v>
      </c>
      <c r="K30" s="3">
        <v>-601.19200000000001</v>
      </c>
      <c r="L30" s="3">
        <v>-981.74699999999996</v>
      </c>
      <c r="M30" s="33">
        <f>(K30+L30)/2</f>
        <v>-791.46949999999993</v>
      </c>
    </row>
    <row r="31" spans="3:13" x14ac:dyDescent="0.2">
      <c r="C31" s="3" t="s">
        <v>252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>
        <v>-29.704000000000001</v>
      </c>
      <c r="K31" s="3">
        <v>-13.28</v>
      </c>
      <c r="L31" s="3" t="s">
        <v>3</v>
      </c>
      <c r="M31" s="3">
        <v>-236.077</v>
      </c>
    </row>
    <row r="32" spans="3:13" x14ac:dyDescent="0.2">
      <c r="C32" s="3" t="s">
        <v>253</v>
      </c>
      <c r="D32" s="3">
        <v>-59.384</v>
      </c>
      <c r="E32" s="3">
        <v>-29.658999999999999</v>
      </c>
      <c r="F32" s="3">
        <v>-29.388000000000002</v>
      </c>
      <c r="G32" s="3">
        <v>-21.742999999999999</v>
      </c>
      <c r="H32" s="3">
        <v>-6.8319999999999999</v>
      </c>
      <c r="I32" s="3">
        <v>-28.568999999999999</v>
      </c>
      <c r="J32" s="3">
        <v>-44.802</v>
      </c>
      <c r="K32" s="3">
        <v>21.556999999999999</v>
      </c>
      <c r="L32" s="3">
        <v>-39.777999999999999</v>
      </c>
      <c r="M32" s="3">
        <v>-19.338000000000001</v>
      </c>
    </row>
    <row r="33" spans="3:13" x14ac:dyDescent="0.2">
      <c r="C33" s="3" t="s">
        <v>254</v>
      </c>
      <c r="D33" s="3">
        <v>-272.24700000000001</v>
      </c>
      <c r="E33" s="3">
        <v>-193.03700000000001</v>
      </c>
      <c r="F33" s="3">
        <v>-71.816999999999993</v>
      </c>
      <c r="G33" s="3">
        <v>789.93</v>
      </c>
      <c r="H33" s="3">
        <v>-170.96899999999999</v>
      </c>
      <c r="I33" s="3" t="s">
        <v>255</v>
      </c>
      <c r="J33" s="3">
        <v>-724.07899999999995</v>
      </c>
      <c r="K33" s="3">
        <v>-616.41200000000003</v>
      </c>
      <c r="L33" s="3">
        <v>-572.07899999999995</v>
      </c>
      <c r="M33" s="3">
        <v>156.38800000000001</v>
      </c>
    </row>
    <row r="35" spans="3:13" x14ac:dyDescent="0.2">
      <c r="C35" s="3" t="s">
        <v>256</v>
      </c>
      <c r="D35" s="3">
        <v>81.573999999999998</v>
      </c>
      <c r="E35" s="3">
        <v>129.84299999999999</v>
      </c>
      <c r="F35" s="3">
        <v>194.05199999999999</v>
      </c>
      <c r="G35" s="3">
        <v>339.07900000000001</v>
      </c>
      <c r="H35" s="3">
        <v>404.96600000000001</v>
      </c>
      <c r="I35" s="3">
        <v>439.06400000000002</v>
      </c>
      <c r="J35" s="3">
        <v>471.97500000000002</v>
      </c>
      <c r="K35" s="3">
        <v>338.226</v>
      </c>
      <c r="L35" s="3">
        <v>861.1</v>
      </c>
      <c r="M35" s="3">
        <v>928.428</v>
      </c>
    </row>
    <row r="36" spans="3:13" x14ac:dyDescent="0.2">
      <c r="C36" s="3" t="s">
        <v>257</v>
      </c>
      <c r="D36" s="3">
        <v>7.6509999999999998</v>
      </c>
      <c r="E36" s="3">
        <v>6.1749999999999998</v>
      </c>
      <c r="F36" s="3">
        <v>29.936</v>
      </c>
      <c r="G36" s="3">
        <v>-47.192</v>
      </c>
      <c r="H36" s="3">
        <v>-3.903</v>
      </c>
      <c r="I36" s="3">
        <v>14.558999999999999</v>
      </c>
      <c r="J36" s="3">
        <v>-30.154</v>
      </c>
      <c r="K36" s="3">
        <v>-4.4870000000000001</v>
      </c>
      <c r="L36" s="3">
        <v>-2.0379999999999998</v>
      </c>
      <c r="M36" s="3">
        <v>23.31</v>
      </c>
    </row>
    <row r="37" spans="3:13" x14ac:dyDescent="0.2">
      <c r="C37" s="3" t="s">
        <v>258</v>
      </c>
      <c r="D37" s="3">
        <v>40.618000000000002</v>
      </c>
      <c r="E37" s="3">
        <v>58.033999999999999</v>
      </c>
      <c r="F37" s="3">
        <v>115.09099999999999</v>
      </c>
      <c r="G37" s="3">
        <v>113.07899999999999</v>
      </c>
      <c r="H37" s="3">
        <v>38.000999999999998</v>
      </c>
      <c r="I37" s="3">
        <v>18.352</v>
      </c>
      <c r="J37" s="3">
        <v>-103.595</v>
      </c>
      <c r="K37" s="3">
        <v>527.36099999999999</v>
      </c>
      <c r="L37" s="3">
        <v>69.366</v>
      </c>
      <c r="M37" s="3">
        <v>-91.222999999999999</v>
      </c>
    </row>
    <row r="38" spans="3:13" x14ac:dyDescent="0.2">
      <c r="C38" s="3" t="s">
        <v>259</v>
      </c>
      <c r="D38" s="3">
        <v>129.84299999999999</v>
      </c>
      <c r="E38" s="3">
        <v>194.05199999999999</v>
      </c>
      <c r="F38" s="3">
        <v>339.07900000000001</v>
      </c>
      <c r="G38" s="3">
        <v>404.96600000000001</v>
      </c>
      <c r="H38" s="3">
        <v>439.06400000000002</v>
      </c>
      <c r="I38" s="3">
        <v>471.97500000000002</v>
      </c>
      <c r="J38" s="3">
        <v>338.226</v>
      </c>
      <c r="K38" s="3">
        <v>861.1</v>
      </c>
      <c r="L38" s="3">
        <v>928.428</v>
      </c>
      <c r="M38" s="3">
        <v>860.51499999999999</v>
      </c>
    </row>
    <row r="40" spans="3:13" x14ac:dyDescent="0.2">
      <c r="C40" s="3" t="s">
        <v>260</v>
      </c>
      <c r="D40" s="3">
        <v>338.86200000000002</v>
      </c>
      <c r="E40" s="3">
        <v>283.02300000000002</v>
      </c>
      <c r="F40" s="3">
        <v>350.214</v>
      </c>
      <c r="G40" s="3">
        <v>554.79399999999998</v>
      </c>
      <c r="H40" s="3">
        <v>223.512</v>
      </c>
      <c r="I40" s="3">
        <v>153.96199999999999</v>
      </c>
      <c r="J40" s="3">
        <v>642.27700000000004</v>
      </c>
      <c r="K40" s="3" t="s">
        <v>261</v>
      </c>
      <c r="L40" s="3">
        <v>665.70600000000002</v>
      </c>
      <c r="M40" s="3">
        <v>57.481000000000002</v>
      </c>
    </row>
    <row r="41" spans="3:13" x14ac:dyDescent="0.2">
      <c r="C41" s="3" t="s">
        <v>262</v>
      </c>
      <c r="D41" s="3">
        <v>30.404</v>
      </c>
      <c r="E41" s="3">
        <v>24.422999999999998</v>
      </c>
      <c r="F41" s="3">
        <v>25.792999999999999</v>
      </c>
      <c r="G41" s="3">
        <v>36.738999999999997</v>
      </c>
      <c r="H41" s="3">
        <v>34.835999999999999</v>
      </c>
      <c r="I41" s="3">
        <v>74.852000000000004</v>
      </c>
      <c r="J41" s="3">
        <v>96.314999999999998</v>
      </c>
      <c r="K41" s="3">
        <v>75.983000000000004</v>
      </c>
      <c r="L41" s="3">
        <v>20.533999999999999</v>
      </c>
      <c r="M41" s="3">
        <v>39.381999999999998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80E4-2D44-44FF-A021-565F03D97450}">
  <dimension ref="C1:M32"/>
  <sheetViews>
    <sheetView tabSelected="1" workbookViewId="0">
      <selection activeCell="H37" sqref="H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263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264</v>
      </c>
      <c r="D12" s="3">
        <v>44.19</v>
      </c>
      <c r="E12" s="3">
        <v>70.95</v>
      </c>
      <c r="F12" s="3">
        <v>74.73</v>
      </c>
      <c r="G12" s="3">
        <v>57.69</v>
      </c>
      <c r="H12" s="3">
        <v>73.209999999999994</v>
      </c>
      <c r="I12" s="3">
        <v>45.3</v>
      </c>
      <c r="J12" s="3">
        <v>49.13</v>
      </c>
      <c r="K12" s="3">
        <v>67.42</v>
      </c>
      <c r="L12" s="3">
        <v>74.930000000000007</v>
      </c>
      <c r="M12" s="3">
        <v>61.3</v>
      </c>
    </row>
    <row r="13" spans="3:13" ht="12.75" x14ac:dyDescent="0.2">
      <c r="C13" s="3" t="s">
        <v>265</v>
      </c>
      <c r="D13" s="3" t="s">
        <v>266</v>
      </c>
      <c r="E13" s="3" t="s">
        <v>267</v>
      </c>
      <c r="F13" s="3" t="s">
        <v>268</v>
      </c>
      <c r="G13" s="3" t="s">
        <v>269</v>
      </c>
      <c r="H13" s="3" t="s">
        <v>270</v>
      </c>
      <c r="I13" s="3" t="s">
        <v>271</v>
      </c>
      <c r="J13" s="3" t="s">
        <v>272</v>
      </c>
      <c r="K13" s="3" t="s">
        <v>273</v>
      </c>
      <c r="L13" s="3" t="s">
        <v>274</v>
      </c>
      <c r="M13" s="3" t="s">
        <v>275</v>
      </c>
    </row>
    <row r="14" spans="3:13" ht="12.75" x14ac:dyDescent="0.2"/>
    <row r="15" spans="3:13" ht="12.75" x14ac:dyDescent="0.2">
      <c r="C15" s="3" t="s">
        <v>276</v>
      </c>
      <c r="D15" s="3" t="s">
        <v>277</v>
      </c>
      <c r="E15" s="3" t="s">
        <v>278</v>
      </c>
      <c r="F15" s="3" t="s">
        <v>279</v>
      </c>
      <c r="G15" s="3" t="s">
        <v>280</v>
      </c>
      <c r="H15" s="3" t="s">
        <v>281</v>
      </c>
      <c r="I15" s="3" t="s">
        <v>282</v>
      </c>
      <c r="J15" s="3" t="s">
        <v>283</v>
      </c>
      <c r="K15" s="3" t="s">
        <v>284</v>
      </c>
      <c r="L15" s="3" t="s">
        <v>285</v>
      </c>
      <c r="M15" s="3" t="s">
        <v>286</v>
      </c>
    </row>
    <row r="16" spans="3:13" ht="12.75" x14ac:dyDescent="0.2">
      <c r="C16" s="3" t="s">
        <v>287</v>
      </c>
      <c r="D16" s="3" t="s">
        <v>277</v>
      </c>
      <c r="E16" s="3" t="s">
        <v>278</v>
      </c>
      <c r="F16" s="3" t="s">
        <v>279</v>
      </c>
      <c r="G16" s="3" t="s">
        <v>280</v>
      </c>
      <c r="H16" s="3" t="s">
        <v>281</v>
      </c>
      <c r="I16" s="3" t="s">
        <v>282</v>
      </c>
      <c r="J16" s="3" t="s">
        <v>283</v>
      </c>
      <c r="K16" s="3" t="s">
        <v>284</v>
      </c>
      <c r="L16" s="3" t="s">
        <v>285</v>
      </c>
      <c r="M16" s="3" t="s">
        <v>288</v>
      </c>
    </row>
    <row r="17" spans="3:13" ht="12.75" x14ac:dyDescent="0.2">
      <c r="C17" s="3" t="s">
        <v>289</v>
      </c>
      <c r="D17" s="3" t="s">
        <v>290</v>
      </c>
      <c r="E17" s="3" t="s">
        <v>291</v>
      </c>
      <c r="F17" s="3" t="s">
        <v>292</v>
      </c>
      <c r="G17" s="3" t="s">
        <v>293</v>
      </c>
      <c r="H17" s="3" t="s">
        <v>294</v>
      </c>
      <c r="I17" s="3" t="s">
        <v>295</v>
      </c>
      <c r="J17" s="3" t="s">
        <v>296</v>
      </c>
      <c r="K17" s="3" t="s">
        <v>297</v>
      </c>
      <c r="L17" s="3" t="s">
        <v>298</v>
      </c>
      <c r="M17" s="3" t="s">
        <v>295</v>
      </c>
    </row>
    <row r="18" spans="3:13" ht="12.75" x14ac:dyDescent="0.2">
      <c r="C18" s="3" t="s">
        <v>299</v>
      </c>
      <c r="D18" s="3" t="s">
        <v>300</v>
      </c>
      <c r="E18" s="3" t="s">
        <v>301</v>
      </c>
      <c r="F18" s="3" t="s">
        <v>302</v>
      </c>
      <c r="G18" s="3" t="s">
        <v>303</v>
      </c>
      <c r="H18" s="3" t="s">
        <v>304</v>
      </c>
      <c r="I18" s="3" t="s">
        <v>292</v>
      </c>
      <c r="J18" s="3" t="s">
        <v>305</v>
      </c>
      <c r="K18" s="3" t="s">
        <v>306</v>
      </c>
      <c r="L18" s="3" t="s">
        <v>290</v>
      </c>
      <c r="M18" s="3" t="s">
        <v>307</v>
      </c>
    </row>
    <row r="19" spans="3:13" ht="12.75" x14ac:dyDescent="0.2">
      <c r="C19" s="3" t="s">
        <v>308</v>
      </c>
      <c r="D19" s="3" t="s">
        <v>309</v>
      </c>
      <c r="E19" s="3" t="s">
        <v>310</v>
      </c>
      <c r="F19" s="3" t="s">
        <v>311</v>
      </c>
      <c r="G19" s="3" t="s">
        <v>312</v>
      </c>
      <c r="H19" s="3" t="s">
        <v>313</v>
      </c>
      <c r="I19" s="3" t="s">
        <v>307</v>
      </c>
      <c r="J19" s="3" t="s">
        <v>314</v>
      </c>
      <c r="K19" s="3" t="s">
        <v>315</v>
      </c>
      <c r="L19" s="3" t="s">
        <v>316</v>
      </c>
      <c r="M19" s="3" t="s">
        <v>317</v>
      </c>
    </row>
    <row r="20" spans="3:13" ht="12.75" x14ac:dyDescent="0.2">
      <c r="C20" s="3" t="s">
        <v>318</v>
      </c>
      <c r="D20" s="3" t="s">
        <v>319</v>
      </c>
      <c r="E20" s="3" t="s">
        <v>320</v>
      </c>
      <c r="F20" s="3" t="s">
        <v>321</v>
      </c>
      <c r="G20" s="3" t="s">
        <v>322</v>
      </c>
      <c r="H20" s="3" t="s">
        <v>301</v>
      </c>
      <c r="I20" s="3" t="s">
        <v>323</v>
      </c>
      <c r="J20" s="3" t="s">
        <v>324</v>
      </c>
      <c r="K20" s="3" t="s">
        <v>293</v>
      </c>
      <c r="L20" s="3" t="s">
        <v>325</v>
      </c>
      <c r="M20" s="3" t="s">
        <v>326</v>
      </c>
    </row>
    <row r="21" spans="3:13" ht="12.75" x14ac:dyDescent="0.2">
      <c r="C21" s="3" t="s">
        <v>327</v>
      </c>
      <c r="D21" s="3" t="s">
        <v>328</v>
      </c>
      <c r="E21" s="3" t="s">
        <v>329</v>
      </c>
      <c r="F21" s="3" t="s">
        <v>330</v>
      </c>
      <c r="G21" s="3" t="s">
        <v>331</v>
      </c>
      <c r="H21" s="3" t="s">
        <v>332</v>
      </c>
      <c r="I21" s="3" t="s">
        <v>333</v>
      </c>
      <c r="J21" s="3" t="s">
        <v>333</v>
      </c>
      <c r="K21" s="3" t="s">
        <v>334</v>
      </c>
      <c r="L21" s="3" t="s">
        <v>334</v>
      </c>
      <c r="M21" s="3" t="s">
        <v>335</v>
      </c>
    </row>
    <row r="22" spans="3:13" ht="12.75" x14ac:dyDescent="0.2">
      <c r="C22" s="3" t="s">
        <v>336</v>
      </c>
      <c r="D22" s="3" t="s">
        <v>337</v>
      </c>
      <c r="E22" s="3" t="s">
        <v>331</v>
      </c>
      <c r="F22" s="3" t="s">
        <v>338</v>
      </c>
      <c r="G22" s="3" t="s">
        <v>333</v>
      </c>
      <c r="H22" s="3" t="s">
        <v>334</v>
      </c>
      <c r="I22" s="3" t="s">
        <v>335</v>
      </c>
      <c r="J22" s="3" t="s">
        <v>335</v>
      </c>
      <c r="K22" s="3" t="s">
        <v>334</v>
      </c>
      <c r="L22" s="3" t="s">
        <v>335</v>
      </c>
      <c r="M22" s="3" t="s">
        <v>339</v>
      </c>
    </row>
    <row r="23" spans="3:13" ht="12.75" x14ac:dyDescent="0.2"/>
    <row r="24" spans="3:13" ht="12.75" x14ac:dyDescent="0.2">
      <c r="C24" s="3" t="s">
        <v>340</v>
      </c>
      <c r="D24" s="3" t="s">
        <v>341</v>
      </c>
      <c r="E24" s="3" t="s">
        <v>342</v>
      </c>
      <c r="F24" s="3" t="s">
        <v>301</v>
      </c>
      <c r="G24" s="3" t="s">
        <v>291</v>
      </c>
      <c r="H24" s="3" t="s">
        <v>343</v>
      </c>
      <c r="I24" s="3" t="s">
        <v>344</v>
      </c>
      <c r="J24" s="3" t="s">
        <v>292</v>
      </c>
      <c r="K24" s="3" t="s">
        <v>345</v>
      </c>
      <c r="L24" s="3" t="s">
        <v>346</v>
      </c>
      <c r="M24" s="3" t="s">
        <v>347</v>
      </c>
    </row>
    <row r="25" spans="3:13" ht="12.75" x14ac:dyDescent="0.2">
      <c r="C25" s="3" t="s">
        <v>348</v>
      </c>
      <c r="D25" s="3" t="s">
        <v>349</v>
      </c>
      <c r="E25" s="3" t="s">
        <v>350</v>
      </c>
      <c r="F25" s="3" t="s">
        <v>349</v>
      </c>
      <c r="G25" s="3" t="s">
        <v>351</v>
      </c>
      <c r="H25" s="3" t="s">
        <v>352</v>
      </c>
      <c r="I25" s="3" t="s">
        <v>333</v>
      </c>
      <c r="J25" s="3" t="s">
        <v>333</v>
      </c>
      <c r="K25" s="3" t="s">
        <v>337</v>
      </c>
      <c r="L25" s="3" t="s">
        <v>338</v>
      </c>
      <c r="M25" s="3" t="s">
        <v>333</v>
      </c>
    </row>
    <row r="26" spans="3:13" ht="12.75" x14ac:dyDescent="0.2">
      <c r="C26" s="3" t="s">
        <v>353</v>
      </c>
      <c r="D26" s="3" t="s">
        <v>354</v>
      </c>
      <c r="E26" s="3" t="s">
        <v>307</v>
      </c>
      <c r="F26" s="3" t="s">
        <v>312</v>
      </c>
      <c r="G26" s="3" t="s">
        <v>298</v>
      </c>
      <c r="H26" s="3" t="s">
        <v>355</v>
      </c>
      <c r="I26" s="3" t="s">
        <v>356</v>
      </c>
      <c r="J26" s="3" t="s">
        <v>357</v>
      </c>
      <c r="K26" s="3" t="s">
        <v>358</v>
      </c>
      <c r="L26" s="3" t="s">
        <v>298</v>
      </c>
      <c r="M26" s="3" t="s">
        <v>359</v>
      </c>
    </row>
    <row r="27" spans="3:13" ht="12.75" x14ac:dyDescent="0.2">
      <c r="C27" s="3" t="s">
        <v>360</v>
      </c>
      <c r="D27" s="3" t="s">
        <v>333</v>
      </c>
      <c r="E27" s="3" t="s">
        <v>338</v>
      </c>
      <c r="F27" s="3" t="s">
        <v>337</v>
      </c>
      <c r="G27" s="3" t="s">
        <v>339</v>
      </c>
      <c r="H27" s="3" t="s">
        <v>333</v>
      </c>
      <c r="I27" s="3" t="s">
        <v>361</v>
      </c>
      <c r="J27" s="3" t="s">
        <v>361</v>
      </c>
      <c r="K27" s="3" t="s">
        <v>333</v>
      </c>
      <c r="L27" s="3" t="s">
        <v>335</v>
      </c>
      <c r="M27" s="3" t="s">
        <v>362</v>
      </c>
    </row>
    <row r="28" spans="3:13" ht="12.75" x14ac:dyDescent="0.2"/>
    <row r="29" spans="3:13" ht="12.75" x14ac:dyDescent="0.2">
      <c r="C29" s="3" t="s">
        <v>363</v>
      </c>
      <c r="D29" s="3">
        <v>7.7</v>
      </c>
      <c r="E29" s="3">
        <v>8.5</v>
      </c>
      <c r="F29" s="3">
        <v>8.9</v>
      </c>
      <c r="G29" s="3">
        <v>8.3000000000000007</v>
      </c>
      <c r="H29" s="3">
        <v>8.8000000000000007</v>
      </c>
      <c r="I29" s="3">
        <v>8.4</v>
      </c>
      <c r="J29" s="3">
        <v>8.6</v>
      </c>
      <c r="K29" s="3">
        <v>8</v>
      </c>
      <c r="L29" s="3">
        <v>9.5</v>
      </c>
      <c r="M29" s="3">
        <v>8.8000000000000007</v>
      </c>
    </row>
    <row r="30" spans="3:13" ht="12.75" x14ac:dyDescent="0.2">
      <c r="C30" s="3" t="s">
        <v>364</v>
      </c>
      <c r="D30" s="3">
        <v>7</v>
      </c>
      <c r="E30" s="3">
        <v>8</v>
      </c>
      <c r="F30" s="3">
        <v>8</v>
      </c>
      <c r="G30" s="3">
        <v>4</v>
      </c>
      <c r="H30" s="3">
        <v>5</v>
      </c>
      <c r="I30" s="3">
        <v>4</v>
      </c>
      <c r="J30" s="3">
        <v>6</v>
      </c>
      <c r="K30" s="3">
        <v>5</v>
      </c>
      <c r="L30" s="3">
        <v>9</v>
      </c>
      <c r="M30" s="3">
        <v>6</v>
      </c>
    </row>
    <row r="31" spans="3:13" ht="12.75" x14ac:dyDescent="0.2">
      <c r="C31" s="3" t="s">
        <v>365</v>
      </c>
      <c r="D31" s="3">
        <v>0</v>
      </c>
      <c r="E31" s="3">
        <v>0.4</v>
      </c>
      <c r="F31" s="3">
        <v>0.3</v>
      </c>
      <c r="G31" s="3">
        <v>0.4</v>
      </c>
      <c r="H31" s="3">
        <v>0.48</v>
      </c>
      <c r="I31" s="3">
        <v>0.48</v>
      </c>
      <c r="J31" s="3">
        <v>0.48</v>
      </c>
      <c r="K31" s="3">
        <v>0.48</v>
      </c>
      <c r="L31" s="3">
        <v>0.8</v>
      </c>
      <c r="M31" s="3">
        <v>0.8</v>
      </c>
    </row>
    <row r="32" spans="3:13" ht="12.75" x14ac:dyDescent="0.2">
      <c r="C32" s="3" t="s">
        <v>366</v>
      </c>
      <c r="D32" s="3" t="s">
        <v>367</v>
      </c>
      <c r="E32" s="3" t="s">
        <v>368</v>
      </c>
      <c r="F32" s="3" t="s">
        <v>369</v>
      </c>
      <c r="G32" s="3" t="s">
        <v>370</v>
      </c>
      <c r="H32" s="3" t="s">
        <v>370</v>
      </c>
      <c r="I32" s="3" t="s">
        <v>371</v>
      </c>
      <c r="J32" s="3" t="s">
        <v>372</v>
      </c>
      <c r="K32" s="3" t="s">
        <v>370</v>
      </c>
      <c r="L32" s="3" t="s">
        <v>371</v>
      </c>
      <c r="M32" s="3" t="s">
        <v>373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6043-8DF3-421B-86A7-5B66CF36B9BA}">
  <dimension ref="A3:BJ22"/>
  <sheetViews>
    <sheetView showGridLines="0" topLeftCell="W1" workbookViewId="0">
      <selection activeCell="Y26" sqref="Y2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8" t="s">
        <v>374</v>
      </c>
      <c r="C3" s="38"/>
      <c r="D3" s="38"/>
      <c r="E3" s="38"/>
      <c r="F3" s="38"/>
      <c r="H3" s="38" t="s">
        <v>375</v>
      </c>
      <c r="I3" s="38"/>
      <c r="J3" s="38"/>
      <c r="K3" s="38"/>
      <c r="L3" s="38"/>
      <c r="N3" s="39" t="s">
        <v>376</v>
      </c>
      <c r="O3" s="39"/>
      <c r="P3" s="39"/>
      <c r="Q3" s="39"/>
      <c r="R3" s="39"/>
      <c r="S3" s="39"/>
      <c r="T3" s="39"/>
      <c r="V3" s="38" t="s">
        <v>377</v>
      </c>
      <c r="W3" s="38"/>
      <c r="X3" s="38"/>
      <c r="Y3" s="38"/>
      <c r="AA3" s="38" t="s">
        <v>378</v>
      </c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62" ht="47.25" x14ac:dyDescent="0.2">
      <c r="B4" s="8" t="s">
        <v>379</v>
      </c>
      <c r="C4" s="9" t="s">
        <v>380</v>
      </c>
      <c r="D4" s="8" t="s">
        <v>381</v>
      </c>
      <c r="E4" s="9" t="s">
        <v>382</v>
      </c>
      <c r="F4" s="8" t="s">
        <v>383</v>
      </c>
      <c r="H4" s="10" t="s">
        <v>384</v>
      </c>
      <c r="I4" s="11" t="s">
        <v>385</v>
      </c>
      <c r="J4" s="10" t="s">
        <v>386</v>
      </c>
      <c r="K4" s="11" t="s">
        <v>387</v>
      </c>
      <c r="L4" s="10" t="s">
        <v>388</v>
      </c>
      <c r="N4" s="12" t="s">
        <v>389</v>
      </c>
      <c r="O4" s="13" t="s">
        <v>390</v>
      </c>
      <c r="P4" s="12" t="s">
        <v>391</v>
      </c>
      <c r="Q4" s="13" t="s">
        <v>392</v>
      </c>
      <c r="R4" s="12" t="s">
        <v>393</v>
      </c>
      <c r="S4" s="13" t="s">
        <v>394</v>
      </c>
      <c r="T4" s="12" t="s">
        <v>395</v>
      </c>
      <c r="V4" s="13" t="s">
        <v>396</v>
      </c>
      <c r="W4" s="12" t="s">
        <v>397</v>
      </c>
      <c r="X4" s="13" t="s">
        <v>398</v>
      </c>
      <c r="Y4" s="12" t="s">
        <v>399</v>
      </c>
      <c r="AA4" s="14" t="s">
        <v>218</v>
      </c>
      <c r="AB4" s="15" t="s">
        <v>289</v>
      </c>
      <c r="AC4" s="14" t="s">
        <v>299</v>
      </c>
      <c r="AD4" s="15" t="s">
        <v>318</v>
      </c>
      <c r="AE4" s="14" t="s">
        <v>327</v>
      </c>
      <c r="AF4" s="15" t="s">
        <v>336</v>
      </c>
      <c r="AG4" s="14" t="s">
        <v>340</v>
      </c>
      <c r="AH4" s="15" t="s">
        <v>348</v>
      </c>
      <c r="AI4" s="14" t="s">
        <v>365</v>
      </c>
      <c r="AJ4" s="16"/>
      <c r="AK4" s="15" t="s">
        <v>363</v>
      </c>
      <c r="AL4" s="14" t="s">
        <v>364</v>
      </c>
    </row>
    <row r="5" spans="1:62" ht="63" x14ac:dyDescent="0.2">
      <c r="A5" s="17" t="s">
        <v>400</v>
      </c>
      <c r="B5" s="12" t="s">
        <v>401</v>
      </c>
      <c r="C5" s="18" t="s">
        <v>402</v>
      </c>
      <c r="D5" s="19" t="s">
        <v>403</v>
      </c>
      <c r="E5" s="13" t="s">
        <v>404</v>
      </c>
      <c r="F5" s="12" t="s">
        <v>401</v>
      </c>
      <c r="H5" s="13" t="s">
        <v>405</v>
      </c>
      <c r="I5" s="12" t="s">
        <v>406</v>
      </c>
      <c r="J5" s="13" t="s">
        <v>407</v>
      </c>
      <c r="K5" s="12" t="s">
        <v>408</v>
      </c>
      <c r="L5" s="13" t="s">
        <v>409</v>
      </c>
      <c r="N5" s="12" t="s">
        <v>410</v>
      </c>
      <c r="O5" s="13" t="s">
        <v>411</v>
      </c>
      <c r="P5" s="12" t="s">
        <v>412</v>
      </c>
      <c r="Q5" s="13" t="s">
        <v>413</v>
      </c>
      <c r="R5" s="12" t="s">
        <v>414</v>
      </c>
      <c r="S5" s="13" t="s">
        <v>415</v>
      </c>
      <c r="T5" s="12" t="s">
        <v>416</v>
      </c>
      <c r="V5" s="13" t="s">
        <v>417</v>
      </c>
      <c r="W5" s="12" t="s">
        <v>418</v>
      </c>
      <c r="X5" s="13" t="s">
        <v>419</v>
      </c>
      <c r="Y5" s="12" t="s">
        <v>420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'Balance Sheet'!D18/'Balance Sheet'!D35</f>
        <v>1.5995668067428208</v>
      </c>
      <c r="C7" s="25">
        <f>('Balance Sheet'!D18-'Balance Sheet'!D15)/'Balance Sheet'!D35</f>
        <v>1.0636670076971426</v>
      </c>
      <c r="D7" s="25">
        <f>'Balance Sheet'!D12/'Balance Sheet'!D35</f>
        <v>0.18297694239403392</v>
      </c>
      <c r="E7" s="25">
        <f>'Cash Flow Statement'!D20/'Balance Sheet'!D35</f>
        <v>0.82260919316698933</v>
      </c>
      <c r="F7" s="25">
        <f>'Balance Sheet'!D18/'Balance Sheet'!D35</f>
        <v>1.5995668067428208</v>
      </c>
      <c r="G7" s="23"/>
      <c r="H7" s="26">
        <f>'Income Statement'!D33/'Balance Sheet'!D51</f>
        <v>0</v>
      </c>
      <c r="I7" s="26">
        <f>'Income Statement'!D33/'Income Statement'!D12</f>
        <v>0</v>
      </c>
      <c r="J7" s="26">
        <f>'Income Statement'!D12/'Balance Sheet'!D27</f>
        <v>1.3675787563077886</v>
      </c>
      <c r="K7" s="26">
        <f>'Income Statement'!D30/'Balance Sheet'!D27</f>
        <v>0</v>
      </c>
      <c r="L7" s="26">
        <f>'Income Statement'!D38</f>
        <v>3.52</v>
      </c>
      <c r="M7" s="23"/>
      <c r="N7" s="26">
        <f>'Balance Sheet'!D40/'Balance Sheet'!D27</f>
        <v>0.48562525983315147</v>
      </c>
      <c r="O7" s="26">
        <f>'Balance Sheet'!D51/'Balance Sheet'!D27</f>
        <v>0.51437474016684859</v>
      </c>
      <c r="P7" s="26">
        <f>'Balance Sheet'!D40/'Balance Sheet'!D51</f>
        <v>0.94410790793425903</v>
      </c>
      <c r="Q7" s="25">
        <f>'Income Statement'!D24/'Income Statement'!D26</f>
        <v>0</v>
      </c>
      <c r="R7" s="25">
        <f>ABS('Cash Flow Statement'!D20/('Income Statement'!D26+'Cash Flow Statement'!D30))</f>
        <v>6.2011728086855804</v>
      </c>
      <c r="S7" s="25">
        <f>'Balance Sheet'!D40/'Income Statement'!D43</f>
        <v>4.1617733823150713</v>
      </c>
      <c r="T7" s="25">
        <f>'Cash Flow Statement'!D20/'Balance Sheet'!D40</f>
        <v>0.45720276357290723</v>
      </c>
      <c r="V7" s="25">
        <f>ABS('Income Statement'!D15/'Balance Sheet'!D15)</f>
        <v>8.1634734223549899</v>
      </c>
      <c r="W7" s="25">
        <f>'Income Statement'!D12/'Balance Sheet'!D14</f>
        <v>6.0292500431799922</v>
      </c>
      <c r="X7" s="25">
        <f>'Income Statement'!D12/'Balance Sheet'!D27</f>
        <v>1.3675787563077886</v>
      </c>
      <c r="Y7" s="25">
        <f>'Income Statement'!D12/('Balance Sheet'!D18-'Balance Sheet'!D35)</f>
        <v>8.4508074770660535</v>
      </c>
      <c r="AA7" s="11">
        <f>'Income Statement'!D43</f>
        <v>306.78100000000001</v>
      </c>
      <c r="AB7" s="11" t="str">
        <f>'Valuation Ratios'!D17</f>
        <v>6.9x</v>
      </c>
      <c r="AC7" s="11" t="str">
        <f>'Valuation Ratios'!D18</f>
        <v>11.9x</v>
      </c>
      <c r="AD7" s="11" t="str">
        <f>'Valuation Ratios'!D20</f>
        <v>27.8x</v>
      </c>
      <c r="AE7" s="11" t="str">
        <f>'Valuation Ratios'!D21</f>
        <v>1.8x</v>
      </c>
      <c r="AF7" s="11" t="str">
        <f>'Valuation Ratios'!D22</f>
        <v>1.0x</v>
      </c>
      <c r="AG7" s="11" t="str">
        <f>'Valuation Ratios'!D24</f>
        <v>14.9x</v>
      </c>
      <c r="AH7" s="11" t="str">
        <f>'Valuation Ratios'!D25</f>
        <v>2.3x</v>
      </c>
      <c r="AI7" s="11">
        <f>'Valuation Ratios'!D31</f>
        <v>0</v>
      </c>
      <c r="AK7" s="11">
        <f>'Valuation Ratios'!D29</f>
        <v>7.7</v>
      </c>
      <c r="AL7" s="11">
        <f>'Valuation Ratios'!D30</f>
        <v>7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'Balance Sheet'!E18/'Balance Sheet'!E35</f>
        <v>1.7169052367389233</v>
      </c>
      <c r="C8" s="28">
        <f>('Balance Sheet'!E18-'Balance Sheet'!E15)/'Balance Sheet'!E35</f>
        <v>1.125007159705697</v>
      </c>
      <c r="D8" s="28">
        <f>'Balance Sheet'!E12/'Balance Sheet'!E35</f>
        <v>0.25261003816774019</v>
      </c>
      <c r="E8" s="28">
        <f>'Cash Flow Statement'!E20/'Balance Sheet'!E35</f>
        <v>0.71147427452654821</v>
      </c>
      <c r="F8" s="28">
        <f>'Balance Sheet'!E18/'Balance Sheet'!E35</f>
        <v>1.7169052367389233</v>
      </c>
      <c r="G8" s="23"/>
      <c r="H8" s="29">
        <f>'Income Statement'!E33/'Balance Sheet'!E51</f>
        <v>0</v>
      </c>
      <c r="I8" s="29">
        <f>'Income Statement'!E33/'Income Statement'!E12</f>
        <v>0</v>
      </c>
      <c r="J8" s="29">
        <f>'Income Statement'!E12/'Balance Sheet'!E27</f>
        <v>1.4148505754455534</v>
      </c>
      <c r="K8" s="29">
        <f>'Income Statement'!E30/'Balance Sheet'!E27</f>
        <v>0</v>
      </c>
      <c r="L8" s="29">
        <f>'Income Statement'!E38</f>
        <v>4.9000000000000004</v>
      </c>
      <c r="M8" s="23"/>
      <c r="N8" s="29">
        <f>'Balance Sheet'!E40/'Balance Sheet'!E27</f>
        <v>0.4333720773664187</v>
      </c>
      <c r="O8" s="29">
        <f>'Balance Sheet'!E51/'Balance Sheet'!E27</f>
        <v>0.5666279226335813</v>
      </c>
      <c r="P8" s="29">
        <f>'Balance Sheet'!E40/'Balance Sheet'!E51</f>
        <v>0.76482654676138417</v>
      </c>
      <c r="Q8" s="28">
        <f>'Income Statement'!E24/'Income Statement'!E26</f>
        <v>0</v>
      </c>
      <c r="R8" s="28">
        <f>ABS('Cash Flow Statement'!E20/('Income Statement'!E26+'Cash Flow Statement'!E30))</f>
        <v>2.0119343866417325</v>
      </c>
      <c r="S8" s="28">
        <f>'Balance Sheet'!E40/'Income Statement'!E43</f>
        <v>2.8665372966909701</v>
      </c>
      <c r="T8" s="28">
        <f>'Cash Flow Statement'!E20/'Balance Sheet'!E40</f>
        <v>0.42773793806187244</v>
      </c>
      <c r="U8" s="6"/>
      <c r="V8" s="28">
        <f>ABS('Income Statement'!E15/'Balance Sheet'!E15)</f>
        <v>7.7133535229574504</v>
      </c>
      <c r="W8" s="28">
        <f>'Income Statement'!E12/'Balance Sheet'!E14</f>
        <v>6.4956338269413427</v>
      </c>
      <c r="X8" s="28">
        <f>'Income Statement'!E12/'Balance Sheet'!E27</f>
        <v>1.4148505754455534</v>
      </c>
      <c r="Y8" s="28">
        <f>'Income Statement'!E12/('Balance Sheet'!E18-'Balance Sheet'!E35)</f>
        <v>7.5747678485177534</v>
      </c>
      <c r="Z8" s="6"/>
      <c r="AA8" s="30">
        <f>'Income Statement'!E43</f>
        <v>445.75</v>
      </c>
      <c r="AB8" s="30" t="str">
        <f>'Valuation Ratios'!E17</f>
        <v>7.5x</v>
      </c>
      <c r="AC8" s="30" t="str">
        <f>'Valuation Ratios'!E18</f>
        <v>11.8x</v>
      </c>
      <c r="AD8" s="30" t="str">
        <f>'Valuation Ratios'!E20</f>
        <v>17.6x</v>
      </c>
      <c r="AE8" s="30" t="str">
        <f>'Valuation Ratios'!E21</f>
        <v>2.4x</v>
      </c>
      <c r="AF8" s="30" t="str">
        <f>'Valuation Ratios'!E22</f>
        <v>1.2x</v>
      </c>
      <c r="AG8" s="30" t="str">
        <f>'Valuation Ratios'!E24</f>
        <v>14.5x</v>
      </c>
      <c r="AH8" s="30" t="str">
        <f>'Valuation Ratios'!E25</f>
        <v>2.9x</v>
      </c>
      <c r="AI8" s="30">
        <f>'Valuation Ratios'!E31</f>
        <v>0.4</v>
      </c>
      <c r="AK8" s="30">
        <f>'Valuation Ratios'!E29</f>
        <v>8.5</v>
      </c>
      <c r="AL8" s="30">
        <f>'Valuation Ratios'!E30</f>
        <v>8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'Balance Sheet'!F18/'Balance Sheet'!F35</f>
        <v>1.8799696790056268</v>
      </c>
      <c r="C9" s="25">
        <f>('Balance Sheet'!F18-'Balance Sheet'!F15)/'Balance Sheet'!F35</f>
        <v>1.2919972227351308</v>
      </c>
      <c r="D9" s="25">
        <f>'Balance Sheet'!F12/'Balance Sheet'!F35</f>
        <v>0.36614004455285715</v>
      </c>
      <c r="E9" s="25">
        <f>'Cash Flow Statement'!F20/'Balance Sheet'!F35</f>
        <v>0.74707237193753095</v>
      </c>
      <c r="F9" s="25">
        <f>'Balance Sheet'!F18/'Balance Sheet'!F35</f>
        <v>1.8799696790056268</v>
      </c>
      <c r="G9" s="23"/>
      <c r="H9" s="26">
        <f>'Income Statement'!F33/'Balance Sheet'!F51</f>
        <v>0</v>
      </c>
      <c r="I9" s="26">
        <f>'Income Statement'!F33/'Income Statement'!F12</f>
        <v>0</v>
      </c>
      <c r="J9" s="26">
        <f>'Income Statement'!F12/'Balance Sheet'!F27</f>
        <v>1.3585737955485191</v>
      </c>
      <c r="K9" s="26">
        <f>'Income Statement'!F30/'Balance Sheet'!F27</f>
        <v>0</v>
      </c>
      <c r="L9" s="26">
        <f>'Income Statement'!F38</f>
        <v>6.63</v>
      </c>
      <c r="M9" s="23"/>
      <c r="N9" s="26">
        <f>'Balance Sheet'!F40/'Balance Sheet'!F27</f>
        <v>0.40559893092036009</v>
      </c>
      <c r="O9" s="26">
        <f>'Balance Sheet'!F51/'Balance Sheet'!F27</f>
        <v>0.59440106907963985</v>
      </c>
      <c r="P9" s="26">
        <f>'Balance Sheet'!F40/'Balance Sheet'!F51</f>
        <v>0.68236574935570415</v>
      </c>
      <c r="Q9" s="25">
        <f>'Income Statement'!F24/'Income Statement'!F26</f>
        <v>0</v>
      </c>
      <c r="R9" s="25">
        <f>ABS('Cash Flow Statement'!F20/('Income Statement'!F26+'Cash Flow Statement'!F30))</f>
        <v>1.2558143334004932</v>
      </c>
      <c r="S9" s="25">
        <f>'Balance Sheet'!F40/'Income Statement'!F43</f>
        <v>2.6281642682600341</v>
      </c>
      <c r="T9" s="25">
        <f>'Cash Flow Statement'!F20/'Balance Sheet'!F40</f>
        <v>0.44889721697571494</v>
      </c>
      <c r="V9" s="25">
        <f>ABS('Income Statement'!F15/'Balance Sheet'!F15)</f>
        <v>7.914794055638402</v>
      </c>
      <c r="W9" s="25">
        <f>'Income Statement'!F12/'Balance Sheet'!F14</f>
        <v>6.1758147369226979</v>
      </c>
      <c r="X9" s="25">
        <f>'Income Statement'!F12/'Balance Sheet'!F27</f>
        <v>1.3585737955485191</v>
      </c>
      <c r="Y9" s="25">
        <f>'Income Statement'!F12/('Balance Sheet'!F18-'Balance Sheet'!F35)</f>
        <v>6.3348230281790388</v>
      </c>
      <c r="AA9" s="11">
        <f>'Income Statement'!F43</f>
        <v>586.43100000000004</v>
      </c>
      <c r="AB9" s="11" t="str">
        <f>'Valuation Ratios'!F17</f>
        <v>6.3x</v>
      </c>
      <c r="AC9" s="11" t="str">
        <f>'Valuation Ratios'!F18</f>
        <v>9.3x</v>
      </c>
      <c r="AD9" s="11" t="str">
        <f>'Valuation Ratios'!F20</f>
        <v>21.5x</v>
      </c>
      <c r="AE9" s="11" t="str">
        <f>'Valuation Ratios'!F21</f>
        <v>1.9x</v>
      </c>
      <c r="AF9" s="11" t="str">
        <f>'Valuation Ratios'!F22</f>
        <v>1.1x</v>
      </c>
      <c r="AG9" s="11" t="str">
        <f>'Valuation Ratios'!F24</f>
        <v>11.8x</v>
      </c>
      <c r="AH9" s="11" t="str">
        <f>'Valuation Ratios'!F25</f>
        <v>2.3x</v>
      </c>
      <c r="AI9" s="11">
        <f>'Valuation Ratios'!F31</f>
        <v>0.3</v>
      </c>
      <c r="AK9" s="11">
        <f>'Valuation Ratios'!F29</f>
        <v>8.9</v>
      </c>
      <c r="AL9" s="11">
        <f>'Valuation Ratios'!F30</f>
        <v>8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'Balance Sheet'!G18/'Balance Sheet'!G35</f>
        <v>1.6922663844774894</v>
      </c>
      <c r="C10" s="28">
        <f>('Balance Sheet'!G18-'Balance Sheet'!G15)/'Balance Sheet'!G35</f>
        <v>1.146273760355053</v>
      </c>
      <c r="D10" s="28">
        <f>'Balance Sheet'!G12/'Balance Sheet'!G35</f>
        <v>0.31980509993761302</v>
      </c>
      <c r="E10" s="28">
        <f>'Cash Flow Statement'!G20/'Balance Sheet'!G35</f>
        <v>0.70921116016078467</v>
      </c>
      <c r="F10" s="28">
        <f>'Balance Sheet'!G18/'Balance Sheet'!G35</f>
        <v>1.6922663844774894</v>
      </c>
      <c r="G10" s="23"/>
      <c r="H10" s="29">
        <f>'Income Statement'!G33/'Balance Sheet'!G51</f>
        <v>0</v>
      </c>
      <c r="I10" s="29">
        <f>'Income Statement'!G33/'Income Statement'!G12</f>
        <v>0</v>
      </c>
      <c r="J10" s="29">
        <f>'Income Statement'!G12/'Balance Sheet'!G27</f>
        <v>1.1489169091496929</v>
      </c>
      <c r="K10" s="29">
        <f>'Income Statement'!G30/'Balance Sheet'!G27</f>
        <v>0</v>
      </c>
      <c r="L10" s="29">
        <f>'Income Statement'!G38</f>
        <v>7.92</v>
      </c>
      <c r="M10" s="23"/>
      <c r="N10" s="29">
        <f>'Balance Sheet'!G40/'Balance Sheet'!G27</f>
        <v>0.50446207029807721</v>
      </c>
      <c r="O10" s="29">
        <f>'Balance Sheet'!G51/'Balance Sheet'!G27</f>
        <v>0.49553792970192284</v>
      </c>
      <c r="P10" s="29">
        <f>'Balance Sheet'!G40/'Balance Sheet'!G51</f>
        <v>1.0180089960046497</v>
      </c>
      <c r="Q10" s="28">
        <f>'Income Statement'!G24/'Income Statement'!G26</f>
        <v>0</v>
      </c>
      <c r="R10" s="28">
        <f>ABS('Cash Flow Statement'!G20/('Income Statement'!G26+'Cash Flow Statement'!G30))</f>
        <v>1.5290189725520706</v>
      </c>
      <c r="S10" s="28">
        <f>'Balance Sheet'!G40/'Income Statement'!G43</f>
        <v>3.7244109168412183</v>
      </c>
      <c r="T10" s="28">
        <f>'Cash Flow Statement'!G20/'Balance Sheet'!G40</f>
        <v>0.34057565126441602</v>
      </c>
      <c r="U10" s="6"/>
      <c r="V10" s="28">
        <f>ABS('Income Statement'!G15/'Balance Sheet'!G15)</f>
        <v>7.1921331819463834</v>
      </c>
      <c r="W10" s="28">
        <f>'Income Statement'!G12/'Balance Sheet'!G14</f>
        <v>6.1722216398321894</v>
      </c>
      <c r="X10" s="28">
        <f>'Income Statement'!G12/'Balance Sheet'!G27</f>
        <v>1.1489169091496929</v>
      </c>
      <c r="Y10" s="28">
        <f>'Income Statement'!G12/('Balance Sheet'!G18-'Balance Sheet'!G35)</f>
        <v>6.8509188806881038</v>
      </c>
      <c r="Z10" s="6"/>
      <c r="AA10" s="30">
        <f>'Income Statement'!G43</f>
        <v>708.00699999999995</v>
      </c>
      <c r="AB10" s="30" t="str">
        <f>'Valuation Ratios'!G17</f>
        <v>5.0x</v>
      </c>
      <c r="AC10" s="30" t="str">
        <f>'Valuation Ratios'!G18</f>
        <v>7.4x</v>
      </c>
      <c r="AD10" s="30" t="str">
        <f>'Valuation Ratios'!G20</f>
        <v>17.8x</v>
      </c>
      <c r="AE10" s="30" t="str">
        <f>'Valuation Ratios'!G21</f>
        <v>1.2x</v>
      </c>
      <c r="AF10" s="30" t="str">
        <f>'Valuation Ratios'!G22</f>
        <v>0.8x</v>
      </c>
      <c r="AG10" s="30" t="str">
        <f>'Valuation Ratios'!G24</f>
        <v>7.5x</v>
      </c>
      <c r="AH10" s="30" t="str">
        <f>'Valuation Ratios'!G25</f>
        <v>1.5x</v>
      </c>
      <c r="AI10" s="30">
        <f>'Valuation Ratios'!G31</f>
        <v>0.4</v>
      </c>
      <c r="AK10" s="30">
        <f>'Valuation Ratios'!G29</f>
        <v>8.3000000000000007</v>
      </c>
      <c r="AL10" s="30">
        <f>'Valuation Ratios'!G30</f>
        <v>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'Balance Sheet'!H18/'Balance Sheet'!H35</f>
        <v>1.9114616850698705</v>
      </c>
      <c r="C11" s="25">
        <f>('Balance Sheet'!H18-'Balance Sheet'!H15)/'Balance Sheet'!H35</f>
        <v>1.3005910630647315</v>
      </c>
      <c r="D11" s="25">
        <f>'Balance Sheet'!H12/'Balance Sheet'!H35</f>
        <v>0.33879179301990014</v>
      </c>
      <c r="E11" s="25">
        <f>'Cash Flow Statement'!H20/'Balance Sheet'!H35</f>
        <v>0.48885699514649256</v>
      </c>
      <c r="F11" s="25">
        <f>'Balance Sheet'!H18/'Balance Sheet'!H35</f>
        <v>1.9114616850698705</v>
      </c>
      <c r="G11" s="23"/>
      <c r="H11" s="26">
        <f>'Income Statement'!H33/'Balance Sheet'!H51</f>
        <v>0</v>
      </c>
      <c r="I11" s="26">
        <f>'Income Statement'!H33/'Income Statement'!H12</f>
        <v>0</v>
      </c>
      <c r="J11" s="26">
        <f>'Income Statement'!H12/'Balance Sheet'!H27</f>
        <v>1.1188187495161268</v>
      </c>
      <c r="K11" s="26">
        <f>'Income Statement'!H30/'Balance Sheet'!H27</f>
        <v>0</v>
      </c>
      <c r="L11" s="26">
        <f>'Income Statement'!H38</f>
        <v>8.32</v>
      </c>
      <c r="M11" s="23"/>
      <c r="N11" s="26">
        <f>'Balance Sheet'!H40/'Balance Sheet'!H27</f>
        <v>0.4680021595485252</v>
      </c>
      <c r="O11" s="26">
        <f>'Balance Sheet'!H51/'Balance Sheet'!H27</f>
        <v>0.53199784045147491</v>
      </c>
      <c r="P11" s="26">
        <f>'Balance Sheet'!H40/'Balance Sheet'!H51</f>
        <v>0.87970687841770112</v>
      </c>
      <c r="Q11" s="25">
        <f>'Income Statement'!H24/'Income Statement'!H26</f>
        <v>0</v>
      </c>
      <c r="R11" s="25">
        <f>ABS('Cash Flow Statement'!H20/('Income Statement'!H26+'Cash Flow Statement'!H30))</f>
        <v>1.1484340869993963</v>
      </c>
      <c r="S11" s="25">
        <f>'Balance Sheet'!H40/'Income Statement'!H43</f>
        <v>3.756847600167375</v>
      </c>
      <c r="T11" s="25">
        <f>'Cash Flow Statement'!H20/'Balance Sheet'!H40</f>
        <v>0.23135680337133016</v>
      </c>
      <c r="V11" s="25">
        <f>ABS('Income Statement'!H15/'Balance Sheet'!H15)</f>
        <v>6.905859764800991</v>
      </c>
      <c r="W11" s="25">
        <f>'Income Statement'!H12/'Balance Sheet'!H14</f>
        <v>5.5169973318680796</v>
      </c>
      <c r="X11" s="25">
        <f>'Income Statement'!H12/'Balance Sheet'!H27</f>
        <v>1.1188187495161268</v>
      </c>
      <c r="Y11" s="25">
        <f>'Income Statement'!H12/('Balance Sheet'!H18-'Balance Sheet'!H35)</f>
        <v>5.5420829357947277</v>
      </c>
      <c r="AA11" s="11">
        <f>'Income Statement'!H43</f>
        <v>728.90499999999997</v>
      </c>
      <c r="AB11" s="11" t="str">
        <f>'Valuation Ratios'!H17</f>
        <v>5.5x</v>
      </c>
      <c r="AC11" s="11" t="str">
        <f>'Valuation Ratios'!H18</f>
        <v>7.9x</v>
      </c>
      <c r="AD11" s="11" t="str">
        <f>'Valuation Ratios'!H20</f>
        <v>11.8x</v>
      </c>
      <c r="AE11" s="11" t="str">
        <f>'Valuation Ratios'!H21</f>
        <v>1.3x</v>
      </c>
      <c r="AF11" s="11" t="str">
        <f>'Valuation Ratios'!H22</f>
        <v>0.9x</v>
      </c>
      <c r="AG11" s="11" t="str">
        <f>'Valuation Ratios'!H24</f>
        <v>9.0x</v>
      </c>
      <c r="AH11" s="11" t="str">
        <f>'Valuation Ratios'!H25</f>
        <v>1.6x</v>
      </c>
      <c r="AI11" s="11">
        <f>'Valuation Ratios'!H31</f>
        <v>0.48</v>
      </c>
      <c r="AK11" s="11">
        <f>'Valuation Ratios'!H29</f>
        <v>8.8000000000000007</v>
      </c>
      <c r="AL11" s="11">
        <f>'Valuation Ratios'!H30</f>
        <v>5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'Balance Sheet'!I18/'Balance Sheet'!I35</f>
        <v>2.0097355059069608</v>
      </c>
      <c r="C12" s="28">
        <f>('Balance Sheet'!I18-'Balance Sheet'!I15)/'Balance Sheet'!I35</f>
        <v>1.2394412479343804</v>
      </c>
      <c r="D12" s="28">
        <f>'Balance Sheet'!I12/'Balance Sheet'!I35</f>
        <v>0.29825492668037956</v>
      </c>
      <c r="E12" s="28">
        <f>'Cash Flow Statement'!I20/'Balance Sheet'!I35</f>
        <v>0.43681494892429801</v>
      </c>
      <c r="F12" s="28">
        <f>'Balance Sheet'!I18/'Balance Sheet'!I35</f>
        <v>2.0097355059069608</v>
      </c>
      <c r="G12" s="23"/>
      <c r="H12" s="29">
        <f>'Income Statement'!I33/'Balance Sheet'!I51</f>
        <v>0</v>
      </c>
      <c r="I12" s="29">
        <f>'Income Statement'!I33/'Income Statement'!I12</f>
        <v>0</v>
      </c>
      <c r="J12" s="29">
        <f>'Income Statement'!I12/'Balance Sheet'!I27</f>
        <v>0.93694670422199955</v>
      </c>
      <c r="K12" s="29">
        <f>'Income Statement'!I30/'Balance Sheet'!I27</f>
        <v>0</v>
      </c>
      <c r="L12" s="29">
        <f>'Income Statement'!I38</f>
        <v>8.94</v>
      </c>
      <c r="M12" s="23"/>
      <c r="N12" s="29">
        <f>'Balance Sheet'!I40/'Balance Sheet'!I27</f>
        <v>0.53240684331968058</v>
      </c>
      <c r="O12" s="29">
        <f>'Balance Sheet'!I51/'Balance Sheet'!I27</f>
        <v>0.46759315668031937</v>
      </c>
      <c r="P12" s="29">
        <f>'Balance Sheet'!I40/'Balance Sheet'!I51</f>
        <v>1.1386112814385616</v>
      </c>
      <c r="Q12" s="28">
        <f>'Income Statement'!I24/'Income Statement'!I26</f>
        <v>0</v>
      </c>
      <c r="R12" s="28">
        <f>ABS('Cash Flow Statement'!I20/('Income Statement'!I26+'Cash Flow Statement'!I30))</f>
        <v>1.8191459824912064</v>
      </c>
      <c r="S12" s="28">
        <f>'Balance Sheet'!I40/'Income Statement'!I43</f>
        <v>5.4323225455193223</v>
      </c>
      <c r="T12" s="28">
        <f>'Cash Flow Statement'!I20/'Balance Sheet'!I40</f>
        <v>0.15962906863722029</v>
      </c>
      <c r="U12" s="6"/>
      <c r="V12" s="28">
        <f>ABS('Income Statement'!I15/'Balance Sheet'!I15)</f>
        <v>5.2369576916640144</v>
      </c>
      <c r="W12" s="28">
        <f>'Income Statement'!I12/'Balance Sheet'!I14</f>
        <v>5.365821062830233</v>
      </c>
      <c r="X12" s="28">
        <f>'Income Statement'!I12/'Balance Sheet'!I27</f>
        <v>0.93694670422199955</v>
      </c>
      <c r="Y12" s="28">
        <f>'Income Statement'!I12/('Balance Sheet'!I18-'Balance Sheet'!I35)</f>
        <v>4.7692396272266491</v>
      </c>
      <c r="Z12" s="6"/>
      <c r="AA12" s="30">
        <f>'Income Statement'!I43</f>
        <v>797.13400000000001</v>
      </c>
      <c r="AB12" s="30" t="str">
        <f>'Valuation Ratios'!I17</f>
        <v>4.4x</v>
      </c>
      <c r="AC12" s="30" t="str">
        <f>'Valuation Ratios'!I18</f>
        <v>6.3x</v>
      </c>
      <c r="AD12" s="30" t="str">
        <f>'Valuation Ratios'!I20</f>
        <v>68.4x</v>
      </c>
      <c r="AE12" s="30" t="str">
        <f>'Valuation Ratios'!I21</f>
        <v>0.8x</v>
      </c>
      <c r="AF12" s="30" t="str">
        <f>'Valuation Ratios'!I22</f>
        <v>0.7x</v>
      </c>
      <c r="AG12" s="30" t="str">
        <f>'Valuation Ratios'!I24</f>
        <v>4.9x</v>
      </c>
      <c r="AH12" s="30" t="str">
        <f>'Valuation Ratios'!I25</f>
        <v>0.8x</v>
      </c>
      <c r="AI12" s="30">
        <f>'Valuation Ratios'!I31</f>
        <v>0.48</v>
      </c>
      <c r="AK12" s="30">
        <f>'Valuation Ratios'!I29</f>
        <v>8.4</v>
      </c>
      <c r="AL12" s="30">
        <f>'Valuation Ratios'!I30</f>
        <v>4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'Balance Sheet'!J18/'Balance Sheet'!J35</f>
        <v>1.8511771577201901</v>
      </c>
      <c r="C13" s="25">
        <f>('Balance Sheet'!J18-'Balance Sheet'!J15)/'Balance Sheet'!J35</f>
        <v>1.125755861285054</v>
      </c>
      <c r="D13" s="25">
        <f>'Balance Sheet'!J12/'Balance Sheet'!J35</f>
        <v>0.24739512664676638</v>
      </c>
      <c r="E13" s="25">
        <f>'Cash Flow Statement'!J20/'Balance Sheet'!J35</f>
        <v>0.8540992971504936</v>
      </c>
      <c r="F13" s="25">
        <f>'Balance Sheet'!J18/'Balance Sheet'!J35</f>
        <v>1.8511771577201901</v>
      </c>
      <c r="G13" s="23"/>
      <c r="H13" s="26">
        <f>'Income Statement'!J33/'Balance Sheet'!J51</f>
        <v>0</v>
      </c>
      <c r="I13" s="26">
        <f>'Income Statement'!J33/'Income Statement'!J12</f>
        <v>0</v>
      </c>
      <c r="J13" s="26">
        <f>'Income Statement'!J12/'Balance Sheet'!J27</f>
        <v>0.97860045782931271</v>
      </c>
      <c r="K13" s="26">
        <f>'Income Statement'!J30/'Balance Sheet'!J27</f>
        <v>0</v>
      </c>
      <c r="L13" s="26">
        <f>'Income Statement'!J38</f>
        <v>6.56</v>
      </c>
      <c r="M13" s="23"/>
      <c r="N13" s="26">
        <f>'Balance Sheet'!J40/'Balance Sheet'!J27</f>
        <v>0.46828636749820918</v>
      </c>
      <c r="O13" s="26">
        <f>'Balance Sheet'!J51/'Balance Sheet'!J27</f>
        <v>0.53171363250179093</v>
      </c>
      <c r="P13" s="26">
        <f>'Balance Sheet'!J40/'Balance Sheet'!J51</f>
        <v>0.88071160653687386</v>
      </c>
      <c r="Q13" s="25">
        <f>'Income Statement'!J24/'Income Statement'!J26</f>
        <v>0</v>
      </c>
      <c r="R13" s="25">
        <f>ABS('Cash Flow Statement'!J20/('Income Statement'!J26+'Cash Flow Statement'!J30))</f>
        <v>21.689997213708587</v>
      </c>
      <c r="S13" s="25">
        <f>'Balance Sheet'!J40/'Income Statement'!J43</f>
        <v>5.4423129414434728</v>
      </c>
      <c r="T13" s="25">
        <f>'Cash Flow Statement'!J20/'Balance Sheet'!J40</f>
        <v>0.32901208548085514</v>
      </c>
      <c r="V13" s="25">
        <f>ABS('Income Statement'!J15/'Balance Sheet'!J15)</f>
        <v>6.4035536859257141</v>
      </c>
      <c r="W13" s="25">
        <f>'Income Statement'!J12/'Balance Sheet'!J14</f>
        <v>6.7037474917294864</v>
      </c>
      <c r="X13" s="25">
        <f>'Income Statement'!J12/'Balance Sheet'!J27</f>
        <v>0.97860045782931271</v>
      </c>
      <c r="Y13" s="25">
        <f>'Income Statement'!J12/('Balance Sheet'!J18-'Balance Sheet'!J35)</f>
        <v>6.3733893851090402</v>
      </c>
      <c r="AA13" s="11">
        <f>'Income Statement'!J43</f>
        <v>652.12199999999996</v>
      </c>
      <c r="AB13" s="11" t="str">
        <f>'Valuation Ratios'!J17</f>
        <v>4.8x</v>
      </c>
      <c r="AC13" s="11" t="str">
        <f>'Valuation Ratios'!J18</f>
        <v>7.3x</v>
      </c>
      <c r="AD13" s="11" t="str">
        <f>'Valuation Ratios'!J20</f>
        <v>15.5x</v>
      </c>
      <c r="AE13" s="11" t="str">
        <f>'Valuation Ratios'!J21</f>
        <v>0.8x</v>
      </c>
      <c r="AF13" s="11" t="str">
        <f>'Valuation Ratios'!J22</f>
        <v>0.7x</v>
      </c>
      <c r="AG13" s="11" t="str">
        <f>'Valuation Ratios'!J24</f>
        <v>6.3x</v>
      </c>
      <c r="AH13" s="11" t="str">
        <f>'Valuation Ratios'!J25</f>
        <v>0.8x</v>
      </c>
      <c r="AI13" s="11">
        <f>'Valuation Ratios'!J31</f>
        <v>0.48</v>
      </c>
      <c r="AK13" s="11">
        <f>'Valuation Ratios'!J29</f>
        <v>8.6</v>
      </c>
      <c r="AL13" s="11">
        <f>'Valuation Ratios'!J30</f>
        <v>6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'Balance Sheet'!K18/'Balance Sheet'!K35</f>
        <v>1.2514931388206081</v>
      </c>
      <c r="C14" s="28">
        <f>('Balance Sheet'!K18-'Balance Sheet'!K15)/'Balance Sheet'!K35</f>
        <v>0.85819789306199623</v>
      </c>
      <c r="D14" s="28">
        <f>'Balance Sheet'!K12/'Balance Sheet'!K35</f>
        <v>0.39190485054503038</v>
      </c>
      <c r="E14" s="28">
        <f>'Cash Flow Statement'!K20/'Balance Sheet'!K35</f>
        <v>0.6526829166167929</v>
      </c>
      <c r="F14" s="28">
        <f>'Balance Sheet'!K18/'Balance Sheet'!K35</f>
        <v>1.2514931388206081</v>
      </c>
      <c r="G14" s="23"/>
      <c r="H14" s="29">
        <f>'Income Statement'!K33/'Balance Sheet'!K51</f>
        <v>0</v>
      </c>
      <c r="I14" s="29">
        <f>'Income Statement'!K33/'Income Statement'!K12</f>
        <v>0</v>
      </c>
      <c r="J14" s="29">
        <f>'Income Statement'!K12/'Balance Sheet'!K27</f>
        <v>0.7695926391052168</v>
      </c>
      <c r="K14" s="29">
        <f>'Income Statement'!K30/'Balance Sheet'!K27</f>
        <v>0</v>
      </c>
      <c r="L14" s="29">
        <f>'Income Statement'!K38</f>
        <v>4.2699999999999996</v>
      </c>
      <c r="M14" s="23"/>
      <c r="N14" s="29">
        <f>'Balance Sheet'!K40/'Balance Sheet'!K27</f>
        <v>0.42388823678091864</v>
      </c>
      <c r="O14" s="29">
        <f>'Balance Sheet'!K51/'Balance Sheet'!K27</f>
        <v>0.57611176321908131</v>
      </c>
      <c r="P14" s="29">
        <f>'Balance Sheet'!K40/'Balance Sheet'!K51</f>
        <v>0.73577431297774809</v>
      </c>
      <c r="Q14" s="28">
        <f>'Income Statement'!K24/'Income Statement'!K26</f>
        <v>0</v>
      </c>
      <c r="R14" s="28">
        <f>ABS('Cash Flow Statement'!K20/('Income Statement'!K26+'Cash Flow Statement'!K30))</f>
        <v>6.3229074812175936</v>
      </c>
      <c r="S14" s="28">
        <f>'Balance Sheet'!K40/'Income Statement'!K43</f>
        <v>7.1221770365248167</v>
      </c>
      <c r="T14" s="28">
        <f>'Cash Flow Statement'!K20/'Balance Sheet'!K40</f>
        <v>0.44770528897424822</v>
      </c>
      <c r="U14" s="6"/>
      <c r="V14" s="28">
        <f>ABS('Income Statement'!K15/'Balance Sheet'!K15)</f>
        <v>5.8010588378242334</v>
      </c>
      <c r="W14" s="28">
        <f>'Income Statement'!K12/'Balance Sheet'!K14</f>
        <v>6.0938102837455377</v>
      </c>
      <c r="X14" s="28">
        <f>'Income Statement'!K12/'Balance Sheet'!K27</f>
        <v>0.7695926391052168</v>
      </c>
      <c r="Y14" s="28">
        <f>'Income Statement'!K12/('Balance Sheet'!K18-'Balance Sheet'!K35)</f>
        <v>10.524304858076134</v>
      </c>
      <c r="Z14" s="6"/>
      <c r="AA14" s="30">
        <f>'Income Statement'!K43</f>
        <v>449.74900000000002</v>
      </c>
      <c r="AB14" s="30" t="str">
        <f>'Valuation Ratios'!K17</f>
        <v>6.8x</v>
      </c>
      <c r="AC14" s="30" t="str">
        <f>'Valuation Ratios'!K18</f>
        <v>14.4x</v>
      </c>
      <c r="AD14" s="30" t="str">
        <f>'Valuation Ratios'!K20</f>
        <v>5.0x</v>
      </c>
      <c r="AE14" s="30" t="str">
        <f>'Valuation Ratios'!K21</f>
        <v>0.9x</v>
      </c>
      <c r="AF14" s="30" t="str">
        <f>'Valuation Ratios'!K22</f>
        <v>0.9x</v>
      </c>
      <c r="AG14" s="30" t="str">
        <f>'Valuation Ratios'!K24</f>
        <v>20.5x</v>
      </c>
      <c r="AH14" s="30" t="str">
        <f>'Valuation Ratios'!K25</f>
        <v>1.0x</v>
      </c>
      <c r="AI14" s="30">
        <f>'Valuation Ratios'!K31</f>
        <v>0.48</v>
      </c>
      <c r="AK14" s="30">
        <f>'Valuation Ratios'!K29</f>
        <v>8</v>
      </c>
      <c r="AL14" s="30">
        <f>'Valuation Ratios'!K30</f>
        <v>5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'Balance Sheet'!L18/'Balance Sheet'!L35</f>
        <v>1.7088756074080869</v>
      </c>
      <c r="C15" s="25">
        <f>('Balance Sheet'!L18-'Balance Sheet'!L15)/'Balance Sheet'!L35</f>
        <v>1.0977680617951777</v>
      </c>
      <c r="D15" s="25">
        <f>'Balance Sheet'!L12/'Balance Sheet'!L35</f>
        <v>0.53201384432016141</v>
      </c>
      <c r="E15" s="25">
        <f>'Cash Flow Statement'!L20/'Balance Sheet'!L35</f>
        <v>0.52074585128816364</v>
      </c>
      <c r="F15" s="25">
        <f>'Balance Sheet'!L18/'Balance Sheet'!L35</f>
        <v>1.7088756074080869</v>
      </c>
      <c r="G15" s="23"/>
      <c r="H15" s="26">
        <f>'Income Statement'!L33/'Balance Sheet'!L51</f>
        <v>0</v>
      </c>
      <c r="I15" s="26">
        <f>'Income Statement'!L33/'Income Statement'!L12</f>
        <v>0</v>
      </c>
      <c r="J15" s="26">
        <f>'Income Statement'!L12/'Balance Sheet'!L27</f>
        <v>0.88446942583544297</v>
      </c>
      <c r="K15" s="26">
        <f>'Income Statement'!L30/'Balance Sheet'!L27</f>
        <v>0</v>
      </c>
      <c r="L15" s="26">
        <f>'Income Statement'!L38</f>
        <v>6.41</v>
      </c>
      <c r="M15" s="23"/>
      <c r="N15" s="26">
        <f>'Balance Sheet'!L40/'Balance Sheet'!L27</f>
        <v>0.37773297484977109</v>
      </c>
      <c r="O15" s="26">
        <f>'Balance Sheet'!L51/'Balance Sheet'!L27</f>
        <v>0.62226702515022891</v>
      </c>
      <c r="P15" s="26">
        <f>'Balance Sheet'!L40/'Balance Sheet'!L51</f>
        <v>0.60702714362628829</v>
      </c>
      <c r="Q15" s="25">
        <f>'Income Statement'!L24/'Income Statement'!L26</f>
        <v>0</v>
      </c>
      <c r="R15" s="25">
        <f>ABS('Cash Flow Statement'!L20/('Income Statement'!L26+'Cash Flow Statement'!L30))</f>
        <v>2.1658845371930573</v>
      </c>
      <c r="S15" s="25">
        <f>'Balance Sheet'!L40/'Income Statement'!L43</f>
        <v>4.7411019230409961</v>
      </c>
      <c r="T15" s="25">
        <f>'Cash Flow Statement'!L20/'Balance Sheet'!L40</f>
        <v>0.32553587663535599</v>
      </c>
      <c r="V15" s="25">
        <f>ABS('Income Statement'!L15/'Balance Sheet'!L15)</f>
        <v>5.2500262551853991</v>
      </c>
      <c r="W15" s="25">
        <f>'Income Statement'!L12/'Balance Sheet'!L14</f>
        <v>7.1482184608183861</v>
      </c>
      <c r="X15" s="25">
        <f>'Income Statement'!L12/'Balance Sheet'!L27</f>
        <v>0.88446942583544297</v>
      </c>
      <c r="Y15" s="25">
        <f>'Income Statement'!L12/('Balance Sheet'!L18-'Balance Sheet'!L35)</f>
        <v>5.2839032134724446</v>
      </c>
      <c r="AA15" s="11">
        <f>'Income Statement'!L43</f>
        <v>588.80700000000002</v>
      </c>
      <c r="AB15" s="11" t="str">
        <f>'Valuation Ratios'!L17</f>
        <v>4.2x</v>
      </c>
      <c r="AC15" s="11" t="str">
        <f>'Valuation Ratios'!L18</f>
        <v>6.9x</v>
      </c>
      <c r="AD15" s="11" t="str">
        <f>'Valuation Ratios'!L20</f>
        <v>5.8x</v>
      </c>
      <c r="AE15" s="11" t="str">
        <f>'Valuation Ratios'!L21</f>
        <v>0.9x</v>
      </c>
      <c r="AF15" s="11" t="str">
        <f>'Valuation Ratios'!L22</f>
        <v>0.7x</v>
      </c>
      <c r="AG15" s="11" t="str">
        <f>'Valuation Ratios'!L24</f>
        <v>10.1x</v>
      </c>
      <c r="AH15" s="11" t="str">
        <f>'Valuation Ratios'!L25</f>
        <v>1.1x</v>
      </c>
      <c r="AI15" s="11">
        <f>'Valuation Ratios'!L31</f>
        <v>0.8</v>
      </c>
      <c r="AK15" s="11">
        <f>'Valuation Ratios'!L29</f>
        <v>9.5</v>
      </c>
      <c r="AL15" s="11">
        <f>'Valuation Ratios'!L30</f>
        <v>9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'Balance Sheet'!M18/'Balance Sheet'!M35</f>
        <v>1.7126892889852416</v>
      </c>
      <c r="C16" s="28">
        <f>('Balance Sheet'!M18-'Balance Sheet'!M15)/'Balance Sheet'!M35</f>
        <v>1.0127799482940516</v>
      </c>
      <c r="D16" s="28">
        <f>'Balance Sheet'!M12/'Balance Sheet'!M35</f>
        <v>0.39904703386391827</v>
      </c>
      <c r="E16" s="28">
        <f>'Cash Flow Statement'!M20/'Balance Sheet'!M35</f>
        <v>0.21708661326037304</v>
      </c>
      <c r="F16" s="28">
        <f>'Balance Sheet'!M18/'Balance Sheet'!M35</f>
        <v>1.7126892889852416</v>
      </c>
      <c r="G16" s="23"/>
      <c r="H16" s="29">
        <f>'Income Statement'!M33/'Balance Sheet'!M51</f>
        <v>0</v>
      </c>
      <c r="I16" s="29">
        <f>'Income Statement'!M33/'Income Statement'!M12</f>
        <v>0</v>
      </c>
      <c r="J16" s="29">
        <f>'Income Statement'!M12/'Balance Sheet'!M27</f>
        <v>0.9232217840814394</v>
      </c>
      <c r="K16" s="29">
        <f>'Income Statement'!M30/'Balance Sheet'!M27</f>
        <v>0</v>
      </c>
      <c r="L16" s="29">
        <f>'Income Statement'!M38</f>
        <v>6.67</v>
      </c>
      <c r="M16" s="23"/>
      <c r="N16" s="29">
        <f>'Balance Sheet'!M40/'Balance Sheet'!M27</f>
        <v>0.43895853162478249</v>
      </c>
      <c r="O16" s="29">
        <f>'Balance Sheet'!M51/'Balance Sheet'!M27</f>
        <v>0.56104146837521751</v>
      </c>
      <c r="P16" s="29">
        <f>'Balance Sheet'!M40/'Balance Sheet'!M51</f>
        <v>0.78239944169547992</v>
      </c>
      <c r="Q16" s="28">
        <f>'Income Statement'!M24/'Income Statement'!M26</f>
        <v>0</v>
      </c>
      <c r="R16" s="28">
        <f>ABS('Cash Flow Statement'!M20/('Income Statement'!M26+'Cash Flow Statement'!M30))</f>
        <v>2.0497763610450059</v>
      </c>
      <c r="S16" s="28">
        <f>'Balance Sheet'!M40/'Income Statement'!M43</f>
        <v>6.6622424908463795</v>
      </c>
      <c r="T16" s="28">
        <f>'Cash Flow Statement'!M20/'Balance Sheet'!M40</f>
        <v>0.12434815176854341</v>
      </c>
      <c r="U16" s="6"/>
      <c r="V16" s="28">
        <f>ABS('Income Statement'!M15/'Balance Sheet'!M15)</f>
        <v>4.600206585560743</v>
      </c>
      <c r="W16" s="28">
        <f>'Income Statement'!M12/'Balance Sheet'!M14</f>
        <v>6.6802988028817234</v>
      </c>
      <c r="X16" s="28">
        <f>'Income Statement'!M12/'Balance Sheet'!M27</f>
        <v>0.9232217840814394</v>
      </c>
      <c r="Y16" s="28">
        <f>'Income Statement'!M12/('Balance Sheet'!M18-'Balance Sheet'!M35)</f>
        <v>5.1520020353174427</v>
      </c>
      <c r="Z16" s="6"/>
      <c r="AA16" s="30">
        <f>'Income Statement'!M43</f>
        <v>565.077</v>
      </c>
      <c r="AB16" s="30" t="str">
        <f>'Valuation Ratios'!M17</f>
        <v>4.4x</v>
      </c>
      <c r="AC16" s="30" t="str">
        <f>'Valuation Ratios'!M18</f>
        <v>7.7x</v>
      </c>
      <c r="AD16" s="30" t="str">
        <f>'Valuation Ratios'!M20</f>
        <v>65.9x</v>
      </c>
      <c r="AE16" s="30" t="str">
        <f>'Valuation Ratios'!M21</f>
        <v>0.7x</v>
      </c>
      <c r="AF16" s="30" t="str">
        <f>'Valuation Ratios'!M22</f>
        <v>0.6x</v>
      </c>
      <c r="AG16" s="30" t="str">
        <f>'Valuation Ratios'!M24</f>
        <v>9.2x</v>
      </c>
      <c r="AH16" s="30" t="str">
        <f>'Valuation Ratios'!M25</f>
        <v>0.8x</v>
      </c>
      <c r="AI16" s="30">
        <f>'Valuation Ratios'!M31</f>
        <v>0.8</v>
      </c>
      <c r="AK16" s="30">
        <f>'Valuation Ratios'!M29</f>
        <v>8.8000000000000007</v>
      </c>
      <c r="AL16" s="30">
        <f>'Valuation Ratios'!M30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 Statement</vt:lpstr>
      <vt:lpstr>Valuation Ratios</vt:lpstr>
      <vt:lpstr>Financial Ratios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2023-04-25T13:10:44Z</dcterms:created>
  <dcterms:modified xsi:type="dcterms:W3CDTF">2023-12-05T19:00:26Z</dcterms:modified>
  <cp:category/>
  <dc:identifier/>
  <cp:version/>
</cp:coreProperties>
</file>