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Consumer Cyclicals/"/>
    </mc:Choice>
  </mc:AlternateContent>
  <xr:revisionPtr revIDLastSave="10" documentId="8_{E475658E-E6B4-4BC7-8247-16B7470A5FD8}" xr6:coauthVersionLast="47" xr6:coauthVersionMax="47" xr10:uidLastSave="{C864F0BA-0236-4562-A16E-AAA294DE11A8}"/>
  <bookViews>
    <workbookView xWindow="-120" yWindow="-120" windowWidth="29040" windowHeight="15720" activeTab="4" xr2:uid="{00000000-000D-0000-FFFF-FFFF00000000}"/>
  </bookViews>
  <sheets>
    <sheet name="Balance Sheet" sheetId="1" r:id="rId1"/>
    <sheet name="Income Statement" sheetId="2" r:id="rId2"/>
    <sheet name="Cash Flow Statement" sheetId="3" r:id="rId3"/>
    <sheet name="Valuation Ratios" sheetId="4" r:id="rId4"/>
    <sheet name="Financial Ratio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<sst xmlns="http://schemas.openxmlformats.org/spreadsheetml/2006/main" count="664" uniqueCount="404">
  <si>
    <t>Dollarama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</si>
  <si>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</si>
  <si>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</si>
  <si>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</si>
  <si>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</si>
  <si>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</si>
  <si>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</si>
  <si>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</si>
  <si>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</si>
  <si>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</si>
  <si>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</si>
  <si>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</si>
  <si>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</si>
  <si>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</si>
  <si>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</si>
  <si>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2014-02-02</t>
  </si>
  <si>
    <t>2015-02-01</t>
  </si>
  <si>
    <t>2016-01-31</t>
  </si>
  <si>
    <t>2017-01-29</t>
  </si>
  <si>
    <t>2018-01-28</t>
  </si>
  <si>
    <t>2019-02-03</t>
  </si>
  <si>
    <t>2020-02-02</t>
  </si>
  <si>
    <t>2021-01-31</t>
  </si>
  <si>
    <t>2022-01-30</t>
  </si>
  <si>
    <t>2023-01-29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</si>
  <si>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</si>
  <si>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</si>
  <si>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</si>
  <si>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</si>
  <si>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</si>
  <si>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</si>
  <si>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</si>
  <si>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</si>
  <si>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1,100.362</t>
  </si>
  <si>
    <t>1,156.947</t>
  </si>
  <si>
    <t>Property Plant And Equipment, Net</t>
  </si>
  <si>
    <t>1,794.488</t>
  </si>
  <si>
    <t>1,927.789</t>
  </si>
  <si>
    <t>2,054.108</t>
  </si>
  <si>
    <t>2,242.131</t>
  </si>
  <si>
    <t>2,502.505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</si>
  <si>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</si>
  <si>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</si>
  <si>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</si>
  <si>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</si>
  <si>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</si>
  <si>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</si>
  <si>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</si>
  <si>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1,566.78</t>
  </si>
  <si>
    <t>1,700.838</t>
  </si>
  <si>
    <t>1,813.874</t>
  </si>
  <si>
    <t>1,863.451</t>
  </si>
  <si>
    <t>1,934.339</t>
  </si>
  <si>
    <t>3,359.669</t>
  </si>
  <si>
    <t>3,716.456</t>
  </si>
  <si>
    <t>4,223.746</t>
  </si>
  <si>
    <t>4,063.562</t>
  </si>
  <si>
    <t>4,819.656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</si>
  <si>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</si>
  <si>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</si>
  <si>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</si>
  <si>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</si>
  <si>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</si>
  <si>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</si>
  <si>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</si>
  <si>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1,092.484</t>
  </si>
  <si>
    <t>1,321.165</t>
  </si>
  <si>
    <t>1,162.874</t>
  </si>
  <si>
    <t>Long-term Debt</t>
  </si>
  <si>
    <t>1,050.101</t>
  </si>
  <si>
    <t>1,260.459</t>
  </si>
  <si>
    <t>1,890.845</t>
  </si>
  <si>
    <t>1,270.289</t>
  </si>
  <si>
    <t>1,044.079</t>
  </si>
  <si>
    <t>1,539.24</t>
  </si>
  <si>
    <t>1,741.588</t>
  </si>
  <si>
    <t>Capital Leases</t>
  </si>
  <si>
    <t>1,246.074</t>
  </si>
  <si>
    <t>1,332.016</t>
  </si>
  <si>
    <t>1,401.769</t>
  </si>
  <si>
    <t>1,526.564</t>
  </si>
  <si>
    <t>1,741.936</t>
  </si>
  <si>
    <t>Other Non-current Liabilities</t>
  </si>
  <si>
    <t>Total Liabilities</t>
  </si>
  <si>
    <t>1,347.022</t>
  </si>
  <si>
    <t>1,763.167</t>
  </si>
  <si>
    <t>2,186.697</t>
  </si>
  <si>
    <t>3,677.053</t>
  </si>
  <si>
    <t>3,808.652</t>
  </si>
  <si>
    <t>3,888.892</t>
  </si>
  <si>
    <t>4,129.596</t>
  </si>
  <si>
    <t>4,791.246</t>
  </si>
  <si>
    <t>Common Stock</t>
  </si>
  <si>
    <t>Additional Paid In Capital</t>
  </si>
  <si>
    <t>Retained Earnings</t>
  </si>
  <si>
    <t>Treasury Stock</t>
  </si>
  <si>
    <t>Other Common Equity Adj</t>
  </si>
  <si>
    <t>Common Equity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</si>
  <si>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</si>
  <si>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</si>
  <si>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</si>
  <si>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</si>
  <si>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</si>
  <si>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</si>
  <si>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</si>
  <si>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1,328.744</t>
  </si>
  <si>
    <t>1,665.651</t>
  </si>
  <si>
    <t>3,301.048</t>
  </si>
  <si>
    <t>3,391.531</t>
  </si>
  <si>
    <t>3,460.562</t>
  </si>
  <si>
    <t>3,616.655</t>
  </si>
  <si>
    <t>4,218.813</t>
  </si>
  <si>
    <t>Income Statement</t>
  </si>
  <si>
    <t>Revenue</t>
  </si>
  <si>
    <t>2,064.676</t>
  </si>
  <si>
    <t>2,330.805</t>
  </si>
  <si>
    <t>2,650.327</t>
  </si>
  <si>
    <t>2,963.219</t>
  </si>
  <si>
    <t>3,266.09</t>
  </si>
  <si>
    <t>3,548.503</t>
  </si>
  <si>
    <t>3,787.291</t>
  </si>
  <si>
    <t>4,026.259</t>
  </si>
  <si>
    <t>4,330.761</t>
  </si>
  <si>
    <t>5,052.741</t>
  </si>
  <si>
    <t>Revenue Growth (YoY)</t>
  </si>
  <si>
    <t>11.1%</t>
  </si>
  <si>
    <t>12.9%</t>
  </si>
  <si>
    <t>13.7%</t>
  </si>
  <si>
    <t>11.8%</t>
  </si>
  <si>
    <t>10.2%</t>
  </si>
  <si>
    <t>8.6%</t>
  </si>
  <si>
    <t>6.7%</t>
  </si>
  <si>
    <t>6.3%</t>
  </si>
  <si>
    <t>7.6%</t>
  </si>
  <si>
    <t>16.7%</t>
  </si>
  <si>
    <t>Cost of Revenues</t>
  </si>
  <si>
    <t>-1,094.949</t>
  </si>
  <si>
    <t>-1,242.857</t>
  </si>
  <si>
    <t>-1,361.125</t>
  </si>
  <si>
    <t>-1,523.272</t>
  </si>
  <si>
    <t>-1,665.771</t>
  </si>
  <si>
    <t>-1,838.076</t>
  </si>
  <si>
    <t>-2,001.917</t>
  </si>
  <si>
    <t>-2,114.633</t>
  </si>
  <si>
    <t>-2,281.794</t>
  </si>
  <si>
    <t>-2,701.788</t>
  </si>
  <si>
    <t>Gross Profit</t>
  </si>
  <si>
    <t>1,087.948</t>
  </si>
  <si>
    <t>1,289.202</t>
  </si>
  <si>
    <t>1,439.947</t>
  </si>
  <si>
    <t>1,600.319</t>
  </si>
  <si>
    <t>1,710.427</t>
  </si>
  <si>
    <t>1,785.374</t>
  </si>
  <si>
    <t>1,911.626</t>
  </si>
  <si>
    <t>2,048.967</t>
  </si>
  <si>
    <t>2,350.953</t>
  </si>
  <si>
    <t>Gross Profit Margin</t>
  </si>
  <si>
    <t>47.0%</t>
  </si>
  <si>
    <t>46.7%</t>
  </si>
  <si>
    <t>48.6%</t>
  </si>
  <si>
    <t>49.0%</t>
  </si>
  <si>
    <t>48.2%</t>
  </si>
  <si>
    <t>47.1%</t>
  </si>
  <si>
    <t>47.5%</t>
  </si>
  <si>
    <t>47.3%</t>
  </si>
  <si>
    <t>46.5%</t>
  </si>
  <si>
    <t>R&amp;D Expenses</t>
  </si>
  <si>
    <t>Selling, General &amp; Admin Expenses</t>
  </si>
  <si>
    <t>Other Inc / (Exp)</t>
  </si>
  <si>
    <t>Operating Expenses</t>
  </si>
  <si>
    <t>-1,143.599</t>
  </si>
  <si>
    <t>-1,153.25</t>
  </si>
  <si>
    <t>-1,272.097</t>
  </si>
  <si>
    <t>Operating Income</t>
  </si>
  <si>
    <t>1,078.856</t>
  </si>
  <si>
    <t>Net Interest Expenses</t>
  </si>
  <si>
    <t>EBT, Incl. Unusual Items</t>
  </si>
  <si>
    <t>1,076.107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</si>
  <si>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</si>
  <si>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</si>
  <si>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</si>
  <si>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</si>
  <si>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</si>
  <si>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</si>
  <si>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</si>
  <si>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</si>
  <si>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</si>
  <si>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</si>
  <si>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</si>
  <si>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</si>
  <si>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1,035.084</t>
  </si>
  <si>
    <t>1,239.058</t>
  </si>
  <si>
    <t>EBIT</t>
  </si>
  <si>
    <t>1,146.102</t>
  </si>
  <si>
    <t>Revenue (Reported)</t>
  </si>
  <si>
    <t>Operating Income (Reported)</t>
  </si>
  <si>
    <t>1,191.501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</si>
  <si>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</si>
  <si>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</si>
  <si>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</si>
  <si>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</si>
  <si>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</si>
  <si>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</si>
  <si>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</si>
  <si>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</si>
  <si>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</si>
  <si>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</si>
  <si>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1,159.218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</si>
  <si>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</si>
  <si>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</si>
  <si>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</si>
  <si>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</si>
  <si>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</si>
  <si>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</si>
  <si>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</si>
  <si>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</si>
  <si>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-1,054.582</t>
  </si>
  <si>
    <t>Repurchase of Common Stock</t>
  </si>
  <si>
    <t>-1,059.918</t>
  </si>
  <si>
    <t>Other Financing Activities</t>
  </si>
  <si>
    <t>Cash from Financing</t>
  </si>
  <si>
    <t>-1,368.631</t>
  </si>
  <si>
    <t>Beginning Cash (CF)</t>
  </si>
  <si>
    <t>Foreign Exchange Rate Adjustments</t>
  </si>
  <si>
    <t>Additions / Reductions</t>
  </si>
  <si>
    <t>Ending Cash (CF)</t>
  </si>
  <si>
    <t>Levered Free Cash Flow</t>
  </si>
  <si>
    <t>1,022.446</t>
  </si>
  <si>
    <t>Cash Interest Paid</t>
  </si>
  <si>
    <t>Valuation Ratios</t>
  </si>
  <si>
    <t>Price Close (Split Adjusted)</t>
  </si>
  <si>
    <t>Market Cap</t>
  </si>
  <si>
    <t>5,893.756</t>
  </si>
  <si>
    <t>7,905.893</t>
  </si>
  <si>
    <t>9,277.772</t>
  </si>
  <si>
    <t>11,471.317</t>
  </si>
  <si>
    <t>18,689.971</t>
  </si>
  <si>
    <t>11,222.418</t>
  </si>
  <si>
    <t>14,113.779</t>
  </si>
  <si>
    <t>15,510.219</t>
  </si>
  <si>
    <t>19,477.928</t>
  </si>
  <si>
    <t>22,778.692</t>
  </si>
  <si>
    <t>Total Enterprise Value (TEV)</t>
  </si>
  <si>
    <t>6,180.888</t>
  </si>
  <si>
    <t>8,487.47</t>
  </si>
  <si>
    <t>9,995.414</t>
  </si>
  <si>
    <t>12,670.599</t>
  </si>
  <si>
    <t>20,123.003</t>
  </si>
  <si>
    <t>13,046.565</t>
  </si>
  <si>
    <t>17,425.348</t>
  </si>
  <si>
    <t>18,556.686</t>
  </si>
  <si>
    <t>22,876.705</t>
  </si>
  <si>
    <t>26,808.386</t>
  </si>
  <si>
    <t>Enterprise Value (EV)</t>
  </si>
  <si>
    <t>28,235.095</t>
  </si>
  <si>
    <t>EV/EBITDA</t>
  </si>
  <si>
    <t>15.9x</t>
  </si>
  <si>
    <t>19.4x</t>
  </si>
  <si>
    <t>18.3x</t>
  </si>
  <si>
    <t>19.3x</t>
  </si>
  <si>
    <t>25.6x</t>
  </si>
  <si>
    <t>14.8x</t>
  </si>
  <si>
    <t>18.8x</t>
  </si>
  <si>
    <t>18.9x</t>
  </si>
  <si>
    <t>21.7x</t>
  </si>
  <si>
    <t>22.8x</t>
  </si>
  <si>
    <t>EV / EBIT</t>
  </si>
  <si>
    <t>17.9x</t>
  </si>
  <si>
    <t>21.3x</t>
  </si>
  <si>
    <t>19.5x</t>
  </si>
  <si>
    <t>20.7x</t>
  </si>
  <si>
    <t>27.5x</t>
  </si>
  <si>
    <t>16.0x</t>
  </si>
  <si>
    <t>20.2x</t>
  </si>
  <si>
    <t>20.4x</t>
  </si>
  <si>
    <t>23.9x</t>
  </si>
  <si>
    <t>24.6x</t>
  </si>
  <si>
    <t>EV / LTM EBITDA - CAPEX</t>
  </si>
  <si>
    <t>20.3x</t>
  </si>
  <si>
    <t>23.6x</t>
  </si>
  <si>
    <t>21.5x</t>
  </si>
  <si>
    <t>24.8x</t>
  </si>
  <si>
    <t>28.4x</t>
  </si>
  <si>
    <t>17.5x</t>
  </si>
  <si>
    <t>24.9x</t>
  </si>
  <si>
    <t>EV / Free Cash Flow</t>
  </si>
  <si>
    <t>30.8x</t>
  </si>
  <si>
    <t>41.7x</t>
  </si>
  <si>
    <t>35.2x</t>
  </si>
  <si>
    <t>32.7x</t>
  </si>
  <si>
    <t>37.4x</t>
  </si>
  <si>
    <t>29.0x</t>
  </si>
  <si>
    <t>28.5x</t>
  </si>
  <si>
    <t>31.6x</t>
  </si>
  <si>
    <t>60.8x</t>
  </si>
  <si>
    <t>EV / Invested Capital</t>
  </si>
  <si>
    <t>4.7x</t>
  </si>
  <si>
    <t>6.5x</t>
  </si>
  <si>
    <t>7.0x</t>
  </si>
  <si>
    <t>8.6x</t>
  </si>
  <si>
    <t>13.4x</t>
  </si>
  <si>
    <t>7.7x</t>
  </si>
  <si>
    <t>5.3x</t>
  </si>
  <si>
    <t>4.9x</t>
  </si>
  <si>
    <t>6.6x</t>
  </si>
  <si>
    <t>EV / Revenue</t>
  </si>
  <si>
    <t>3.0x</t>
  </si>
  <si>
    <t>3.8x</t>
  </si>
  <si>
    <t>3.9x</t>
  </si>
  <si>
    <t>4.4x</t>
  </si>
  <si>
    <t>6.3x</t>
  </si>
  <si>
    <t>4.6x</t>
  </si>
  <si>
    <t>5.4x</t>
  </si>
  <si>
    <t>5.6x</t>
  </si>
  <si>
    <t>P/E Ratio</t>
  </si>
  <si>
    <t>24.1x</t>
  </si>
  <si>
    <t>25.7x</t>
  </si>
  <si>
    <t>27.0x</t>
  </si>
  <si>
    <t>37.2x</t>
  </si>
  <si>
    <t>20.9x</t>
  </si>
  <si>
    <t>25.4x</t>
  </si>
  <si>
    <t>27.3x</t>
  </si>
  <si>
    <t>30.1x</t>
  </si>
  <si>
    <t>Price/Book</t>
  </si>
  <si>
    <t>11.4x</t>
  </si>
  <si>
    <t>14.9x</t>
  </si>
  <si>
    <t>57.3x</t>
  </si>
  <si>
    <t>-1,221.6x</t>
  </si>
  <si>
    <t>-51.8x</t>
  </si>
  <si>
    <t>-125.2x</t>
  </si>
  <si>
    <t>59.1x</t>
  </si>
  <si>
    <t>1,051.6x</t>
  </si>
  <si>
    <t>848.9x</t>
  </si>
  <si>
    <t>Price / Operating Cash Flow</t>
  </si>
  <si>
    <t>22.4x</t>
  </si>
  <si>
    <t>31.8x</t>
  </si>
  <si>
    <t>17.0x</t>
  </si>
  <si>
    <t>18.6x</t>
  </si>
  <si>
    <t>16.9x</t>
  </si>
  <si>
    <t>20.0x</t>
  </si>
  <si>
    <t>27.8x</t>
  </si>
  <si>
    <t>Price / LTM Sales</t>
  </si>
  <si>
    <t>2.9x</t>
  </si>
  <si>
    <t>3.5x</t>
  </si>
  <si>
    <t>3.6x</t>
  </si>
  <si>
    <t>4.0x</t>
  </si>
  <si>
    <t>5.9x</t>
  </si>
  <si>
    <t>3.3x</t>
  </si>
  <si>
    <t>3.7x</t>
  </si>
  <si>
    <t>4.8x</t>
  </si>
  <si>
    <t>Altman Z-Score</t>
  </si>
  <si>
    <t>Piotroski Score</t>
  </si>
  <si>
    <t>Dividend Per Share</t>
  </si>
  <si>
    <t>Dividend Yield</t>
  </si>
  <si>
    <t>0.5%</t>
  </si>
  <si>
    <t>0.4%</t>
  </si>
  <si>
    <t>0.3%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</si>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</sst>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90201E52-EA4D-369A-676F-25591A17595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C6" sqref="C6:D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71.47</v>
      </c>
      <c r="E12" s="3">
        <v>40.203000000000003</v>
      </c>
      <c r="F12" s="3">
        <v>59.177999999999997</v>
      </c>
      <c r="G12" s="3">
        <v>62.015000000000001</v>
      </c>
      <c r="H12" s="3">
        <v>54.844000000000001</v>
      </c>
      <c r="I12" s="3">
        <v>50.371000000000002</v>
      </c>
      <c r="J12" s="3">
        <v>90.463999999999999</v>
      </c>
      <c r="K12" s="3">
        <v>439.14400000000001</v>
      </c>
      <c r="L12" s="3">
        <v>71.058000000000007</v>
      </c>
      <c r="M12" s="3">
        <v>101.261</v>
      </c>
    </row>
    <row r="13" spans="3:13" ht="12.75" x14ac:dyDescent="0.2">
      <c r="C13" s="3" t="s">
        <v>26</v>
      </c>
      <c r="D13" s="3">
        <v>5.3819999999999997</v>
      </c>
      <c r="E13" s="3">
        <v>5.2130000000000001</v>
      </c>
      <c r="F13" s="3">
        <v>8.9</v>
      </c>
      <c r="G13" s="3" t="s">
        <v>27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5.9630000000000001</v>
      </c>
      <c r="E14" s="3">
        <v>10.004</v>
      </c>
      <c r="F14" s="3">
        <v>11.118</v>
      </c>
      <c r="G14" s="3">
        <v>15.385999999999999</v>
      </c>
      <c r="H14" s="3">
        <v>15.263</v>
      </c>
      <c r="I14" s="3">
        <v>35.843000000000004</v>
      </c>
      <c r="J14" s="3">
        <v>34.965000000000003</v>
      </c>
      <c r="K14" s="3">
        <v>20.545999999999999</v>
      </c>
      <c r="L14" s="3">
        <v>26.26</v>
      </c>
      <c r="M14" s="3">
        <v>56.29</v>
      </c>
    </row>
    <row r="15" spans="3:13" ht="12.75" x14ac:dyDescent="0.2">
      <c r="C15" s="3" t="s">
        <v>29</v>
      </c>
      <c r="D15" s="3">
        <v>364.68</v>
      </c>
      <c r="E15" s="3">
        <v>408.91899999999998</v>
      </c>
      <c r="F15" s="3">
        <v>470.19499999999999</v>
      </c>
      <c r="G15" s="3">
        <v>465.71499999999997</v>
      </c>
      <c r="H15" s="3">
        <v>490.92700000000002</v>
      </c>
      <c r="I15" s="3">
        <v>581.24099999999999</v>
      </c>
      <c r="J15" s="3">
        <v>623.49</v>
      </c>
      <c r="K15" s="3">
        <v>630.65499999999997</v>
      </c>
      <c r="L15" s="3">
        <v>590.92700000000002</v>
      </c>
      <c r="M15" s="3">
        <v>957.17200000000003</v>
      </c>
    </row>
    <row r="16" spans="3:13" ht="12.75" x14ac:dyDescent="0.2">
      <c r="C16" s="3" t="s">
        <v>30</v>
      </c>
      <c r="D16" s="3" t="s">
        <v>27</v>
      </c>
      <c r="E16" s="3" t="s">
        <v>27</v>
      </c>
      <c r="F16" s="3" t="s">
        <v>27</v>
      </c>
      <c r="G16" s="3">
        <v>7.1619999999999999</v>
      </c>
      <c r="H16" s="3">
        <v>8.6489999999999991</v>
      </c>
      <c r="I16" s="3">
        <v>15.56</v>
      </c>
      <c r="J16" s="3">
        <v>9.9350000000000005</v>
      </c>
      <c r="K16" s="3">
        <v>9.5489999999999995</v>
      </c>
      <c r="L16" s="3">
        <v>13.135</v>
      </c>
      <c r="M16" s="3">
        <v>23.462</v>
      </c>
    </row>
    <row r="17" spans="3:13" ht="12.75" x14ac:dyDescent="0.2">
      <c r="C17" s="3" t="s">
        <v>31</v>
      </c>
      <c r="D17" s="3">
        <v>11.455</v>
      </c>
      <c r="E17" s="3">
        <v>84.009</v>
      </c>
      <c r="F17" s="3">
        <v>67.542000000000002</v>
      </c>
      <c r="G17" s="3">
        <v>8.7870000000000008</v>
      </c>
      <c r="H17" s="3">
        <v>0.28599999999999998</v>
      </c>
      <c r="I17" s="3">
        <v>5.5049999999999999</v>
      </c>
      <c r="J17" s="3">
        <v>5.6429999999999998</v>
      </c>
      <c r="K17" s="3">
        <v>0.46800000000000003</v>
      </c>
      <c r="L17" s="3">
        <v>15.987</v>
      </c>
      <c r="M17" s="3">
        <v>18.762</v>
      </c>
    </row>
    <row r="18" spans="3:13" ht="12.75" x14ac:dyDescent="0.2">
      <c r="C18" s="3" t="s">
        <v>32</v>
      </c>
      <c r="D18" s="3">
        <v>458.95</v>
      </c>
      <c r="E18" s="3">
        <v>548.34799999999996</v>
      </c>
      <c r="F18" s="3">
        <v>616.93299999999999</v>
      </c>
      <c r="G18" s="3">
        <v>559.06500000000005</v>
      </c>
      <c r="H18" s="3">
        <v>569.96900000000005</v>
      </c>
      <c r="I18" s="3">
        <v>688.52</v>
      </c>
      <c r="J18" s="3">
        <v>764.49699999999996</v>
      </c>
      <c r="K18" s="3" t="s">
        <v>33</v>
      </c>
      <c r="L18" s="3">
        <v>717.36699999999996</v>
      </c>
      <c r="M18" s="3" t="s">
        <v>34</v>
      </c>
    </row>
    <row r="19" spans="3:13" ht="12.75" x14ac:dyDescent="0.2"/>
    <row r="20" spans="3:13" ht="12.75" x14ac:dyDescent="0.2">
      <c r="C20" s="3" t="s">
        <v>35</v>
      </c>
      <c r="D20" s="3">
        <v>250.61199999999999</v>
      </c>
      <c r="E20" s="3">
        <v>290.63200000000001</v>
      </c>
      <c r="F20" s="3">
        <v>332.22500000000002</v>
      </c>
      <c r="G20" s="3">
        <v>437.089</v>
      </c>
      <c r="H20" s="3">
        <v>490.988</v>
      </c>
      <c r="I20" s="3" t="s">
        <v>36</v>
      </c>
      <c r="J20" s="3" t="s">
        <v>37</v>
      </c>
      <c r="K20" s="3" t="s">
        <v>38</v>
      </c>
      <c r="L20" s="3" t="s">
        <v>39</v>
      </c>
      <c r="M20" s="3" t="s">
        <v>40</v>
      </c>
    </row>
    <row r="21" spans="3:13" ht="12.75" x14ac:dyDescent="0.2">
      <c r="C21" s="3" t="s">
        <v>41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42</v>
      </c>
      <c r="D22" s="3">
        <v>16.587</v>
      </c>
      <c r="E22" s="3">
        <v>21.835999999999999</v>
      </c>
      <c r="F22" s="3">
        <v>25.178000000000001</v>
      </c>
      <c r="G22" s="3">
        <v>28.277999999999999</v>
      </c>
      <c r="H22" s="3">
        <v>34.845999999999997</v>
      </c>
      <c r="I22" s="3">
        <v>40.679000000000002</v>
      </c>
      <c r="J22" s="3">
        <v>44.767000000000003</v>
      </c>
      <c r="K22" s="3">
        <v>53.591000000000001</v>
      </c>
      <c r="L22" s="3">
        <v>55.866</v>
      </c>
      <c r="M22" s="3">
        <v>56.454000000000001</v>
      </c>
    </row>
    <row r="23" spans="3:13" ht="12.75" x14ac:dyDescent="0.2">
      <c r="C23" s="3" t="s">
        <v>43</v>
      </c>
      <c r="D23" s="3" t="s">
        <v>27</v>
      </c>
      <c r="E23" s="3" t="s">
        <v>27</v>
      </c>
      <c r="F23" s="3" t="s">
        <v>27</v>
      </c>
      <c r="G23" s="3" t="s">
        <v>27</v>
      </c>
      <c r="H23" s="3" t="s">
        <v>27</v>
      </c>
      <c r="I23" s="3" t="s">
        <v>27</v>
      </c>
      <c r="J23" s="3">
        <v>143.42099999999999</v>
      </c>
      <c r="K23" s="3">
        <v>179.38900000000001</v>
      </c>
      <c r="L23" s="3">
        <v>211.92599999999999</v>
      </c>
      <c r="M23" s="3">
        <v>267.76799999999997</v>
      </c>
    </row>
    <row r="24" spans="3:13" ht="12.75" x14ac:dyDescent="0.2">
      <c r="C24" s="3" t="s">
        <v>44</v>
      </c>
      <c r="D24" s="3">
        <v>727.78200000000004</v>
      </c>
      <c r="E24" s="3">
        <v>727.78200000000004</v>
      </c>
      <c r="F24" s="3">
        <v>727.78200000000004</v>
      </c>
      <c r="G24" s="3">
        <v>727.78200000000004</v>
      </c>
      <c r="H24" s="3">
        <v>727.78200000000004</v>
      </c>
      <c r="I24" s="3">
        <v>727.78200000000004</v>
      </c>
      <c r="J24" s="3">
        <v>727.78200000000004</v>
      </c>
      <c r="K24" s="3">
        <v>727.78200000000004</v>
      </c>
      <c r="L24" s="3">
        <v>727.78200000000004</v>
      </c>
      <c r="M24" s="3">
        <v>727.78200000000004</v>
      </c>
    </row>
    <row r="25" spans="3:13" ht="12.75" x14ac:dyDescent="0.2">
      <c r="C25" s="3" t="s">
        <v>45</v>
      </c>
      <c r="D25" s="3">
        <v>124.78700000000001</v>
      </c>
      <c r="E25" s="3">
        <v>130.036</v>
      </c>
      <c r="F25" s="3">
        <v>133.37799999999999</v>
      </c>
      <c r="G25" s="3">
        <v>136.47800000000001</v>
      </c>
      <c r="H25" s="3">
        <v>143.04599999999999</v>
      </c>
      <c r="I25" s="3">
        <v>148.87899999999999</v>
      </c>
      <c r="J25" s="3">
        <v>152.96700000000001</v>
      </c>
      <c r="K25" s="3">
        <v>161.791</v>
      </c>
      <c r="L25" s="3">
        <v>164.066</v>
      </c>
      <c r="M25" s="3">
        <v>164.654</v>
      </c>
    </row>
    <row r="26" spans="3:13" ht="12.75" x14ac:dyDescent="0.2">
      <c r="C26" s="3" t="s">
        <v>46</v>
      </c>
      <c r="D26" s="3">
        <v>-11.938000000000001</v>
      </c>
      <c r="E26" s="3">
        <v>-17.795999999999999</v>
      </c>
      <c r="F26" s="3">
        <v>-21.622</v>
      </c>
      <c r="G26" s="3">
        <v>-25.241</v>
      </c>
      <c r="H26" s="3">
        <v>-32.292000000000002</v>
      </c>
      <c r="I26" s="3">
        <v>-40.679000000000002</v>
      </c>
      <c r="J26" s="3">
        <v>-44.767000000000003</v>
      </c>
      <c r="K26" s="3">
        <v>-53.277000000000001</v>
      </c>
      <c r="L26" s="3">
        <v>-55.576000000000001</v>
      </c>
      <c r="M26" s="3">
        <v>-56.454000000000001</v>
      </c>
    </row>
    <row r="27" spans="3:13" ht="12.75" x14ac:dyDescent="0.2">
      <c r="C27" s="3" t="s">
        <v>47</v>
      </c>
      <c r="D27" s="3" t="s">
        <v>48</v>
      </c>
      <c r="E27" s="3" t="s">
        <v>49</v>
      </c>
      <c r="F27" s="3" t="s">
        <v>50</v>
      </c>
      <c r="G27" s="3" t="s">
        <v>51</v>
      </c>
      <c r="H27" s="3" t="s">
        <v>52</v>
      </c>
      <c r="I27" s="3" t="s">
        <v>53</v>
      </c>
      <c r="J27" s="3" t="s">
        <v>54</v>
      </c>
      <c r="K27" s="3" t="s">
        <v>55</v>
      </c>
      <c r="L27" s="3" t="s">
        <v>56</v>
      </c>
      <c r="M27" s="3" t="s">
        <v>57</v>
      </c>
    </row>
    <row r="28" spans="3:13" ht="12.75" x14ac:dyDescent="0.2"/>
    <row r="29" spans="3:13" ht="12.75" x14ac:dyDescent="0.2">
      <c r="C29" s="3" t="s">
        <v>58</v>
      </c>
      <c r="D29" s="3">
        <v>58.936999999999998</v>
      </c>
      <c r="E29" s="3">
        <v>68.97</v>
      </c>
      <c r="F29" s="3">
        <v>53.347000000000001</v>
      </c>
      <c r="G29" s="3">
        <v>56.774999999999999</v>
      </c>
      <c r="H29" s="3">
        <v>59.673999999999999</v>
      </c>
      <c r="I29" s="3">
        <v>79.56</v>
      </c>
      <c r="J29" s="3">
        <v>64.727999999999994</v>
      </c>
      <c r="K29" s="3">
        <v>66.691000000000003</v>
      </c>
      <c r="L29" s="3">
        <v>66.646000000000001</v>
      </c>
      <c r="M29" s="3">
        <v>102.911</v>
      </c>
    </row>
    <row r="30" spans="3:13" ht="12.75" x14ac:dyDescent="0.2">
      <c r="C30" s="3" t="s">
        <v>59</v>
      </c>
      <c r="D30" s="3">
        <v>30.443999999999999</v>
      </c>
      <c r="E30" s="3">
        <v>68.572999999999993</v>
      </c>
      <c r="F30" s="3">
        <v>91.094999999999999</v>
      </c>
      <c r="G30" s="3">
        <v>104.279</v>
      </c>
      <c r="H30" s="3">
        <v>125.764</v>
      </c>
      <c r="I30" s="3">
        <v>109.223</v>
      </c>
      <c r="J30" s="3">
        <v>117.84399999999999</v>
      </c>
      <c r="K30" s="3">
        <v>142.94499999999999</v>
      </c>
      <c r="L30" s="3">
        <v>162.6</v>
      </c>
      <c r="M30" s="3">
        <v>196.33199999999999</v>
      </c>
    </row>
    <row r="31" spans="3:13" ht="12.75" x14ac:dyDescent="0.2">
      <c r="C31" s="3" t="s">
        <v>60</v>
      </c>
      <c r="D31" s="3" t="s">
        <v>27</v>
      </c>
      <c r="E31" s="3" t="s">
        <v>27</v>
      </c>
      <c r="F31" s="3" t="s">
        <v>27</v>
      </c>
      <c r="G31" s="3" t="s">
        <v>27</v>
      </c>
      <c r="H31" s="3" t="s">
        <v>27</v>
      </c>
      <c r="I31" s="3" t="s">
        <v>27</v>
      </c>
      <c r="J31" s="3" t="s">
        <v>27</v>
      </c>
      <c r="K31" s="3" t="s">
        <v>27</v>
      </c>
      <c r="L31" s="3">
        <v>89.385999999999996</v>
      </c>
      <c r="M31" s="3" t="s">
        <v>27</v>
      </c>
    </row>
    <row r="32" spans="3:13" ht="12.75" x14ac:dyDescent="0.2">
      <c r="C32" s="3" t="s">
        <v>61</v>
      </c>
      <c r="D32" s="3">
        <v>3.0169999999999999</v>
      </c>
      <c r="E32" s="3">
        <v>3.8460000000000001</v>
      </c>
      <c r="F32" s="3">
        <v>3.5419999999999998</v>
      </c>
      <c r="G32" s="3">
        <v>278.64299999999997</v>
      </c>
      <c r="H32" s="3">
        <v>405.19200000000001</v>
      </c>
      <c r="I32" s="3">
        <v>7.383</v>
      </c>
      <c r="J32" s="3">
        <v>606.49400000000003</v>
      </c>
      <c r="K32" s="3">
        <v>832.82100000000003</v>
      </c>
      <c r="L32" s="3">
        <v>260.601</v>
      </c>
      <c r="M32" s="3">
        <v>516.48199999999997</v>
      </c>
    </row>
    <row r="33" spans="3:13" ht="12.75" x14ac:dyDescent="0.2">
      <c r="C33" s="3" t="s">
        <v>62</v>
      </c>
      <c r="D33" s="3" t="s">
        <v>27</v>
      </c>
      <c r="E33" s="3" t="s">
        <v>27</v>
      </c>
      <c r="F33" s="3">
        <v>0.58799999999999997</v>
      </c>
      <c r="G33" s="3" t="s">
        <v>27</v>
      </c>
      <c r="H33" s="3" t="s">
        <v>27</v>
      </c>
      <c r="I33" s="3">
        <v>156.74600000000001</v>
      </c>
      <c r="J33" s="3">
        <v>182.732</v>
      </c>
      <c r="K33" s="3">
        <v>181.893</v>
      </c>
      <c r="L33" s="3">
        <v>200.864</v>
      </c>
      <c r="M33" s="3">
        <v>218.80699999999999</v>
      </c>
    </row>
    <row r="34" spans="3:13" ht="12.75" x14ac:dyDescent="0.2">
      <c r="C34" s="3" t="s">
        <v>63</v>
      </c>
      <c r="D34" s="3">
        <v>71.400999999999996</v>
      </c>
      <c r="E34" s="3">
        <v>74.102999999999994</v>
      </c>
      <c r="F34" s="3">
        <v>78.453999999999994</v>
      </c>
      <c r="G34" s="3">
        <v>73.704999999999998</v>
      </c>
      <c r="H34" s="3">
        <v>130.315</v>
      </c>
      <c r="I34" s="3">
        <v>90.322000000000003</v>
      </c>
      <c r="J34" s="3">
        <v>120.68600000000001</v>
      </c>
      <c r="K34" s="3">
        <v>96.814999999999998</v>
      </c>
      <c r="L34" s="3">
        <v>131.79400000000001</v>
      </c>
      <c r="M34" s="3">
        <v>128.34200000000001</v>
      </c>
    </row>
    <row r="35" spans="3:13" ht="12.75" x14ac:dyDescent="0.2">
      <c r="C35" s="3" t="s">
        <v>64</v>
      </c>
      <c r="D35" s="3">
        <v>163.79900000000001</v>
      </c>
      <c r="E35" s="3">
        <v>215.49199999999999</v>
      </c>
      <c r="F35" s="3">
        <v>227.02600000000001</v>
      </c>
      <c r="G35" s="3">
        <v>513.40200000000004</v>
      </c>
      <c r="H35" s="3">
        <v>720.94500000000005</v>
      </c>
      <c r="I35" s="3">
        <v>443.23399999999998</v>
      </c>
      <c r="J35" s="3" t="s">
        <v>65</v>
      </c>
      <c r="K35" s="3" t="s">
        <v>66</v>
      </c>
      <c r="L35" s="3">
        <v>911.89099999999996</v>
      </c>
      <c r="M35" s="3" t="s">
        <v>67</v>
      </c>
    </row>
    <row r="36" spans="3:13" ht="12.75" x14ac:dyDescent="0.2"/>
    <row r="37" spans="3:13" ht="12.75" x14ac:dyDescent="0.2">
      <c r="C37" s="3" t="s">
        <v>68</v>
      </c>
      <c r="D37" s="3">
        <v>395.44600000000003</v>
      </c>
      <c r="E37" s="3">
        <v>560.64099999999996</v>
      </c>
      <c r="F37" s="3">
        <v>920.77200000000005</v>
      </c>
      <c r="G37" s="3" t="s">
        <v>69</v>
      </c>
      <c r="H37" s="3" t="s">
        <v>70</v>
      </c>
      <c r="I37" s="3" t="s">
        <v>71</v>
      </c>
      <c r="J37" s="3" t="s">
        <v>72</v>
      </c>
      <c r="K37" s="3" t="s">
        <v>73</v>
      </c>
      <c r="L37" s="3" t="s">
        <v>74</v>
      </c>
      <c r="M37" s="3" t="s">
        <v>75</v>
      </c>
    </row>
    <row r="38" spans="3:13" ht="12.75" x14ac:dyDescent="0.2">
      <c r="C38" s="3" t="s">
        <v>76</v>
      </c>
      <c r="D38" s="3">
        <v>2.5059999999999998</v>
      </c>
      <c r="E38" s="3">
        <v>1.5660000000000001</v>
      </c>
      <c r="F38" s="3" t="s">
        <v>27</v>
      </c>
      <c r="G38" s="3" t="s">
        <v>27</v>
      </c>
      <c r="H38" s="3" t="s">
        <v>27</v>
      </c>
      <c r="I38" s="3" t="s">
        <v>77</v>
      </c>
      <c r="J38" s="3" t="s">
        <v>78</v>
      </c>
      <c r="K38" s="3" t="s">
        <v>79</v>
      </c>
      <c r="L38" s="3" t="s">
        <v>80</v>
      </c>
      <c r="M38" s="3" t="s">
        <v>81</v>
      </c>
    </row>
    <row r="39" spans="3:13" ht="12.75" x14ac:dyDescent="0.2">
      <c r="C39" s="3" t="s">
        <v>82</v>
      </c>
      <c r="D39" s="3">
        <v>140.863</v>
      </c>
      <c r="E39" s="3">
        <v>182.65899999999999</v>
      </c>
      <c r="F39" s="3">
        <v>199.22399999999999</v>
      </c>
      <c r="G39" s="3">
        <v>199.66399999999999</v>
      </c>
      <c r="H39" s="3">
        <v>205.29300000000001</v>
      </c>
      <c r="I39" s="3">
        <v>96.9</v>
      </c>
      <c r="J39" s="3">
        <v>113.863</v>
      </c>
      <c r="K39" s="3">
        <v>121.879</v>
      </c>
      <c r="L39" s="3">
        <v>151.90100000000001</v>
      </c>
      <c r="M39" s="3">
        <v>144.84800000000001</v>
      </c>
    </row>
    <row r="40" spans="3:13" ht="12.75" x14ac:dyDescent="0.2">
      <c r="C40" s="3" t="s">
        <v>83</v>
      </c>
      <c r="D40" s="3">
        <v>702.61400000000003</v>
      </c>
      <c r="E40" s="3">
        <v>960.35799999999995</v>
      </c>
      <c r="F40" s="3" t="s">
        <v>84</v>
      </c>
      <c r="G40" s="3" t="s">
        <v>85</v>
      </c>
      <c r="H40" s="3" t="s">
        <v>86</v>
      </c>
      <c r="I40" s="3" t="s">
        <v>87</v>
      </c>
      <c r="J40" s="3" t="s">
        <v>88</v>
      </c>
      <c r="K40" s="3" t="s">
        <v>89</v>
      </c>
      <c r="L40" s="3" t="s">
        <v>90</v>
      </c>
      <c r="M40" s="3" t="s">
        <v>91</v>
      </c>
    </row>
    <row r="41" spans="3:13" ht="12.75" x14ac:dyDescent="0.2"/>
    <row r="42" spans="3:13" ht="12.75" x14ac:dyDescent="0.2">
      <c r="C42" s="3" t="s">
        <v>92</v>
      </c>
      <c r="D42" s="3">
        <v>493.60199999999998</v>
      </c>
      <c r="E42" s="3">
        <v>462.73399999999998</v>
      </c>
      <c r="F42" s="3">
        <v>439.29599999999999</v>
      </c>
      <c r="G42" s="3">
        <v>420.26600000000002</v>
      </c>
      <c r="H42" s="3">
        <v>415.78699999999998</v>
      </c>
      <c r="I42" s="3">
        <v>408.17899999999997</v>
      </c>
      <c r="J42" s="3">
        <v>448.70400000000001</v>
      </c>
      <c r="K42" s="3">
        <v>485.48700000000002</v>
      </c>
      <c r="L42" s="3">
        <v>479.44600000000003</v>
      </c>
      <c r="M42" s="3">
        <v>488.07400000000001</v>
      </c>
    </row>
    <row r="43" spans="3:13" ht="12.75" x14ac:dyDescent="0.2">
      <c r="C43" s="3" t="s">
        <v>93</v>
      </c>
      <c r="D43" s="3">
        <v>10.884</v>
      </c>
      <c r="E43" s="3">
        <v>15.337999999999999</v>
      </c>
      <c r="F43" s="3">
        <v>20.135999999999999</v>
      </c>
      <c r="G43" s="3">
        <v>24.321000000000002</v>
      </c>
      <c r="H43" s="3">
        <v>27.699000000000002</v>
      </c>
      <c r="I43" s="3">
        <v>32.450000000000003</v>
      </c>
      <c r="J43" s="3">
        <v>29.108000000000001</v>
      </c>
      <c r="K43" s="3">
        <v>28.527000000000001</v>
      </c>
      <c r="L43" s="3">
        <v>32.923999999999999</v>
      </c>
      <c r="M43" s="3">
        <v>42.677999999999997</v>
      </c>
    </row>
    <row r="44" spans="3:13" ht="12.75" x14ac:dyDescent="0.2">
      <c r="C44" s="3" t="s">
        <v>94</v>
      </c>
      <c r="D44" s="3">
        <v>346.47800000000001</v>
      </c>
      <c r="E44" s="3">
        <v>196.11199999999999</v>
      </c>
      <c r="F44" s="3">
        <v>-62.375</v>
      </c>
      <c r="G44" s="3">
        <v>-342.95699999999999</v>
      </c>
      <c r="H44" s="3">
        <v>-663.42100000000005</v>
      </c>
      <c r="I44" s="3">
        <v>-765.202</v>
      </c>
      <c r="J44" s="3">
        <v>-574.11</v>
      </c>
      <c r="K44" s="3">
        <v>-149.983</v>
      </c>
      <c r="L44" s="3">
        <v>-578.07899999999995</v>
      </c>
      <c r="M44" s="3">
        <v>-514.07799999999997</v>
      </c>
    </row>
    <row r="45" spans="3:13" ht="12.75" x14ac:dyDescent="0.2">
      <c r="C45" s="3" t="s">
        <v>95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96</v>
      </c>
      <c r="D46" s="3">
        <v>13.202</v>
      </c>
      <c r="E46" s="3">
        <v>66.296000000000006</v>
      </c>
      <c r="F46" s="3">
        <v>69.795000000000002</v>
      </c>
      <c r="G46" s="3">
        <v>-1.3460000000000001</v>
      </c>
      <c r="H46" s="3">
        <v>-32.423000000000002</v>
      </c>
      <c r="I46" s="3">
        <v>7.1890000000000001</v>
      </c>
      <c r="J46" s="3">
        <v>4.1020000000000003</v>
      </c>
      <c r="K46" s="3">
        <v>-29.177</v>
      </c>
      <c r="L46" s="3">
        <v>-0.32500000000000001</v>
      </c>
      <c r="M46" s="3">
        <v>11.736000000000001</v>
      </c>
    </row>
    <row r="47" spans="3:13" ht="12.75" x14ac:dyDescent="0.2">
      <c r="C47" s="3" t="s">
        <v>97</v>
      </c>
      <c r="D47" s="3">
        <v>864.16600000000005</v>
      </c>
      <c r="E47" s="3">
        <v>740.48</v>
      </c>
      <c r="F47" s="3">
        <v>466.85199999999998</v>
      </c>
      <c r="G47" s="3">
        <v>100.28400000000001</v>
      </c>
      <c r="H47" s="3">
        <v>-252.358</v>
      </c>
      <c r="I47" s="3">
        <v>-317.38400000000001</v>
      </c>
      <c r="J47" s="3">
        <v>-92.195999999999998</v>
      </c>
      <c r="K47" s="3">
        <v>334.85399999999998</v>
      </c>
      <c r="L47" s="3">
        <v>-66.034000000000006</v>
      </c>
      <c r="M47" s="3">
        <v>28.41</v>
      </c>
    </row>
    <row r="48" spans="3:13" ht="12.75" x14ac:dyDescent="0.2">
      <c r="C48" s="3" t="s">
        <v>98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99</v>
      </c>
      <c r="D49" s="3" t="s">
        <v>27</v>
      </c>
      <c r="E49" s="3" t="s">
        <v>27</v>
      </c>
      <c r="F49" s="3" t="s">
        <v>27</v>
      </c>
      <c r="G49" s="3" t="s">
        <v>27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</row>
    <row r="50" spans="3:13" ht="12.75" x14ac:dyDescent="0.2">
      <c r="C50" s="3" t="s">
        <v>100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101</v>
      </c>
      <c r="D51" s="3">
        <v>864.16600000000005</v>
      </c>
      <c r="E51" s="3">
        <v>740.48</v>
      </c>
      <c r="F51" s="3">
        <v>466.85199999999998</v>
      </c>
      <c r="G51" s="3">
        <v>100.28400000000001</v>
      </c>
      <c r="H51" s="3">
        <v>-252.358</v>
      </c>
      <c r="I51" s="3">
        <v>-317.38400000000001</v>
      </c>
      <c r="J51" s="3">
        <v>-92.195999999999998</v>
      </c>
      <c r="K51" s="3">
        <v>334.85399999999998</v>
      </c>
      <c r="L51" s="3">
        <v>-66.034000000000006</v>
      </c>
      <c r="M51" s="3">
        <v>28.41</v>
      </c>
    </row>
    <row r="52" spans="3:13" ht="12.75" x14ac:dyDescent="0.2"/>
    <row r="53" spans="3:13" ht="12.75" x14ac:dyDescent="0.2">
      <c r="C53" s="3" t="s">
        <v>102</v>
      </c>
      <c r="D53" s="3" t="s">
        <v>48</v>
      </c>
      <c r="E53" s="3" t="s">
        <v>49</v>
      </c>
      <c r="F53" s="3" t="s">
        <v>50</v>
      </c>
      <c r="G53" s="3" t="s">
        <v>51</v>
      </c>
      <c r="H53" s="3" t="s">
        <v>52</v>
      </c>
      <c r="I53" s="3" t="s">
        <v>53</v>
      </c>
      <c r="J53" s="3" t="s">
        <v>54</v>
      </c>
      <c r="K53" s="3" t="s">
        <v>55</v>
      </c>
      <c r="L53" s="3" t="s">
        <v>56</v>
      </c>
      <c r="M53" s="3" t="s">
        <v>57</v>
      </c>
    </row>
    <row r="54" spans="3:13" ht="12.75" x14ac:dyDescent="0.2"/>
    <row r="55" spans="3:13" ht="12.75" x14ac:dyDescent="0.2">
      <c r="C55" s="3" t="s">
        <v>103</v>
      </c>
      <c r="D55" s="3">
        <v>76.852000000000004</v>
      </c>
      <c r="E55" s="3">
        <v>45.415999999999997</v>
      </c>
      <c r="F55" s="3">
        <v>68.078000000000003</v>
      </c>
      <c r="G55" s="3">
        <v>62.015000000000001</v>
      </c>
      <c r="H55" s="3">
        <v>54.844000000000001</v>
      </c>
      <c r="I55" s="3">
        <v>50.371000000000002</v>
      </c>
      <c r="J55" s="3">
        <v>90.463999999999999</v>
      </c>
      <c r="K55" s="3">
        <v>439.14400000000001</v>
      </c>
      <c r="L55" s="3">
        <v>71.058000000000007</v>
      </c>
      <c r="M55" s="3">
        <v>101.261</v>
      </c>
    </row>
    <row r="56" spans="3:13" ht="12.75" x14ac:dyDescent="0.2">
      <c r="C56" s="3" t="s">
        <v>104</v>
      </c>
      <c r="D56" s="3">
        <v>400.96899999999999</v>
      </c>
      <c r="E56" s="3">
        <v>566.053</v>
      </c>
      <c r="F56" s="3">
        <v>924.90200000000004</v>
      </c>
      <c r="G56" s="3" t="s">
        <v>105</v>
      </c>
      <c r="H56" s="3" t="s">
        <v>106</v>
      </c>
      <c r="I56" s="3" t="s">
        <v>107</v>
      </c>
      <c r="J56" s="3" t="s">
        <v>108</v>
      </c>
      <c r="K56" s="3" t="s">
        <v>109</v>
      </c>
      <c r="L56" s="3" t="s">
        <v>110</v>
      </c>
      <c r="M56" s="3" t="s">
        <v>111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F6074-98AE-4BDB-9651-09E6FF3C1EA6}">
  <dimension ref="C1:M48"/>
  <sheetViews>
    <sheetView workbookViewId="0">
      <selection activeCell="C6" sqref="C6:D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112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113</v>
      </c>
      <c r="D12" s="3" t="s">
        <v>114</v>
      </c>
      <c r="E12" s="3" t="s">
        <v>115</v>
      </c>
      <c r="F12" s="3" t="s">
        <v>116</v>
      </c>
      <c r="G12" s="3" t="s">
        <v>117</v>
      </c>
      <c r="H12" s="3" t="s">
        <v>118</v>
      </c>
      <c r="I12" s="3" t="s">
        <v>119</v>
      </c>
      <c r="J12" s="3" t="s">
        <v>120</v>
      </c>
      <c r="K12" s="3" t="s">
        <v>121</v>
      </c>
      <c r="L12" s="3" t="s">
        <v>122</v>
      </c>
      <c r="M12" s="3" t="s">
        <v>123</v>
      </c>
    </row>
    <row r="13" spans="3:13" x14ac:dyDescent="0.2">
      <c r="C13" s="3" t="s">
        <v>124</v>
      </c>
      <c r="D13" s="3" t="s">
        <v>125</v>
      </c>
      <c r="E13" s="3" t="s">
        <v>126</v>
      </c>
      <c r="F13" s="3" t="s">
        <v>127</v>
      </c>
      <c r="G13" s="3" t="s">
        <v>128</v>
      </c>
      <c r="H13" s="3" t="s">
        <v>129</v>
      </c>
      <c r="I13" s="3" t="s">
        <v>130</v>
      </c>
      <c r="J13" s="3" t="s">
        <v>131</v>
      </c>
      <c r="K13" s="3" t="s">
        <v>132</v>
      </c>
      <c r="L13" s="3" t="s">
        <v>133</v>
      </c>
      <c r="M13" s="3" t="s">
        <v>134</v>
      </c>
    </row>
    <row r="15" spans="3:13" x14ac:dyDescent="0.2">
      <c r="C15" s="3" t="s">
        <v>135</v>
      </c>
      <c r="D15" s="3" t="s">
        <v>136</v>
      </c>
      <c r="E15" s="3" t="s">
        <v>137</v>
      </c>
      <c r="F15" s="3" t="s">
        <v>138</v>
      </c>
      <c r="G15" s="3" t="s">
        <v>139</v>
      </c>
      <c r="H15" s="3" t="s">
        <v>140</v>
      </c>
      <c r="I15" s="3" t="s">
        <v>141</v>
      </c>
      <c r="J15" s="3" t="s">
        <v>142</v>
      </c>
      <c r="K15" s="3" t="s">
        <v>143</v>
      </c>
      <c r="L15" s="3" t="s">
        <v>144</v>
      </c>
      <c r="M15" s="3" t="s">
        <v>145</v>
      </c>
    </row>
    <row r="16" spans="3:13" x14ac:dyDescent="0.2">
      <c r="C16" s="3" t="s">
        <v>146</v>
      </c>
      <c r="D16" s="3">
        <v>969.72699999999998</v>
      </c>
      <c r="E16" s="3" t="s">
        <v>147</v>
      </c>
      <c r="F16" s="3" t="s">
        <v>148</v>
      </c>
      <c r="G16" s="3" t="s">
        <v>149</v>
      </c>
      <c r="H16" s="3" t="s">
        <v>150</v>
      </c>
      <c r="I16" s="3" t="s">
        <v>151</v>
      </c>
      <c r="J16" s="3" t="s">
        <v>152</v>
      </c>
      <c r="K16" s="3" t="s">
        <v>153</v>
      </c>
      <c r="L16" s="3" t="s">
        <v>154</v>
      </c>
      <c r="M16" s="3" t="s">
        <v>155</v>
      </c>
    </row>
    <row r="17" spans="3:13" x14ac:dyDescent="0.2">
      <c r="C17" s="3" t="s">
        <v>156</v>
      </c>
      <c r="D17" s="3" t="s">
        <v>157</v>
      </c>
      <c r="E17" s="3" t="s">
        <v>158</v>
      </c>
      <c r="F17" s="3" t="s">
        <v>159</v>
      </c>
      <c r="G17" s="3" t="s">
        <v>159</v>
      </c>
      <c r="H17" s="3" t="s">
        <v>160</v>
      </c>
      <c r="I17" s="3" t="s">
        <v>161</v>
      </c>
      <c r="J17" s="3" t="s">
        <v>162</v>
      </c>
      <c r="K17" s="3" t="s">
        <v>163</v>
      </c>
      <c r="L17" s="3" t="s">
        <v>164</v>
      </c>
      <c r="M17" s="3" t="s">
        <v>165</v>
      </c>
    </row>
    <row r="19" spans="3:13" x14ac:dyDescent="0.2">
      <c r="C19" s="3" t="s">
        <v>166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167</v>
      </c>
      <c r="D20" s="3">
        <v>-567.32500000000005</v>
      </c>
      <c r="E20" s="3">
        <v>-627.07799999999997</v>
      </c>
      <c r="F20" s="3">
        <v>-691.74199999999996</v>
      </c>
      <c r="G20" s="3">
        <v>-736.68899999999996</v>
      </c>
      <c r="H20" s="3">
        <v>-774.20699999999999</v>
      </c>
      <c r="I20" s="3">
        <v>-631.86</v>
      </c>
      <c r="J20" s="3">
        <v>-684.71500000000003</v>
      </c>
      <c r="K20" s="3">
        <v>-716.64700000000005</v>
      </c>
      <c r="L20" s="3">
        <v>-799.57399999999996</v>
      </c>
      <c r="M20" s="3">
        <v>-873.05899999999997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168</v>
      </c>
      <c r="D22" s="3">
        <v>-47.898000000000003</v>
      </c>
      <c r="E22" s="3">
        <v>-38.308999999999997</v>
      </c>
      <c r="F22" s="3">
        <v>-48.085000000000001</v>
      </c>
      <c r="G22" s="3">
        <v>-57.747999999999998</v>
      </c>
      <c r="H22" s="3">
        <v>-70.55</v>
      </c>
      <c r="I22" s="3">
        <v>-233.37799999999999</v>
      </c>
      <c r="J22" s="3">
        <v>-229.68700000000001</v>
      </c>
      <c r="K22" s="3">
        <v>-426.952</v>
      </c>
      <c r="L22" s="3">
        <v>-353.67599999999999</v>
      </c>
      <c r="M22" s="3">
        <v>-399.03800000000001</v>
      </c>
    </row>
    <row r="23" spans="3:13" x14ac:dyDescent="0.2">
      <c r="C23" s="3" t="s">
        <v>169</v>
      </c>
      <c r="D23" s="3">
        <v>-615.22299999999996</v>
      </c>
      <c r="E23" s="3">
        <v>-665.38699999999994</v>
      </c>
      <c r="F23" s="3">
        <v>-739.827</v>
      </c>
      <c r="G23" s="3">
        <v>-794.43700000000001</v>
      </c>
      <c r="H23" s="3">
        <v>-844.75699999999995</v>
      </c>
      <c r="I23" s="3">
        <v>-865.23800000000006</v>
      </c>
      <c r="J23" s="3">
        <v>-914.40200000000004</v>
      </c>
      <c r="K23" s="3" t="s">
        <v>170</v>
      </c>
      <c r="L23" s="3" t="s">
        <v>171</v>
      </c>
      <c r="M23" s="3" t="s">
        <v>172</v>
      </c>
    </row>
    <row r="24" spans="3:13" x14ac:dyDescent="0.2">
      <c r="C24" s="3" t="s">
        <v>173</v>
      </c>
      <c r="D24" s="3">
        <v>354.50400000000002</v>
      </c>
      <c r="E24" s="3">
        <v>422.56099999999998</v>
      </c>
      <c r="F24" s="3">
        <v>549.375</v>
      </c>
      <c r="G24" s="3">
        <v>645.51</v>
      </c>
      <c r="H24" s="3">
        <v>755.56200000000001</v>
      </c>
      <c r="I24" s="3">
        <v>845.18899999999996</v>
      </c>
      <c r="J24" s="3">
        <v>870.97199999999998</v>
      </c>
      <c r="K24" s="3">
        <v>768.02700000000004</v>
      </c>
      <c r="L24" s="3">
        <v>895.71699999999998</v>
      </c>
      <c r="M24" s="3" t="s">
        <v>174</v>
      </c>
    </row>
    <row r="26" spans="3:13" x14ac:dyDescent="0.2">
      <c r="C26" s="3" t="s">
        <v>175</v>
      </c>
      <c r="D26" s="3">
        <v>-11.673</v>
      </c>
      <c r="E26" s="3">
        <v>-19.956</v>
      </c>
      <c r="F26" s="3">
        <v>-21.395</v>
      </c>
      <c r="G26" s="3">
        <v>-33.082999999999998</v>
      </c>
      <c r="H26" s="3">
        <v>-39.877000000000002</v>
      </c>
      <c r="I26" s="3">
        <v>-94.596999999999994</v>
      </c>
      <c r="J26" s="3">
        <v>-100.605</v>
      </c>
      <c r="K26" s="3">
        <v>-2.673</v>
      </c>
      <c r="L26" s="3">
        <v>-2.3159999999999998</v>
      </c>
      <c r="M26" s="3">
        <v>-2.7490000000000001</v>
      </c>
    </row>
    <row r="27" spans="3:13" x14ac:dyDescent="0.2">
      <c r="C27" s="3" t="s">
        <v>176</v>
      </c>
      <c r="D27" s="3">
        <v>342.83100000000002</v>
      </c>
      <c r="E27" s="3">
        <v>402.60500000000002</v>
      </c>
      <c r="F27" s="3">
        <v>527.98</v>
      </c>
      <c r="G27" s="3">
        <v>612.42700000000002</v>
      </c>
      <c r="H27" s="3">
        <v>715.68499999999995</v>
      </c>
      <c r="I27" s="3">
        <v>750.59199999999998</v>
      </c>
      <c r="J27" s="3">
        <v>770.36699999999996</v>
      </c>
      <c r="K27" s="3">
        <v>765.35400000000004</v>
      </c>
      <c r="L27" s="3">
        <v>893.40099999999995</v>
      </c>
      <c r="M27" s="3" t="s">
        <v>177</v>
      </c>
    </row>
    <row r="28" spans="3:13" x14ac:dyDescent="0.2">
      <c r="C28" s="3" t="s">
        <v>178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179</v>
      </c>
      <c r="D29" s="3">
        <v>-92.736999999999995</v>
      </c>
      <c r="E29" s="3">
        <v>-107.19499999999999</v>
      </c>
      <c r="F29" s="3">
        <v>-142.834</v>
      </c>
      <c r="G29" s="3">
        <v>-166.791</v>
      </c>
      <c r="H29" s="3">
        <v>-196.27500000000001</v>
      </c>
      <c r="I29" s="3">
        <v>-205.60599999999999</v>
      </c>
      <c r="J29" s="3">
        <v>-206.328</v>
      </c>
      <c r="K29" s="3">
        <v>-201.006</v>
      </c>
      <c r="L29" s="3">
        <v>-230.232</v>
      </c>
      <c r="M29" s="3">
        <v>-274.24400000000003</v>
      </c>
    </row>
    <row r="30" spans="3:13" x14ac:dyDescent="0.2">
      <c r="C30" s="3" t="s">
        <v>180</v>
      </c>
      <c r="D30" s="3">
        <v>250.09399999999999</v>
      </c>
      <c r="E30" s="3">
        <v>295.41000000000003</v>
      </c>
      <c r="F30" s="3">
        <v>385.14600000000002</v>
      </c>
      <c r="G30" s="3">
        <v>445.63600000000002</v>
      </c>
      <c r="H30" s="3">
        <v>519.41</v>
      </c>
      <c r="I30" s="3">
        <v>544.98599999999999</v>
      </c>
      <c r="J30" s="3">
        <v>564.03899999999999</v>
      </c>
      <c r="K30" s="3">
        <v>564.34799999999996</v>
      </c>
      <c r="L30" s="3">
        <v>663.16899999999998</v>
      </c>
      <c r="M30" s="3">
        <v>801.86300000000006</v>
      </c>
    </row>
    <row r="32" spans="3:13" x14ac:dyDescent="0.2">
      <c r="C32" s="3" t="s">
        <v>181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182</v>
      </c>
      <c r="D33" s="3">
        <v>250.09399999999999</v>
      </c>
      <c r="E33" s="3">
        <v>295.41000000000003</v>
      </c>
      <c r="F33" s="3">
        <v>385.14600000000002</v>
      </c>
      <c r="G33" s="3">
        <v>445.63600000000002</v>
      </c>
      <c r="H33" s="3">
        <v>519.41</v>
      </c>
      <c r="I33" s="3">
        <v>544.98599999999999</v>
      </c>
      <c r="J33" s="3">
        <v>564.03899999999999</v>
      </c>
      <c r="K33" s="3">
        <v>564.34799999999996</v>
      </c>
      <c r="L33" s="3">
        <v>663.16899999999998</v>
      </c>
      <c r="M33" s="3">
        <v>801.86300000000006</v>
      </c>
    </row>
    <row r="35" spans="3:13" x14ac:dyDescent="0.2">
      <c r="C35" s="3" t="s">
        <v>183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184</v>
      </c>
      <c r="D36" s="3">
        <v>250.09399999999999</v>
      </c>
      <c r="E36" s="3">
        <v>295.41000000000003</v>
      </c>
      <c r="F36" s="3">
        <v>385.14600000000002</v>
      </c>
      <c r="G36" s="3">
        <v>445.63600000000002</v>
      </c>
      <c r="H36" s="3">
        <v>519.41</v>
      </c>
      <c r="I36" s="3">
        <v>544.98599999999999</v>
      </c>
      <c r="J36" s="3">
        <v>564.03899999999999</v>
      </c>
      <c r="K36" s="3">
        <v>564.34799999999996</v>
      </c>
      <c r="L36" s="3">
        <v>663.16899999999998</v>
      </c>
      <c r="M36" s="3">
        <v>801.86300000000006</v>
      </c>
    </row>
    <row r="38" spans="3:13" x14ac:dyDescent="0.2">
      <c r="C38" s="3" t="s">
        <v>185</v>
      </c>
      <c r="D38" s="3">
        <v>0.57999999999999996</v>
      </c>
      <c r="E38" s="3">
        <v>0.74</v>
      </c>
      <c r="F38" s="3">
        <v>1.01</v>
      </c>
      <c r="G38" s="3">
        <v>1.25</v>
      </c>
      <c r="H38" s="3">
        <v>1.54</v>
      </c>
      <c r="I38" s="3">
        <v>1.68</v>
      </c>
      <c r="J38" s="3">
        <v>1.8</v>
      </c>
      <c r="K38" s="3">
        <v>1.82</v>
      </c>
      <c r="L38" s="3">
        <v>2.19</v>
      </c>
      <c r="M38" s="3">
        <v>2.77</v>
      </c>
    </row>
    <row r="39" spans="3:13" x14ac:dyDescent="0.2">
      <c r="C39" s="3" t="s">
        <v>186</v>
      </c>
      <c r="D39" s="3">
        <v>0.57999999999999996</v>
      </c>
      <c r="E39" s="3">
        <v>0.74</v>
      </c>
      <c r="F39" s="3">
        <v>1</v>
      </c>
      <c r="G39" s="3">
        <v>1.24</v>
      </c>
      <c r="H39" s="3">
        <v>1.52</v>
      </c>
      <c r="I39" s="3">
        <v>1.66</v>
      </c>
      <c r="J39" s="3">
        <v>1.78</v>
      </c>
      <c r="K39" s="3">
        <v>1.81</v>
      </c>
      <c r="L39" s="3">
        <v>2.1800000000000002</v>
      </c>
      <c r="M39" s="3">
        <v>2.76</v>
      </c>
    </row>
    <row r="40" spans="3:13" x14ac:dyDescent="0.2">
      <c r="C40" s="3" t="s">
        <v>187</v>
      </c>
      <c r="D40" s="3">
        <v>431.02800000000002</v>
      </c>
      <c r="E40" s="3">
        <v>400.01400000000001</v>
      </c>
      <c r="F40" s="3">
        <v>381.81299999999999</v>
      </c>
      <c r="G40" s="3">
        <v>356.99400000000003</v>
      </c>
      <c r="H40" s="3">
        <v>338.25299999999999</v>
      </c>
      <c r="I40" s="3">
        <v>324.45999999999998</v>
      </c>
      <c r="J40" s="3">
        <v>313.91000000000003</v>
      </c>
      <c r="K40" s="3">
        <v>310.738</v>
      </c>
      <c r="L40" s="3">
        <v>302.96300000000002</v>
      </c>
      <c r="M40" s="3">
        <v>289.41199999999998</v>
      </c>
    </row>
    <row r="41" spans="3:13" x14ac:dyDescent="0.2">
      <c r="C41" s="3" t="s">
        <v>188</v>
      </c>
      <c r="D41" s="3">
        <v>432.27600000000001</v>
      </c>
      <c r="E41" s="3">
        <v>401.86799999999999</v>
      </c>
      <c r="F41" s="3">
        <v>385.26</v>
      </c>
      <c r="G41" s="3">
        <v>360.72899999999998</v>
      </c>
      <c r="H41" s="3">
        <v>342.51900000000001</v>
      </c>
      <c r="I41" s="3">
        <v>328.404</v>
      </c>
      <c r="J41" s="3">
        <v>317.185</v>
      </c>
      <c r="K41" s="3">
        <v>312.45499999999998</v>
      </c>
      <c r="L41" s="3">
        <v>304.416</v>
      </c>
      <c r="M41" s="3">
        <v>291.005</v>
      </c>
    </row>
    <row r="43" spans="3:13" x14ac:dyDescent="0.2">
      <c r="C43" s="3" t="s">
        <v>189</v>
      </c>
      <c r="D43" s="3">
        <v>399.00700000000001</v>
      </c>
      <c r="E43" s="3">
        <v>455.27600000000001</v>
      </c>
      <c r="F43" s="3">
        <v>589.70299999999997</v>
      </c>
      <c r="G43" s="3">
        <v>693.71799999999996</v>
      </c>
      <c r="H43" s="3">
        <v>813.48</v>
      </c>
      <c r="I43" s="3">
        <v>909.80100000000004</v>
      </c>
      <c r="J43" s="3">
        <v>919.44799999999998</v>
      </c>
      <c r="K43" s="3">
        <v>999.30200000000002</v>
      </c>
      <c r="L43" s="3" t="s">
        <v>190</v>
      </c>
      <c r="M43" s="3" t="s">
        <v>191</v>
      </c>
    </row>
    <row r="44" spans="3:13" x14ac:dyDescent="0.2">
      <c r="C44" s="3" t="s">
        <v>192</v>
      </c>
      <c r="D44" s="3">
        <v>354.50400000000002</v>
      </c>
      <c r="E44" s="3">
        <v>422.56099999999998</v>
      </c>
      <c r="F44" s="3">
        <v>549.375</v>
      </c>
      <c r="G44" s="3">
        <v>645.51</v>
      </c>
      <c r="H44" s="3">
        <v>755.56200000000001</v>
      </c>
      <c r="I44" s="3">
        <v>845.18899999999996</v>
      </c>
      <c r="J44" s="3">
        <v>857.87400000000002</v>
      </c>
      <c r="K44" s="3">
        <v>925.346</v>
      </c>
      <c r="L44" s="3">
        <v>951.43299999999999</v>
      </c>
      <c r="M44" s="3" t="s">
        <v>193</v>
      </c>
    </row>
    <row r="46" spans="3:13" x14ac:dyDescent="0.2">
      <c r="C46" s="3" t="s">
        <v>194</v>
      </c>
      <c r="D46" s="3" t="s">
        <v>114</v>
      </c>
      <c r="E46" s="3" t="s">
        <v>115</v>
      </c>
      <c r="F46" s="3" t="s">
        <v>116</v>
      </c>
      <c r="G46" s="3" t="s">
        <v>117</v>
      </c>
      <c r="H46" s="3" t="s">
        <v>118</v>
      </c>
      <c r="I46" s="3" t="s">
        <v>119</v>
      </c>
      <c r="J46" s="3" t="s">
        <v>120</v>
      </c>
      <c r="K46" s="3" t="s">
        <v>121</v>
      </c>
      <c r="L46" s="3" t="s">
        <v>122</v>
      </c>
      <c r="M46" s="3" t="s">
        <v>123</v>
      </c>
    </row>
    <row r="47" spans="3:13" x14ac:dyDescent="0.2">
      <c r="C47" s="3" t="s">
        <v>195</v>
      </c>
      <c r="D47" s="3">
        <v>354.50400000000002</v>
      </c>
      <c r="E47" s="3">
        <v>422.56099999999998</v>
      </c>
      <c r="F47" s="3">
        <v>549.375</v>
      </c>
      <c r="G47" s="3">
        <v>645.51</v>
      </c>
      <c r="H47" s="3">
        <v>755.56200000000001</v>
      </c>
      <c r="I47" s="3">
        <v>845.18899999999996</v>
      </c>
      <c r="J47" s="3">
        <v>868.13699999999994</v>
      </c>
      <c r="K47" s="3">
        <v>861</v>
      </c>
      <c r="L47" s="3">
        <v>984.61699999999996</v>
      </c>
      <c r="M47" s="3" t="s">
        <v>196</v>
      </c>
    </row>
    <row r="48" spans="3:13" x14ac:dyDescent="0.2">
      <c r="C48" s="3" t="s">
        <v>197</v>
      </c>
      <c r="D48" s="3">
        <v>354.50400000000002</v>
      </c>
      <c r="E48" s="3">
        <v>422.56099999999998</v>
      </c>
      <c r="F48" s="3">
        <v>549.375</v>
      </c>
      <c r="G48" s="3">
        <v>645.51</v>
      </c>
      <c r="H48" s="3">
        <v>755.56200000000001</v>
      </c>
      <c r="I48" s="3">
        <v>845.18899999999996</v>
      </c>
      <c r="J48" s="3">
        <v>857.87400000000002</v>
      </c>
      <c r="K48" s="3">
        <v>925.346</v>
      </c>
      <c r="L48" s="3">
        <v>951.43299999999999</v>
      </c>
      <c r="M48" s="3" t="s">
        <v>193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E188A-E945-43BD-89D8-5E1622989432}">
  <dimension ref="C1:M41"/>
  <sheetViews>
    <sheetView workbookViewId="0">
      <selection activeCell="C6" sqref="C6:D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x14ac:dyDescent="0.2">
      <c r="C3" s="1" t="s">
        <v>1</v>
      </c>
    </row>
    <row r="6" spans="3:13" ht="15" x14ac:dyDescent="0.25">
      <c r="C6" s="35" t="s">
        <v>198</v>
      </c>
      <c r="D6" s="36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182</v>
      </c>
      <c r="D12" s="3">
        <v>250.09399999999999</v>
      </c>
      <c r="E12" s="3">
        <v>295.41000000000003</v>
      </c>
      <c r="F12" s="3">
        <v>385.14600000000002</v>
      </c>
      <c r="G12" s="3">
        <v>445.63600000000002</v>
      </c>
      <c r="H12" s="3">
        <v>519.41</v>
      </c>
      <c r="I12" s="3">
        <v>544.98599999999999</v>
      </c>
      <c r="J12" s="3">
        <v>564.03899999999999</v>
      </c>
      <c r="K12" s="3">
        <v>564.34799999999996</v>
      </c>
      <c r="L12" s="3">
        <v>663.16899999999998</v>
      </c>
      <c r="M12" s="3">
        <v>801.86300000000006</v>
      </c>
    </row>
    <row r="13" spans="3:13" x14ac:dyDescent="0.2">
      <c r="C13" s="3" t="s">
        <v>199</v>
      </c>
      <c r="D13" s="3">
        <v>44.503</v>
      </c>
      <c r="E13" s="3">
        <v>32.715000000000003</v>
      </c>
      <c r="F13" s="3">
        <v>40.328000000000003</v>
      </c>
      <c r="G13" s="3">
        <v>48.207999999999998</v>
      </c>
      <c r="H13" s="3">
        <v>57.917999999999999</v>
      </c>
      <c r="I13" s="3">
        <v>219.50800000000001</v>
      </c>
      <c r="J13" s="3">
        <v>227.05699999999999</v>
      </c>
      <c r="K13" s="3">
        <v>250.66</v>
      </c>
      <c r="L13" s="3">
        <v>277.495</v>
      </c>
      <c r="M13" s="3">
        <v>309.60199999999998</v>
      </c>
    </row>
    <row r="14" spans="3:13" x14ac:dyDescent="0.2">
      <c r="C14" s="3" t="s">
        <v>200</v>
      </c>
      <c r="D14" s="3">
        <v>7.4690000000000003</v>
      </c>
      <c r="E14" s="3">
        <v>7.2990000000000004</v>
      </c>
      <c r="F14" s="3">
        <v>9.6419999999999995</v>
      </c>
      <c r="G14" s="3">
        <v>11.54</v>
      </c>
      <c r="H14" s="3">
        <v>15.132</v>
      </c>
      <c r="I14" s="3">
        <v>16.167999999999999</v>
      </c>
      <c r="J14" s="3">
        <v>18.405000000000001</v>
      </c>
      <c r="K14" s="3">
        <v>21.646000000000001</v>
      </c>
      <c r="L14" s="3">
        <v>111.681</v>
      </c>
      <c r="M14" s="3">
        <v>137.584</v>
      </c>
    </row>
    <row r="15" spans="3:13" x14ac:dyDescent="0.2">
      <c r="C15" s="3" t="s">
        <v>201</v>
      </c>
      <c r="D15" s="3">
        <v>4.0529999999999999</v>
      </c>
      <c r="E15" s="3">
        <v>5.3869999999999996</v>
      </c>
      <c r="F15" s="3">
        <v>6.1139999999999999</v>
      </c>
      <c r="G15" s="3">
        <v>6.9320000000000004</v>
      </c>
      <c r="H15" s="3">
        <v>6.5590000000000002</v>
      </c>
      <c r="I15" s="3">
        <v>6.4660000000000002</v>
      </c>
      <c r="J15" s="3">
        <v>5.4480000000000004</v>
      </c>
      <c r="K15" s="3">
        <v>6.24</v>
      </c>
      <c r="L15" s="3">
        <v>8.6170000000000009</v>
      </c>
      <c r="M15" s="3">
        <v>14.186999999999999</v>
      </c>
    </row>
    <row r="16" spans="3:13" x14ac:dyDescent="0.2">
      <c r="C16" s="3" t="s">
        <v>202</v>
      </c>
      <c r="D16" s="3">
        <v>-0.16500000000000001</v>
      </c>
      <c r="E16" s="3">
        <v>-4.0410000000000004</v>
      </c>
      <c r="F16" s="3">
        <v>-1.1140000000000001</v>
      </c>
      <c r="G16" s="3">
        <v>-4.2679999999999998</v>
      </c>
      <c r="H16" s="3">
        <v>0.124</v>
      </c>
      <c r="I16" s="3">
        <v>-24.341000000000001</v>
      </c>
      <c r="J16" s="3">
        <v>1.222</v>
      </c>
      <c r="K16" s="3">
        <v>14.061</v>
      </c>
      <c r="L16" s="3">
        <v>-5.6989999999999998</v>
      </c>
      <c r="M16" s="3">
        <v>-28.766999999999999</v>
      </c>
    </row>
    <row r="17" spans="3:13" x14ac:dyDescent="0.2">
      <c r="C17" s="3" t="s">
        <v>203</v>
      </c>
      <c r="D17" s="3">
        <v>-26.295000000000002</v>
      </c>
      <c r="E17" s="3">
        <v>-44.238999999999997</v>
      </c>
      <c r="F17" s="3">
        <v>-61.276000000000003</v>
      </c>
      <c r="G17" s="3">
        <v>4.4800000000000004</v>
      </c>
      <c r="H17" s="3">
        <v>-25.212</v>
      </c>
      <c r="I17" s="3">
        <v>-90.313999999999993</v>
      </c>
      <c r="J17" s="3">
        <v>-42.262</v>
      </c>
      <c r="K17" s="3">
        <v>-7.1639999999999997</v>
      </c>
      <c r="L17" s="3">
        <v>39.728999999999999</v>
      </c>
      <c r="M17" s="3">
        <v>-366.24099999999999</v>
      </c>
    </row>
    <row r="18" spans="3:13" x14ac:dyDescent="0.2">
      <c r="C18" s="3" t="s">
        <v>204</v>
      </c>
      <c r="D18" s="3">
        <v>0.374</v>
      </c>
      <c r="E18" s="3">
        <v>0.16900000000000001</v>
      </c>
      <c r="F18" s="3">
        <v>-3.6869999999999998</v>
      </c>
      <c r="G18" s="3">
        <v>1.738</v>
      </c>
      <c r="H18" s="3">
        <v>-1.4870000000000001</v>
      </c>
      <c r="I18" s="3">
        <v>-8.3940000000000001</v>
      </c>
      <c r="J18" s="3">
        <v>5.6390000000000002</v>
      </c>
      <c r="K18" s="3">
        <v>0.38600000000000001</v>
      </c>
      <c r="L18" s="3">
        <v>-3.5859999999999999</v>
      </c>
      <c r="M18" s="3">
        <v>-10.327</v>
      </c>
    </row>
    <row r="19" spans="3:13" x14ac:dyDescent="0.2">
      <c r="C19" s="3" t="s">
        <v>205</v>
      </c>
      <c r="D19" s="3">
        <v>28.344999999999999</v>
      </c>
      <c r="E19" s="3">
        <v>63.171999999999997</v>
      </c>
      <c r="F19" s="3">
        <v>74.084000000000003</v>
      </c>
      <c r="G19" s="3">
        <v>-9.0980000000000008</v>
      </c>
      <c r="H19" s="3">
        <v>64.89</v>
      </c>
      <c r="I19" s="3">
        <v>21.875</v>
      </c>
      <c r="J19" s="3">
        <v>-47.04</v>
      </c>
      <c r="K19" s="3">
        <v>38.445</v>
      </c>
      <c r="L19" s="3">
        <v>67.811999999999998</v>
      </c>
      <c r="M19" s="3">
        <v>11.141999999999999</v>
      </c>
    </row>
    <row r="20" spans="3:13" x14ac:dyDescent="0.2">
      <c r="C20" s="3" t="s">
        <v>206</v>
      </c>
      <c r="D20" s="3">
        <v>308.37799999999999</v>
      </c>
      <c r="E20" s="3">
        <v>355.87200000000001</v>
      </c>
      <c r="F20" s="3">
        <v>449.23700000000002</v>
      </c>
      <c r="G20" s="3">
        <v>505.16800000000001</v>
      </c>
      <c r="H20" s="3">
        <v>637.33399999999995</v>
      </c>
      <c r="I20" s="3">
        <v>685.95399999999995</v>
      </c>
      <c r="J20" s="3">
        <v>732.50800000000004</v>
      </c>
      <c r="K20" s="3">
        <v>888.62199999999996</v>
      </c>
      <c r="L20" s="3" t="s">
        <v>207</v>
      </c>
      <c r="M20" s="3">
        <v>869.04300000000001</v>
      </c>
    </row>
    <row r="22" spans="3:13" x14ac:dyDescent="0.2">
      <c r="C22" s="3" t="s">
        <v>208</v>
      </c>
      <c r="D22" s="3">
        <v>-96.302999999999997</v>
      </c>
      <c r="E22" s="3">
        <v>-74.096000000000004</v>
      </c>
      <c r="F22" s="3">
        <v>-83.230999999999995</v>
      </c>
      <c r="G22" s="3">
        <v>-131.43</v>
      </c>
      <c r="H22" s="3">
        <v>-89.563999999999993</v>
      </c>
      <c r="I22" s="3">
        <v>-141.62700000000001</v>
      </c>
      <c r="J22" s="3">
        <v>-115.461</v>
      </c>
      <c r="K22" s="3">
        <v>-140.04</v>
      </c>
      <c r="L22" s="3">
        <v>-136.77199999999999</v>
      </c>
      <c r="M22" s="3">
        <v>-134.04900000000001</v>
      </c>
    </row>
    <row r="23" spans="3:13" x14ac:dyDescent="0.2">
      <c r="C23" s="3" t="s">
        <v>209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210</v>
      </c>
      <c r="D24" s="3">
        <v>-10.542999999999999</v>
      </c>
      <c r="E24" s="3">
        <v>-10.148</v>
      </c>
      <c r="F24" s="3">
        <v>-10.529</v>
      </c>
      <c r="G24" s="3">
        <v>-34.322000000000003</v>
      </c>
      <c r="H24" s="3">
        <v>-41.66</v>
      </c>
      <c r="I24" s="3">
        <v>-37.884999999999998</v>
      </c>
      <c r="J24" s="3">
        <v>-83.852000000000004</v>
      </c>
      <c r="K24" s="3">
        <v>-124.485</v>
      </c>
      <c r="L24" s="3">
        <v>-21.901</v>
      </c>
      <c r="M24" s="3">
        <v>-22.5</v>
      </c>
    </row>
    <row r="25" spans="3:13" x14ac:dyDescent="0.2">
      <c r="C25" s="3" t="s">
        <v>211</v>
      </c>
      <c r="D25" s="3">
        <v>-106.846</v>
      </c>
      <c r="E25" s="3">
        <v>-84.244</v>
      </c>
      <c r="F25" s="3">
        <v>-93.76</v>
      </c>
      <c r="G25" s="3">
        <v>-165.75200000000001</v>
      </c>
      <c r="H25" s="3">
        <v>-131.22399999999999</v>
      </c>
      <c r="I25" s="3">
        <v>-179.512</v>
      </c>
      <c r="J25" s="3">
        <v>-199.31299999999999</v>
      </c>
      <c r="K25" s="3">
        <v>-264.52499999999998</v>
      </c>
      <c r="L25" s="3">
        <v>-158.673</v>
      </c>
      <c r="M25" s="3">
        <v>-156.54900000000001</v>
      </c>
    </row>
    <row r="27" spans="3:13" x14ac:dyDescent="0.2">
      <c r="C27" s="3" t="s">
        <v>212</v>
      </c>
      <c r="D27" s="3">
        <v>-38.417999999999999</v>
      </c>
      <c r="E27" s="3">
        <v>-41.835000000000001</v>
      </c>
      <c r="F27" s="3">
        <v>-45.116</v>
      </c>
      <c r="G27" s="3">
        <v>-46.936</v>
      </c>
      <c r="H27" s="3">
        <v>-48.932000000000002</v>
      </c>
      <c r="I27" s="3">
        <v>-51.296999999999997</v>
      </c>
      <c r="J27" s="3">
        <v>-54.143999999999998</v>
      </c>
      <c r="K27" s="3">
        <v>-54.77</v>
      </c>
      <c r="L27" s="3">
        <v>-60.463999999999999</v>
      </c>
      <c r="M27" s="3">
        <v>-62.975000000000001</v>
      </c>
    </row>
    <row r="28" spans="3:13" x14ac:dyDescent="0.2">
      <c r="C28" s="3" t="s">
        <v>213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214</v>
      </c>
      <c r="D29" s="3">
        <v>400</v>
      </c>
      <c r="E29" s="3">
        <v>165</v>
      </c>
      <c r="F29" s="3">
        <v>359.834</v>
      </c>
      <c r="G29" s="3">
        <v>525</v>
      </c>
      <c r="H29" s="3">
        <v>611</v>
      </c>
      <c r="I29" s="3">
        <v>797.68499999999995</v>
      </c>
      <c r="J29" s="3" t="s">
        <v>3</v>
      </c>
      <c r="K29" s="3">
        <v>300</v>
      </c>
      <c r="L29" s="3">
        <v>750.72299999999996</v>
      </c>
      <c r="M29" s="3">
        <v>710.41600000000005</v>
      </c>
    </row>
    <row r="30" spans="3:13" x14ac:dyDescent="0.2">
      <c r="C30" s="3" t="s">
        <v>215</v>
      </c>
      <c r="D30" s="3">
        <v>-265.40499999999997</v>
      </c>
      <c r="E30" s="3">
        <v>-0.94</v>
      </c>
      <c r="F30" s="3">
        <v>-0.97799999999999998</v>
      </c>
      <c r="G30" s="3">
        <v>-120.58799999999999</v>
      </c>
      <c r="H30" s="3">
        <v>-275</v>
      </c>
      <c r="I30" s="3">
        <v>-719.58799999999997</v>
      </c>
      <c r="J30" s="3">
        <v>-152.71700000000001</v>
      </c>
      <c r="K30" s="3">
        <v>-463.80399999999997</v>
      </c>
      <c r="L30" s="3" t="s">
        <v>216</v>
      </c>
      <c r="M30" s="3">
        <v>-503.56599999999997</v>
      </c>
    </row>
    <row r="31" spans="3:13" x14ac:dyDescent="0.2">
      <c r="C31" s="3" t="s">
        <v>217</v>
      </c>
      <c r="D31" s="3">
        <v>-277.43799999999999</v>
      </c>
      <c r="E31" s="3">
        <v>-425.35500000000002</v>
      </c>
      <c r="F31" s="3">
        <v>-651.94100000000003</v>
      </c>
      <c r="G31" s="3">
        <v>-696.62800000000004</v>
      </c>
      <c r="H31" s="3">
        <v>-812.33600000000001</v>
      </c>
      <c r="I31" s="3">
        <v>-542.28599999999994</v>
      </c>
      <c r="J31" s="3">
        <v>-327.15499999999997</v>
      </c>
      <c r="K31" s="3">
        <v>-87.042000000000002</v>
      </c>
      <c r="L31" s="3" t="s">
        <v>218</v>
      </c>
      <c r="M31" s="3">
        <v>-688.99599999999998</v>
      </c>
    </row>
    <row r="32" spans="3:13" x14ac:dyDescent="0.2">
      <c r="C32" s="3" t="s">
        <v>219</v>
      </c>
      <c r="D32" s="3">
        <v>-1.367</v>
      </c>
      <c r="E32" s="3">
        <v>0.23499999999999999</v>
      </c>
      <c r="F32" s="3">
        <v>1.6990000000000001</v>
      </c>
      <c r="G32" s="3">
        <v>2.573</v>
      </c>
      <c r="H32" s="3">
        <v>11.987</v>
      </c>
      <c r="I32" s="3">
        <v>4.5709999999999997</v>
      </c>
      <c r="J32" s="3">
        <v>40.914000000000001</v>
      </c>
      <c r="K32" s="3">
        <v>30.199000000000002</v>
      </c>
      <c r="L32" s="3">
        <v>55.61</v>
      </c>
      <c r="M32" s="3">
        <v>-137.16999999999999</v>
      </c>
    </row>
    <row r="33" spans="3:13" x14ac:dyDescent="0.2">
      <c r="C33" s="3" t="s">
        <v>220</v>
      </c>
      <c r="D33" s="3">
        <v>-182.62799999999999</v>
      </c>
      <c r="E33" s="3">
        <v>-302.89499999999998</v>
      </c>
      <c r="F33" s="3">
        <v>-336.50200000000001</v>
      </c>
      <c r="G33" s="3">
        <v>-336.57900000000001</v>
      </c>
      <c r="H33" s="3">
        <v>-513.28099999999995</v>
      </c>
      <c r="I33" s="3">
        <v>-510.91500000000002</v>
      </c>
      <c r="J33" s="3">
        <v>-493.10199999999998</v>
      </c>
      <c r="K33" s="3">
        <v>-275.41699999999997</v>
      </c>
      <c r="L33" s="3" t="s">
        <v>221</v>
      </c>
      <c r="M33" s="3">
        <v>-682.29100000000005</v>
      </c>
    </row>
    <row r="35" spans="3:13" x14ac:dyDescent="0.2">
      <c r="C35" s="3" t="s">
        <v>222</v>
      </c>
      <c r="D35" s="3">
        <v>52.566000000000003</v>
      </c>
      <c r="E35" s="3">
        <v>71.47</v>
      </c>
      <c r="F35" s="3">
        <v>40.203000000000003</v>
      </c>
      <c r="G35" s="3">
        <v>59.177999999999997</v>
      </c>
      <c r="H35" s="3">
        <v>62.015000000000001</v>
      </c>
      <c r="I35" s="3">
        <v>54.844000000000001</v>
      </c>
      <c r="J35" s="3">
        <v>50.371000000000002</v>
      </c>
      <c r="K35" s="3">
        <v>90.463999999999999</v>
      </c>
      <c r="L35" s="3">
        <v>439.14400000000001</v>
      </c>
      <c r="M35" s="3">
        <v>71.058000000000007</v>
      </c>
    </row>
    <row r="36" spans="3:13" x14ac:dyDescent="0.2">
      <c r="C36" s="3" t="s">
        <v>223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224</v>
      </c>
      <c r="D37" s="3">
        <v>18.904</v>
      </c>
      <c r="E37" s="3">
        <v>-31.266999999999999</v>
      </c>
      <c r="F37" s="3">
        <v>18.975000000000001</v>
      </c>
      <c r="G37" s="3">
        <v>2.8370000000000002</v>
      </c>
      <c r="H37" s="3">
        <v>-7.1710000000000003</v>
      </c>
      <c r="I37" s="3">
        <v>-4.4729999999999999</v>
      </c>
      <c r="J37" s="3">
        <v>40.093000000000004</v>
      </c>
      <c r="K37" s="3">
        <v>348.68</v>
      </c>
      <c r="L37" s="3">
        <v>-368.08600000000001</v>
      </c>
      <c r="M37" s="3">
        <v>30.202999999999999</v>
      </c>
    </row>
    <row r="38" spans="3:13" x14ac:dyDescent="0.2">
      <c r="C38" s="3" t="s">
        <v>225</v>
      </c>
      <c r="D38" s="3">
        <v>71.47</v>
      </c>
      <c r="E38" s="3">
        <v>40.203000000000003</v>
      </c>
      <c r="F38" s="3">
        <v>59.177999999999997</v>
      </c>
      <c r="G38" s="3">
        <v>62.015000000000001</v>
      </c>
      <c r="H38" s="3">
        <v>54.844000000000001</v>
      </c>
      <c r="I38" s="3">
        <v>50.371000000000002</v>
      </c>
      <c r="J38" s="3">
        <v>90.463999999999999</v>
      </c>
      <c r="K38" s="3">
        <v>439.14400000000001</v>
      </c>
      <c r="L38" s="3">
        <v>71.058000000000007</v>
      </c>
      <c r="M38" s="3">
        <v>101.261</v>
      </c>
    </row>
    <row r="40" spans="3:13" x14ac:dyDescent="0.2">
      <c r="C40" s="3" t="s">
        <v>226</v>
      </c>
      <c r="D40" s="3">
        <v>212.07499999999999</v>
      </c>
      <c r="E40" s="3">
        <v>281.77600000000001</v>
      </c>
      <c r="F40" s="3">
        <v>366.00599999999997</v>
      </c>
      <c r="G40" s="3">
        <v>373.738</v>
      </c>
      <c r="H40" s="3">
        <v>547.77</v>
      </c>
      <c r="I40" s="3">
        <v>544.327</v>
      </c>
      <c r="J40" s="3">
        <v>617.04700000000003</v>
      </c>
      <c r="K40" s="3">
        <v>748.58199999999999</v>
      </c>
      <c r="L40" s="3" t="s">
        <v>227</v>
      </c>
      <c r="M40" s="3">
        <v>734.99400000000003</v>
      </c>
    </row>
    <row r="41" spans="3:13" x14ac:dyDescent="0.2">
      <c r="C41" s="3" t="s">
        <v>228</v>
      </c>
      <c r="D41" s="3">
        <v>6.0250000000000004</v>
      </c>
      <c r="E41" s="3">
        <v>15.923</v>
      </c>
      <c r="F41" s="3">
        <v>17.481999999999999</v>
      </c>
      <c r="G41" s="3">
        <v>28.132999999999999</v>
      </c>
      <c r="H41" s="3">
        <v>34.906999999999996</v>
      </c>
      <c r="I41" s="3">
        <v>91.835999999999999</v>
      </c>
      <c r="J41" s="3">
        <v>97.801000000000002</v>
      </c>
      <c r="K41" s="3">
        <v>93.876999999999995</v>
      </c>
      <c r="L41" s="3">
        <v>91.811000000000007</v>
      </c>
      <c r="M41" s="3">
        <v>113.849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5BD8-1B15-412B-98DC-961959E40597}">
  <dimension ref="C1:M32"/>
  <sheetViews>
    <sheetView workbookViewId="0">
      <selection activeCell="F37" sqref="F37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33" t="s">
        <v>0</v>
      </c>
      <c r="D2" s="34"/>
      <c r="E2" s="34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35" t="s">
        <v>229</v>
      </c>
      <c r="D6" s="36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230</v>
      </c>
      <c r="D12" s="3">
        <v>14</v>
      </c>
      <c r="E12" s="3">
        <v>20.12</v>
      </c>
      <c r="F12" s="3">
        <v>25.06</v>
      </c>
      <c r="G12" s="3">
        <v>32.85</v>
      </c>
      <c r="H12" s="3">
        <v>56.06</v>
      </c>
      <c r="I12" s="3">
        <v>35.369999999999997</v>
      </c>
      <c r="J12" s="3">
        <v>45.09</v>
      </c>
      <c r="K12" s="3">
        <v>49.99</v>
      </c>
      <c r="L12" s="3">
        <v>65.59</v>
      </c>
      <c r="M12" s="3">
        <v>79.569999999999993</v>
      </c>
    </row>
    <row r="13" spans="3:13" ht="12.75" x14ac:dyDescent="0.2">
      <c r="C13" s="3" t="s">
        <v>231</v>
      </c>
      <c r="D13" s="3" t="s">
        <v>232</v>
      </c>
      <c r="E13" s="3" t="s">
        <v>233</v>
      </c>
      <c r="F13" s="3" t="s">
        <v>234</v>
      </c>
      <c r="G13" s="3" t="s">
        <v>235</v>
      </c>
      <c r="H13" s="3" t="s">
        <v>236</v>
      </c>
      <c r="I13" s="3" t="s">
        <v>237</v>
      </c>
      <c r="J13" s="3" t="s">
        <v>238</v>
      </c>
      <c r="K13" s="3" t="s">
        <v>239</v>
      </c>
      <c r="L13" s="3" t="s">
        <v>240</v>
      </c>
      <c r="M13" s="3" t="s">
        <v>241</v>
      </c>
    </row>
    <row r="14" spans="3:13" ht="12.75" x14ac:dyDescent="0.2"/>
    <row r="15" spans="3:13" ht="12.75" x14ac:dyDescent="0.2">
      <c r="C15" s="3" t="s">
        <v>242</v>
      </c>
      <c r="D15" s="3" t="s">
        <v>243</v>
      </c>
      <c r="E15" s="3" t="s">
        <v>244</v>
      </c>
      <c r="F15" s="3" t="s">
        <v>245</v>
      </c>
      <c r="G15" s="3" t="s">
        <v>246</v>
      </c>
      <c r="H15" s="3" t="s">
        <v>247</v>
      </c>
      <c r="I15" s="3" t="s">
        <v>248</v>
      </c>
      <c r="J15" s="3" t="s">
        <v>249</v>
      </c>
      <c r="K15" s="3" t="s">
        <v>250</v>
      </c>
      <c r="L15" s="3" t="s">
        <v>251</v>
      </c>
      <c r="M15" s="3" t="s">
        <v>252</v>
      </c>
    </row>
    <row r="16" spans="3:13" ht="12.75" x14ac:dyDescent="0.2">
      <c r="C16" s="3" t="s">
        <v>253</v>
      </c>
      <c r="D16" s="3" t="s">
        <v>243</v>
      </c>
      <c r="E16" s="3" t="s">
        <v>244</v>
      </c>
      <c r="F16" s="3" t="s">
        <v>245</v>
      </c>
      <c r="G16" s="3" t="s">
        <v>246</v>
      </c>
      <c r="H16" s="3" t="s">
        <v>247</v>
      </c>
      <c r="I16" s="3" t="s">
        <v>248</v>
      </c>
      <c r="J16" s="3" t="s">
        <v>249</v>
      </c>
      <c r="K16" s="3" t="s">
        <v>250</v>
      </c>
      <c r="L16" s="3" t="s">
        <v>251</v>
      </c>
      <c r="M16" s="3" t="s">
        <v>254</v>
      </c>
    </row>
    <row r="17" spans="3:13" ht="12.75" x14ac:dyDescent="0.2">
      <c r="C17" s="3" t="s">
        <v>255</v>
      </c>
      <c r="D17" s="3" t="s">
        <v>256</v>
      </c>
      <c r="E17" s="3" t="s">
        <v>257</v>
      </c>
      <c r="F17" s="3" t="s">
        <v>258</v>
      </c>
      <c r="G17" s="3" t="s">
        <v>259</v>
      </c>
      <c r="H17" s="3" t="s">
        <v>260</v>
      </c>
      <c r="I17" s="3" t="s">
        <v>261</v>
      </c>
      <c r="J17" s="3" t="s">
        <v>262</v>
      </c>
      <c r="K17" s="3" t="s">
        <v>263</v>
      </c>
      <c r="L17" s="3" t="s">
        <v>264</v>
      </c>
      <c r="M17" s="3" t="s">
        <v>265</v>
      </c>
    </row>
    <row r="18" spans="3:13" ht="12.75" x14ac:dyDescent="0.2">
      <c r="C18" s="3" t="s">
        <v>266</v>
      </c>
      <c r="D18" s="3" t="s">
        <v>267</v>
      </c>
      <c r="E18" s="3" t="s">
        <v>268</v>
      </c>
      <c r="F18" s="3" t="s">
        <v>269</v>
      </c>
      <c r="G18" s="3" t="s">
        <v>270</v>
      </c>
      <c r="H18" s="3" t="s">
        <v>271</v>
      </c>
      <c r="I18" s="3" t="s">
        <v>272</v>
      </c>
      <c r="J18" s="3" t="s">
        <v>273</v>
      </c>
      <c r="K18" s="3" t="s">
        <v>274</v>
      </c>
      <c r="L18" s="3" t="s">
        <v>275</v>
      </c>
      <c r="M18" s="3" t="s">
        <v>276</v>
      </c>
    </row>
    <row r="19" spans="3:13" ht="12.75" x14ac:dyDescent="0.2">
      <c r="C19" s="3" t="s">
        <v>277</v>
      </c>
      <c r="D19" s="3" t="s">
        <v>278</v>
      </c>
      <c r="E19" s="3" t="s">
        <v>279</v>
      </c>
      <c r="F19" s="3" t="s">
        <v>280</v>
      </c>
      <c r="G19" s="3" t="s">
        <v>281</v>
      </c>
      <c r="H19" s="3" t="s">
        <v>282</v>
      </c>
      <c r="I19" s="3" t="s">
        <v>283</v>
      </c>
      <c r="J19" s="3" t="s">
        <v>280</v>
      </c>
      <c r="K19" s="3" t="s">
        <v>264</v>
      </c>
      <c r="L19" s="3" t="s">
        <v>284</v>
      </c>
      <c r="M19" s="3" t="s">
        <v>260</v>
      </c>
    </row>
    <row r="20" spans="3:13" ht="12.75" x14ac:dyDescent="0.2">
      <c r="C20" s="3" t="s">
        <v>285</v>
      </c>
      <c r="D20" s="3" t="s">
        <v>286</v>
      </c>
      <c r="E20" s="3" t="s">
        <v>287</v>
      </c>
      <c r="F20" s="3" t="s">
        <v>288</v>
      </c>
      <c r="G20" s="3" t="s">
        <v>289</v>
      </c>
      <c r="H20" s="3" t="s">
        <v>290</v>
      </c>
      <c r="I20" s="3" t="s">
        <v>286</v>
      </c>
      <c r="J20" s="3" t="s">
        <v>291</v>
      </c>
      <c r="K20" s="3" t="s">
        <v>292</v>
      </c>
      <c r="L20" s="3" t="s">
        <v>293</v>
      </c>
      <c r="M20" s="3" t="s">
        <v>294</v>
      </c>
    </row>
    <row r="21" spans="3:13" ht="12.75" x14ac:dyDescent="0.2">
      <c r="C21" s="3" t="s">
        <v>295</v>
      </c>
      <c r="D21" s="3" t="s">
        <v>296</v>
      </c>
      <c r="E21" s="3" t="s">
        <v>297</v>
      </c>
      <c r="F21" s="3" t="s">
        <v>298</v>
      </c>
      <c r="G21" s="3" t="s">
        <v>299</v>
      </c>
      <c r="H21" s="3" t="s">
        <v>300</v>
      </c>
      <c r="I21" s="3" t="s">
        <v>301</v>
      </c>
      <c r="J21" s="3" t="s">
        <v>302</v>
      </c>
      <c r="K21" s="3" t="s">
        <v>303</v>
      </c>
      <c r="L21" s="3" t="s">
        <v>297</v>
      </c>
      <c r="M21" s="3" t="s">
        <v>304</v>
      </c>
    </row>
    <row r="22" spans="3:13" ht="12.75" x14ac:dyDescent="0.2">
      <c r="C22" s="3" t="s">
        <v>305</v>
      </c>
      <c r="D22" s="3" t="s">
        <v>306</v>
      </c>
      <c r="E22" s="3" t="s">
        <v>307</v>
      </c>
      <c r="F22" s="3" t="s">
        <v>308</v>
      </c>
      <c r="G22" s="3" t="s">
        <v>309</v>
      </c>
      <c r="H22" s="3" t="s">
        <v>310</v>
      </c>
      <c r="I22" s="3" t="s">
        <v>307</v>
      </c>
      <c r="J22" s="3" t="s">
        <v>311</v>
      </c>
      <c r="K22" s="3" t="s">
        <v>296</v>
      </c>
      <c r="L22" s="3" t="s">
        <v>312</v>
      </c>
      <c r="M22" s="3" t="s">
        <v>313</v>
      </c>
    </row>
    <row r="23" spans="3:13" ht="12.75" x14ac:dyDescent="0.2"/>
    <row r="24" spans="3:13" ht="12.75" x14ac:dyDescent="0.2">
      <c r="C24" s="3" t="s">
        <v>314</v>
      </c>
      <c r="D24" s="3" t="s">
        <v>315</v>
      </c>
      <c r="E24" s="3" t="s">
        <v>282</v>
      </c>
      <c r="F24" s="3" t="s">
        <v>316</v>
      </c>
      <c r="G24" s="3" t="s">
        <v>317</v>
      </c>
      <c r="H24" s="3" t="s">
        <v>318</v>
      </c>
      <c r="I24" s="3" t="s">
        <v>319</v>
      </c>
      <c r="J24" s="3" t="s">
        <v>320</v>
      </c>
      <c r="K24" s="3" t="s">
        <v>321</v>
      </c>
      <c r="L24" s="3" t="s">
        <v>293</v>
      </c>
      <c r="M24" s="3" t="s">
        <v>322</v>
      </c>
    </row>
    <row r="25" spans="3:13" ht="12.75" x14ac:dyDescent="0.2">
      <c r="C25" s="3" t="s">
        <v>323</v>
      </c>
      <c r="D25" s="3" t="s">
        <v>297</v>
      </c>
      <c r="E25" s="3" t="s">
        <v>324</v>
      </c>
      <c r="F25" s="3" t="s">
        <v>325</v>
      </c>
      <c r="G25" s="3" t="s">
        <v>326</v>
      </c>
      <c r="H25" s="3" t="s">
        <v>327</v>
      </c>
      <c r="I25" s="3" t="s">
        <v>328</v>
      </c>
      <c r="J25" s="3" t="s">
        <v>329</v>
      </c>
      <c r="K25" s="3" t="s">
        <v>330</v>
      </c>
      <c r="L25" s="3" t="s">
        <v>331</v>
      </c>
      <c r="M25" s="3" t="s">
        <v>332</v>
      </c>
    </row>
    <row r="26" spans="3:13" ht="12.75" x14ac:dyDescent="0.2">
      <c r="C26" s="3" t="s">
        <v>333</v>
      </c>
      <c r="D26" s="3" t="s">
        <v>269</v>
      </c>
      <c r="E26" s="3" t="s">
        <v>260</v>
      </c>
      <c r="F26" s="3" t="s">
        <v>265</v>
      </c>
      <c r="G26" s="3" t="s">
        <v>334</v>
      </c>
      <c r="H26" s="3" t="s">
        <v>335</v>
      </c>
      <c r="I26" s="3" t="s">
        <v>336</v>
      </c>
      <c r="J26" s="3" t="s">
        <v>337</v>
      </c>
      <c r="K26" s="3" t="s">
        <v>338</v>
      </c>
      <c r="L26" s="3" t="s">
        <v>339</v>
      </c>
      <c r="M26" s="3" t="s">
        <v>340</v>
      </c>
    </row>
    <row r="27" spans="3:13" ht="12.75" x14ac:dyDescent="0.2">
      <c r="C27" s="3" t="s">
        <v>341</v>
      </c>
      <c r="D27" s="3" t="s">
        <v>342</v>
      </c>
      <c r="E27" s="3" t="s">
        <v>343</v>
      </c>
      <c r="F27" s="3" t="s">
        <v>344</v>
      </c>
      <c r="G27" s="3" t="s">
        <v>345</v>
      </c>
      <c r="H27" s="3" t="s">
        <v>346</v>
      </c>
      <c r="I27" s="3" t="s">
        <v>347</v>
      </c>
      <c r="J27" s="3" t="s">
        <v>348</v>
      </c>
      <c r="K27" s="3" t="s">
        <v>308</v>
      </c>
      <c r="L27" s="3" t="s">
        <v>311</v>
      </c>
      <c r="M27" s="3" t="s">
        <v>349</v>
      </c>
    </row>
    <row r="28" spans="3:13" ht="12.75" x14ac:dyDescent="0.2"/>
    <row r="29" spans="3:13" ht="12.75" x14ac:dyDescent="0.2">
      <c r="C29" s="3" t="s">
        <v>350</v>
      </c>
      <c r="D29" s="3">
        <v>12.2</v>
      </c>
      <c r="E29" s="3">
        <v>10.8</v>
      </c>
      <c r="F29" s="3">
        <v>10</v>
      </c>
      <c r="G29" s="3">
        <v>6.8</v>
      </c>
      <c r="H29" s="3">
        <v>4.9000000000000004</v>
      </c>
      <c r="I29" s="3">
        <v>5.0999999999999996</v>
      </c>
      <c r="J29" s="3">
        <v>3.8</v>
      </c>
      <c r="K29" s="3">
        <v>4.5999999999999996</v>
      </c>
      <c r="L29" s="3">
        <v>4.3</v>
      </c>
      <c r="M29" s="3">
        <v>4.8</v>
      </c>
    </row>
    <row r="30" spans="3:13" ht="12.75" x14ac:dyDescent="0.2">
      <c r="C30" s="3" t="s">
        <v>351</v>
      </c>
      <c r="D30" s="3">
        <v>7</v>
      </c>
      <c r="E30" s="3">
        <v>6</v>
      </c>
      <c r="F30" s="3">
        <v>8</v>
      </c>
      <c r="G30" s="3">
        <v>6</v>
      </c>
      <c r="H30" s="3">
        <v>7</v>
      </c>
      <c r="I30" s="3">
        <v>5</v>
      </c>
      <c r="J30" s="3">
        <v>5</v>
      </c>
      <c r="K30" s="3">
        <v>7</v>
      </c>
      <c r="L30" s="3">
        <v>6</v>
      </c>
      <c r="M30" s="3">
        <v>6</v>
      </c>
    </row>
    <row r="31" spans="3:13" ht="12.75" x14ac:dyDescent="0.2">
      <c r="C31" s="3" t="s">
        <v>352</v>
      </c>
      <c r="D31" s="3">
        <v>7.0000000000000007E-2</v>
      </c>
      <c r="E31" s="3">
        <v>0.1067</v>
      </c>
      <c r="F31" s="3">
        <v>0.12</v>
      </c>
      <c r="G31" s="3">
        <v>0.1333</v>
      </c>
      <c r="H31" s="3">
        <v>0.1467</v>
      </c>
      <c r="I31" s="3">
        <v>0.16</v>
      </c>
      <c r="J31" s="3">
        <v>0.17599999999999999</v>
      </c>
      <c r="K31" s="3">
        <v>0.188</v>
      </c>
      <c r="L31" s="3">
        <v>0.20119999999999999</v>
      </c>
      <c r="M31" s="3">
        <v>0.22120000000000001</v>
      </c>
    </row>
    <row r="32" spans="3:13" ht="12.75" x14ac:dyDescent="0.2">
      <c r="C32" s="3" t="s">
        <v>353</v>
      </c>
      <c r="D32" s="3" t="s">
        <v>354</v>
      </c>
      <c r="E32" s="3" t="s">
        <v>354</v>
      </c>
      <c r="F32" s="3" t="s">
        <v>354</v>
      </c>
      <c r="G32" s="3" t="s">
        <v>355</v>
      </c>
      <c r="H32" s="3" t="s">
        <v>356</v>
      </c>
      <c r="I32" s="3" t="s">
        <v>354</v>
      </c>
      <c r="J32" s="3" t="s">
        <v>355</v>
      </c>
      <c r="K32" s="3" t="s">
        <v>355</v>
      </c>
      <c r="L32" s="3" t="s">
        <v>356</v>
      </c>
      <c r="M32" s="3" t="s">
        <v>356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9B59-70DE-4D9C-911F-096642D0AC2B}">
  <dimension ref="A3:BJ22"/>
  <sheetViews>
    <sheetView showGridLines="0" tabSelected="1" topLeftCell="W1" workbookViewId="0">
      <selection activeCell="AB26" sqref="AB26"/>
    </sheetView>
  </sheetViews>
  <sheetFormatPr defaultRowHeight="15.75" x14ac:dyDescent="0.2"/>
  <cols>
    <col min="1" max="1" width="21.42578125" style="4" customWidth="1"/>
    <col min="2" max="2" width="32.7109375" style="4" customWidth="1"/>
    <col min="3" max="3" width="32.7109375" style="22" customWidth="1"/>
    <col min="4" max="6" width="32.7109375" style="5" customWidth="1"/>
    <col min="7" max="7" width="10" style="5" customWidth="1"/>
    <col min="8" max="12" width="31.28515625" style="5" customWidth="1"/>
    <col min="13" max="13" width="8.5703125" style="5" customWidth="1"/>
    <col min="14" max="17" width="19.28515625" style="6" customWidth="1"/>
    <col min="18" max="20" width="19.5703125" style="6" customWidth="1"/>
    <col min="21" max="21" width="9.140625" style="6"/>
    <col min="22" max="25" width="21.28515625" style="6" customWidth="1"/>
    <col min="26" max="26" width="9.140625" style="6"/>
    <col min="27" max="35" width="16.140625" style="6" customWidth="1"/>
    <col min="36" max="36" width="2.85546875" style="6" customWidth="1"/>
    <col min="37" max="38" width="16.140625" style="6" customWidth="1"/>
    <col min="39" max="41" width="9.140625" style="6"/>
    <col min="42" max="16384" width="9.140625" style="7"/>
  </cols>
  <sheetData>
    <row r="3" spans="1:62" ht="18" x14ac:dyDescent="0.2">
      <c r="B3" s="37" t="s">
        <v>357</v>
      </c>
      <c r="C3" s="37"/>
      <c r="D3" s="37"/>
      <c r="E3" s="37"/>
      <c r="F3" s="37"/>
      <c r="H3" s="37" t="s">
        <v>358</v>
      </c>
      <c r="I3" s="37"/>
      <c r="J3" s="37"/>
      <c r="K3" s="37"/>
      <c r="L3" s="37"/>
      <c r="N3" s="38" t="s">
        <v>359</v>
      </c>
      <c r="O3" s="38"/>
      <c r="P3" s="38"/>
      <c r="Q3" s="38"/>
      <c r="R3" s="38"/>
      <c r="S3" s="38"/>
      <c r="T3" s="38"/>
      <c r="V3" s="37" t="s">
        <v>360</v>
      </c>
      <c r="W3" s="37"/>
      <c r="X3" s="37"/>
      <c r="Y3" s="37"/>
      <c r="AA3" s="37" t="s">
        <v>361</v>
      </c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</row>
    <row r="4" spans="1:62" ht="47.25" x14ac:dyDescent="0.2">
      <c r="B4" s="8" t="s">
        <v>362</v>
      </c>
      <c r="C4" s="9" t="s">
        <v>363</v>
      </c>
      <c r="D4" s="8" t="s">
        <v>364</v>
      </c>
      <c r="E4" s="9" t="s">
        <v>365</v>
      </c>
      <c r="F4" s="8" t="s">
        <v>366</v>
      </c>
      <c r="H4" s="10" t="s">
        <v>367</v>
      </c>
      <c r="I4" s="11" t="s">
        <v>368</v>
      </c>
      <c r="J4" s="10" t="s">
        <v>369</v>
      </c>
      <c r="K4" s="11" t="s">
        <v>370</v>
      </c>
      <c r="L4" s="10" t="s">
        <v>371</v>
      </c>
      <c r="N4" s="12" t="s">
        <v>372</v>
      </c>
      <c r="O4" s="13" t="s">
        <v>373</v>
      </c>
      <c r="P4" s="12" t="s">
        <v>374</v>
      </c>
      <c r="Q4" s="13" t="s">
        <v>375</v>
      </c>
      <c r="R4" s="12" t="s">
        <v>376</v>
      </c>
      <c r="S4" s="13" t="s">
        <v>377</v>
      </c>
      <c r="T4" s="12" t="s">
        <v>378</v>
      </c>
      <c r="V4" s="13" t="s">
        <v>379</v>
      </c>
      <c r="W4" s="12" t="s">
        <v>380</v>
      </c>
      <c r="X4" s="13" t="s">
        <v>381</v>
      </c>
      <c r="Y4" s="12" t="s">
        <v>382</v>
      </c>
      <c r="AA4" s="14" t="s">
        <v>189</v>
      </c>
      <c r="AB4" s="15" t="s">
        <v>255</v>
      </c>
      <c r="AC4" s="14" t="s">
        <v>266</v>
      </c>
      <c r="AD4" s="15" t="s">
        <v>285</v>
      </c>
      <c r="AE4" s="14" t="s">
        <v>295</v>
      </c>
      <c r="AF4" s="15" t="s">
        <v>305</v>
      </c>
      <c r="AG4" s="14" t="s">
        <v>314</v>
      </c>
      <c r="AH4" s="15" t="s">
        <v>323</v>
      </c>
      <c r="AI4" s="14" t="s">
        <v>352</v>
      </c>
      <c r="AJ4" s="16"/>
      <c r="AK4" s="15" t="s">
        <v>350</v>
      </c>
      <c r="AL4" s="14" t="s">
        <v>351</v>
      </c>
    </row>
    <row r="5" spans="1:62" ht="63" x14ac:dyDescent="0.2">
      <c r="A5" s="17" t="s">
        <v>383</v>
      </c>
      <c r="B5" s="12" t="s">
        <v>384</v>
      </c>
      <c r="C5" s="18" t="s">
        <v>385</v>
      </c>
      <c r="D5" s="19" t="s">
        <v>386</v>
      </c>
      <c r="E5" s="13" t="s">
        <v>387</v>
      </c>
      <c r="F5" s="12" t="s">
        <v>384</v>
      </c>
      <c r="H5" s="13" t="s">
        <v>388</v>
      </c>
      <c r="I5" s="12" t="s">
        <v>389</v>
      </c>
      <c r="J5" s="13" t="s">
        <v>390</v>
      </c>
      <c r="K5" s="12" t="s">
        <v>391</v>
      </c>
      <c r="L5" s="13" t="s">
        <v>392</v>
      </c>
      <c r="N5" s="12" t="s">
        <v>393</v>
      </c>
      <c r="O5" s="13" t="s">
        <v>394</v>
      </c>
      <c r="P5" s="12" t="s">
        <v>395</v>
      </c>
      <c r="Q5" s="13" t="s">
        <v>396</v>
      </c>
      <c r="R5" s="12" t="s">
        <v>397</v>
      </c>
      <c r="S5" s="13" t="s">
        <v>398</v>
      </c>
      <c r="T5" s="12" t="s">
        <v>399</v>
      </c>
      <c r="V5" s="13" t="s">
        <v>400</v>
      </c>
      <c r="W5" s="12" t="s">
        <v>401</v>
      </c>
      <c r="X5" s="13" t="s">
        <v>402</v>
      </c>
      <c r="Y5" s="12" t="s">
        <v>403</v>
      </c>
      <c r="AA5" s="20"/>
      <c r="AB5" s="21"/>
      <c r="AC5" s="20"/>
      <c r="AD5" s="21"/>
      <c r="AE5" s="20"/>
      <c r="AF5" s="21"/>
      <c r="AG5" s="20"/>
      <c r="AH5" s="21"/>
      <c r="AI5" s="20"/>
      <c r="AK5" s="21"/>
      <c r="AL5" s="20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">
      <c r="G6" s="23"/>
      <c r="H6" s="23"/>
      <c r="I6" s="23"/>
      <c r="J6" s="23"/>
      <c r="K6" s="23"/>
      <c r="L6" s="23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ht="18" x14ac:dyDescent="0.2">
      <c r="A7" s="24">
        <v>2013</v>
      </c>
      <c r="B7" s="25">
        <f>'Balance Sheet'!D18/'Balance Sheet'!D35</f>
        <v>2.8019096575681171</v>
      </c>
      <c r="C7" s="25">
        <f>('Balance Sheet'!D18-'Balance Sheet'!D15)/'Balance Sheet'!D35</f>
        <v>0.57552243908692957</v>
      </c>
      <c r="D7" s="25">
        <f>'Balance Sheet'!D12/'Balance Sheet'!D35</f>
        <v>0.43632745010653295</v>
      </c>
      <c r="E7" s="25">
        <f>'Cash Flow Statement'!D20/'Balance Sheet'!D35</f>
        <v>1.8826610663068759</v>
      </c>
      <c r="F7" s="25">
        <f>'Balance Sheet'!D18/'Balance Sheet'!D35</f>
        <v>2.8019096575681171</v>
      </c>
      <c r="G7" s="23"/>
      <c r="H7" s="26">
        <f>'Income Statement'!D33/'Balance Sheet'!D51</f>
        <v>0.28940504486406543</v>
      </c>
      <c r="I7" s="26">
        <f>'Income Statement'!D33/'Income Statement'!D12</f>
        <v>0.12112990125327171</v>
      </c>
      <c r="J7" s="26">
        <f>'Income Statement'!D12/'Balance Sheet'!D27</f>
        <v>1.3177829688916121</v>
      </c>
      <c r="K7" s="26">
        <f>'Income Statement'!D30/'Balance Sheet'!D27</f>
        <v>0.15962292089508417</v>
      </c>
      <c r="L7" s="26">
        <f>'Income Statement'!D38</f>
        <v>0.57999999999999996</v>
      </c>
      <c r="M7" s="23"/>
      <c r="N7" s="26">
        <f>'Balance Sheet'!D40/'Balance Sheet'!D27</f>
        <v>0.44844458060480735</v>
      </c>
      <c r="O7" s="26">
        <f>'Balance Sheet'!D51/'Balance Sheet'!D27</f>
        <v>0.5515554193951927</v>
      </c>
      <c r="P7" s="26">
        <f>'Balance Sheet'!D40/'Balance Sheet'!D51</f>
        <v>0.81305443630043306</v>
      </c>
      <c r="Q7" s="25">
        <f>'Income Statement'!D24/'Income Statement'!D26</f>
        <v>-30.369570804420459</v>
      </c>
      <c r="R7" s="25">
        <f>ABS('Cash Flow Statement'!D20/('Income Statement'!D26+'Cash Flow Statement'!D30))</f>
        <v>1.1129645803708703</v>
      </c>
      <c r="S7" s="25">
        <f>'Balance Sheet'!D40/'Income Statement'!D43</f>
        <v>1.7609064502627774</v>
      </c>
      <c r="T7" s="25">
        <f>'Cash Flow Statement'!D20/'Balance Sheet'!D40</f>
        <v>0.43890101819775862</v>
      </c>
      <c r="V7" s="25">
        <f>ABS('Income Statement'!D15/'Balance Sheet'!D15)</f>
        <v>3.0024925962487661</v>
      </c>
      <c r="W7" s="25">
        <f>'Income Statement'!D12/'Balance Sheet'!D14</f>
        <v>346.24786181452288</v>
      </c>
      <c r="X7" s="25">
        <f>'Income Statement'!D12/'Balance Sheet'!D27</f>
        <v>1.3177829688916121</v>
      </c>
      <c r="Y7" s="25">
        <f>'Income Statement'!D12/('Balance Sheet'!D18-'Balance Sheet'!D35)</f>
        <v>6.9953210390613627</v>
      </c>
      <c r="AA7" s="11">
        <f>'Income Statement'!D43</f>
        <v>399.00700000000001</v>
      </c>
      <c r="AB7" s="11" t="str">
        <f>'Valuation Ratios'!D17</f>
        <v>15.9x</v>
      </c>
      <c r="AC7" s="11" t="str">
        <f>'Valuation Ratios'!D18</f>
        <v>17.9x</v>
      </c>
      <c r="AD7" s="11" t="str">
        <f>'Valuation Ratios'!D20</f>
        <v>30.8x</v>
      </c>
      <c r="AE7" s="11" t="str">
        <f>'Valuation Ratios'!D21</f>
        <v>4.7x</v>
      </c>
      <c r="AF7" s="11" t="str">
        <f>'Valuation Ratios'!D22</f>
        <v>3.0x</v>
      </c>
      <c r="AG7" s="11" t="str">
        <f>'Valuation Ratios'!D24</f>
        <v>24.1x</v>
      </c>
      <c r="AH7" s="11" t="str">
        <f>'Valuation Ratios'!D25</f>
        <v>6.5x</v>
      </c>
      <c r="AI7" s="11">
        <f>'Valuation Ratios'!D31</f>
        <v>7.0000000000000007E-2</v>
      </c>
      <c r="AK7" s="11">
        <f>'Valuation Ratios'!D29</f>
        <v>12.2</v>
      </c>
      <c r="AL7" s="11">
        <f>'Valuation Ratios'!D30</f>
        <v>7</v>
      </c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s="31" customFormat="1" ht="18" x14ac:dyDescent="0.2">
      <c r="A8" s="27">
        <v>2014</v>
      </c>
      <c r="B8" s="28">
        <f>'Balance Sheet'!E18/'Balance Sheet'!E35</f>
        <v>2.5446327473873738</v>
      </c>
      <c r="C8" s="28">
        <f>('Balance Sheet'!E18-'Balance Sheet'!E15)/'Balance Sheet'!E35</f>
        <v>0.64702633972490853</v>
      </c>
      <c r="D8" s="28">
        <f>'Balance Sheet'!E12/'Balance Sheet'!E35</f>
        <v>0.18656377034878327</v>
      </c>
      <c r="E8" s="28">
        <f>'Cash Flow Statement'!E20/'Balance Sheet'!E35</f>
        <v>1.6514394965938413</v>
      </c>
      <c r="F8" s="28">
        <f>'Balance Sheet'!E18/'Balance Sheet'!E35</f>
        <v>2.5446327473873738</v>
      </c>
      <c r="G8" s="23"/>
      <c r="H8" s="29">
        <f>'Income Statement'!E33/'Balance Sheet'!E51</f>
        <v>0.39894392826274849</v>
      </c>
      <c r="I8" s="29">
        <f>'Income Statement'!E33/'Income Statement'!E12</f>
        <v>0.12674161931178285</v>
      </c>
      <c r="J8" s="29">
        <f>'Income Statement'!E12/'Balance Sheet'!E27</f>
        <v>1.370386244898103</v>
      </c>
      <c r="K8" s="29">
        <f>'Income Statement'!E30/'Balance Sheet'!E27</f>
        <v>0.17368497176097902</v>
      </c>
      <c r="L8" s="29">
        <f>'Income Statement'!E38</f>
        <v>0.74</v>
      </c>
      <c r="M8" s="23"/>
      <c r="N8" s="29">
        <f>'Balance Sheet'!E40/'Balance Sheet'!E27</f>
        <v>0.56463813720060341</v>
      </c>
      <c r="O8" s="29">
        <f>'Balance Sheet'!E51/'Balance Sheet'!E27</f>
        <v>0.43536186279939654</v>
      </c>
      <c r="P8" s="29">
        <f>'Balance Sheet'!E40/'Balance Sheet'!E51</f>
        <v>1.2969398228176316</v>
      </c>
      <c r="Q8" s="28">
        <f>'Income Statement'!E24/'Income Statement'!E26</f>
        <v>-21.174634195229505</v>
      </c>
      <c r="R8" s="28">
        <f>ABS('Cash Flow Statement'!E20/('Income Statement'!E26+'Cash Flow Statement'!E30))</f>
        <v>17.030627871362942</v>
      </c>
      <c r="S8" s="28">
        <f>'Balance Sheet'!E40/'Income Statement'!E43</f>
        <v>2.1093973765364304</v>
      </c>
      <c r="T8" s="28">
        <f>'Cash Flow Statement'!E20/'Balance Sheet'!E40</f>
        <v>0.37056181132452692</v>
      </c>
      <c r="U8" s="6"/>
      <c r="V8" s="28">
        <f>ABS('Income Statement'!E15/'Balance Sheet'!E15)</f>
        <v>3.0393721005871579</v>
      </c>
      <c r="W8" s="28">
        <f>'Income Statement'!E12/'Balance Sheet'!E14</f>
        <v>232.98730507796881</v>
      </c>
      <c r="X8" s="28">
        <f>'Income Statement'!E12/'Balance Sheet'!E27</f>
        <v>1.370386244898103</v>
      </c>
      <c r="Y8" s="28">
        <f>'Income Statement'!E12/('Balance Sheet'!E18-'Balance Sheet'!E35)</f>
        <v>7.0024424976566442</v>
      </c>
      <c r="Z8" s="6"/>
      <c r="AA8" s="30">
        <f>'Income Statement'!E43</f>
        <v>455.27600000000001</v>
      </c>
      <c r="AB8" s="30" t="str">
        <f>'Valuation Ratios'!E17</f>
        <v>19.4x</v>
      </c>
      <c r="AC8" s="30" t="str">
        <f>'Valuation Ratios'!E18</f>
        <v>21.3x</v>
      </c>
      <c r="AD8" s="30" t="str">
        <f>'Valuation Ratios'!E20</f>
        <v>41.7x</v>
      </c>
      <c r="AE8" s="30" t="str">
        <f>'Valuation Ratios'!E21</f>
        <v>6.5x</v>
      </c>
      <c r="AF8" s="30" t="str">
        <f>'Valuation Ratios'!E22</f>
        <v>3.8x</v>
      </c>
      <c r="AG8" s="30" t="str">
        <f>'Valuation Ratios'!E24</f>
        <v>28.4x</v>
      </c>
      <c r="AH8" s="30" t="str">
        <f>'Valuation Ratios'!E25</f>
        <v>11.4x</v>
      </c>
      <c r="AI8" s="30">
        <f>'Valuation Ratios'!E31</f>
        <v>0.1067</v>
      </c>
      <c r="AK8" s="30">
        <f>'Valuation Ratios'!E29</f>
        <v>10.8</v>
      </c>
      <c r="AL8" s="30">
        <f>'Valuation Ratios'!E30</f>
        <v>6</v>
      </c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ht="18" x14ac:dyDescent="0.2">
      <c r="A9" s="24">
        <v>2015</v>
      </c>
      <c r="B9" s="25">
        <f>'Balance Sheet'!F18/'Balance Sheet'!F35</f>
        <v>2.7174552694405043</v>
      </c>
      <c r="C9" s="25">
        <f>('Balance Sheet'!F18-'Balance Sheet'!F15)/'Balance Sheet'!F35</f>
        <v>0.64634887634015481</v>
      </c>
      <c r="D9" s="25">
        <f>'Balance Sheet'!F12/'Balance Sheet'!F35</f>
        <v>0.26066617920414398</v>
      </c>
      <c r="E9" s="25">
        <f>'Cash Flow Statement'!F20/'Balance Sheet'!F35</f>
        <v>1.9787909754829844</v>
      </c>
      <c r="F9" s="25">
        <f>'Balance Sheet'!F18/'Balance Sheet'!F35</f>
        <v>2.7174552694405043</v>
      </c>
      <c r="G9" s="23"/>
      <c r="H9" s="26">
        <f>'Income Statement'!F33/'Balance Sheet'!F51</f>
        <v>0.82498522015542408</v>
      </c>
      <c r="I9" s="26">
        <f>'Income Statement'!F33/'Income Statement'!F12</f>
        <v>0.14532018124555951</v>
      </c>
      <c r="J9" s="26">
        <f>'Income Statement'!F12/'Balance Sheet'!F27</f>
        <v>1.4611417331082535</v>
      </c>
      <c r="K9" s="26">
        <f>'Income Statement'!F30/'Balance Sheet'!F27</f>
        <v>0.21233338148074232</v>
      </c>
      <c r="L9" s="26">
        <f>'Income Statement'!F38</f>
        <v>1.01</v>
      </c>
      <c r="M9" s="23"/>
      <c r="N9" s="26">
        <f>'Balance Sheet'!F40/'Balance Sheet'!F27</f>
        <v>0.742621593341103</v>
      </c>
      <c r="O9" s="26">
        <f>'Balance Sheet'!F51/'Balance Sheet'!F27</f>
        <v>0.25737840665889689</v>
      </c>
      <c r="P9" s="26">
        <f>'Balance Sheet'!F40/'Balance Sheet'!F51</f>
        <v>2.8853298261547558</v>
      </c>
      <c r="Q9" s="25">
        <f>'Income Statement'!F24/'Income Statement'!F26</f>
        <v>-25.677728441224584</v>
      </c>
      <c r="R9" s="25">
        <f>ABS('Cash Flow Statement'!F20/('Income Statement'!F26+'Cash Flow Statement'!F30))</f>
        <v>20.079426093952531</v>
      </c>
      <c r="S9" s="25">
        <f>'Balance Sheet'!F40/'Income Statement'!F43</f>
        <v>2.2842379977717595</v>
      </c>
      <c r="T9" s="25">
        <f>'Cash Flow Statement'!F20/'Balance Sheet'!F40</f>
        <v>0.33350383289953694</v>
      </c>
      <c r="V9" s="25">
        <f>ABS('Income Statement'!F15/'Balance Sheet'!F15)</f>
        <v>2.8948096002722274</v>
      </c>
      <c r="W9" s="25">
        <f>'Income Statement'!F12/'Balance Sheet'!F14</f>
        <v>238.3816333872999</v>
      </c>
      <c r="X9" s="25">
        <f>'Income Statement'!F12/'Balance Sheet'!F27</f>
        <v>1.4611417331082535</v>
      </c>
      <c r="Y9" s="25">
        <f>'Income Statement'!F12/('Balance Sheet'!F18-'Balance Sheet'!F35)</f>
        <v>6.7973311584557354</v>
      </c>
      <c r="AA9" s="11">
        <f>'Income Statement'!F43</f>
        <v>589.70299999999997</v>
      </c>
      <c r="AB9" s="11" t="str">
        <f>'Valuation Ratios'!F17</f>
        <v>18.3x</v>
      </c>
      <c r="AC9" s="11" t="str">
        <f>'Valuation Ratios'!F18</f>
        <v>19.5x</v>
      </c>
      <c r="AD9" s="11" t="str">
        <f>'Valuation Ratios'!F20</f>
        <v>35.2x</v>
      </c>
      <c r="AE9" s="11" t="str">
        <f>'Valuation Ratios'!F21</f>
        <v>7.0x</v>
      </c>
      <c r="AF9" s="11" t="str">
        <f>'Valuation Ratios'!F22</f>
        <v>3.9x</v>
      </c>
      <c r="AG9" s="11" t="str">
        <f>'Valuation Ratios'!F24</f>
        <v>25.7x</v>
      </c>
      <c r="AH9" s="11" t="str">
        <f>'Valuation Ratios'!F25</f>
        <v>14.9x</v>
      </c>
      <c r="AI9" s="11">
        <f>'Valuation Ratios'!F31</f>
        <v>0.12</v>
      </c>
      <c r="AK9" s="11">
        <f>'Valuation Ratios'!F29</f>
        <v>10</v>
      </c>
      <c r="AL9" s="11">
        <f>'Valuation Ratios'!F30</f>
        <v>8</v>
      </c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s="31" customFormat="1" ht="18" x14ac:dyDescent="0.2">
      <c r="A10" s="27">
        <v>2016</v>
      </c>
      <c r="B10" s="28">
        <f>'Balance Sheet'!G18/'Balance Sheet'!G35</f>
        <v>1.0889419986677107</v>
      </c>
      <c r="C10" s="28">
        <f>('Balance Sheet'!G18-'Balance Sheet'!G15)/'Balance Sheet'!G35</f>
        <v>0.18182632712767008</v>
      </c>
      <c r="D10" s="28">
        <f>'Balance Sheet'!G12/'Balance Sheet'!G35</f>
        <v>0.12079228362959239</v>
      </c>
      <c r="E10" s="28">
        <f>'Cash Flow Statement'!G20/'Balance Sheet'!G35</f>
        <v>0.98396188561789777</v>
      </c>
      <c r="F10" s="28">
        <f>'Balance Sheet'!G18/'Balance Sheet'!G35</f>
        <v>1.0889419986677107</v>
      </c>
      <c r="G10" s="23"/>
      <c r="H10" s="29">
        <f>'Income Statement'!G33/'Balance Sheet'!G51</f>
        <v>4.4437397790275615</v>
      </c>
      <c r="I10" s="29">
        <f>'Income Statement'!G33/'Income Statement'!G12</f>
        <v>0.15038915449718701</v>
      </c>
      <c r="J10" s="29">
        <f>'Income Statement'!G12/'Balance Sheet'!G27</f>
        <v>1.5901781157647827</v>
      </c>
      <c r="K10" s="29">
        <f>'Income Statement'!G30/'Balance Sheet'!G27</f>
        <v>0.23914554232979565</v>
      </c>
      <c r="L10" s="29">
        <f>'Income Statement'!G38</f>
        <v>1.25</v>
      </c>
      <c r="M10" s="23"/>
      <c r="N10" s="29">
        <f>'Balance Sheet'!G40/'Balance Sheet'!G27</f>
        <v>0.9461837204198017</v>
      </c>
      <c r="O10" s="29">
        <f>'Balance Sheet'!G51/'Balance Sheet'!G27</f>
        <v>5.3816279580198245E-2</v>
      </c>
      <c r="P10" s="29">
        <f>'Balance Sheet'!G40/'Balance Sheet'!G51</f>
        <v>17.581737864464916</v>
      </c>
      <c r="Q10" s="28">
        <f>'Income Statement'!G24/'Income Statement'!G26</f>
        <v>-19.511833872381587</v>
      </c>
      <c r="R10" s="28">
        <f>ABS('Cash Flow Statement'!G20/('Income Statement'!G26+'Cash Flow Statement'!G30))</f>
        <v>3.2873346304767979</v>
      </c>
      <c r="S10" s="28">
        <f>'Balance Sheet'!G40/'Income Statement'!G43</f>
        <v>2.5416192170305512</v>
      </c>
      <c r="T10" s="28">
        <f>'Cash Flow Statement'!G20/'Balance Sheet'!G40</f>
        <v>0.28651171443204193</v>
      </c>
      <c r="U10" s="6"/>
      <c r="V10" s="28">
        <f>ABS('Income Statement'!G15/'Balance Sheet'!G15)</f>
        <v>3.2708244312508725</v>
      </c>
      <c r="W10" s="28">
        <f>'Income Statement'!G12/'Balance Sheet'!G14</f>
        <v>192.59190172884442</v>
      </c>
      <c r="X10" s="28">
        <f>'Income Statement'!G12/'Balance Sheet'!G27</f>
        <v>1.5901781157647827</v>
      </c>
      <c r="Y10" s="28">
        <f>'Income Statement'!G12/('Balance Sheet'!G18-'Balance Sheet'!G35)</f>
        <v>64.893217703611228</v>
      </c>
      <c r="Z10" s="6"/>
      <c r="AA10" s="30">
        <f>'Income Statement'!G43</f>
        <v>693.71799999999996</v>
      </c>
      <c r="AB10" s="30" t="str">
        <f>'Valuation Ratios'!G17</f>
        <v>19.3x</v>
      </c>
      <c r="AC10" s="30" t="str">
        <f>'Valuation Ratios'!G18</f>
        <v>20.7x</v>
      </c>
      <c r="AD10" s="30" t="str">
        <f>'Valuation Ratios'!G20</f>
        <v>32.7x</v>
      </c>
      <c r="AE10" s="30" t="str">
        <f>'Valuation Ratios'!G21</f>
        <v>8.6x</v>
      </c>
      <c r="AF10" s="30" t="str">
        <f>'Valuation Ratios'!G22</f>
        <v>4.4x</v>
      </c>
      <c r="AG10" s="30" t="str">
        <f>'Valuation Ratios'!G24</f>
        <v>27.0x</v>
      </c>
      <c r="AH10" s="30" t="str">
        <f>'Valuation Ratios'!G25</f>
        <v>57.3x</v>
      </c>
      <c r="AI10" s="30">
        <f>'Valuation Ratios'!G31</f>
        <v>0.1333</v>
      </c>
      <c r="AK10" s="30">
        <f>'Valuation Ratios'!G29</f>
        <v>6.8</v>
      </c>
      <c r="AL10" s="30">
        <f>'Valuation Ratios'!G30</f>
        <v>6</v>
      </c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ht="18" x14ac:dyDescent="0.2">
      <c r="A11" s="24">
        <v>2017</v>
      </c>
      <c r="B11" s="25">
        <f>'Balance Sheet'!H18/'Balance Sheet'!H35</f>
        <v>0.79058596702938511</v>
      </c>
      <c r="C11" s="25">
        <f>('Balance Sheet'!H18-'Balance Sheet'!H15)/'Balance Sheet'!H35</f>
        <v>0.1096366574426621</v>
      </c>
      <c r="D11" s="25">
        <f>'Balance Sheet'!H12/'Balance Sheet'!H35</f>
        <v>7.6072377227111632E-2</v>
      </c>
      <c r="E11" s="25">
        <f>'Cash Flow Statement'!H20/'Balance Sheet'!H35</f>
        <v>0.88402582721289402</v>
      </c>
      <c r="F11" s="25">
        <f>'Balance Sheet'!H18/'Balance Sheet'!H35</f>
        <v>0.79058596702938511</v>
      </c>
      <c r="G11" s="23"/>
      <c r="H11" s="26">
        <f>'Income Statement'!H33/'Balance Sheet'!H51</f>
        <v>-2.0582268047773398</v>
      </c>
      <c r="I11" s="26">
        <f>'Income Statement'!H33/'Income Statement'!H12</f>
        <v>0.15903113508813288</v>
      </c>
      <c r="J11" s="26">
        <f>'Income Statement'!H12/'Balance Sheet'!H27</f>
        <v>1.6884785965645113</v>
      </c>
      <c r="K11" s="26">
        <f>'Income Statement'!H30/'Balance Sheet'!H27</f>
        <v>0.26852066778367184</v>
      </c>
      <c r="L11" s="26">
        <f>'Income Statement'!H38</f>
        <v>1.54</v>
      </c>
      <c r="M11" s="23"/>
      <c r="N11" s="26">
        <f>'Balance Sheet'!H40/'Balance Sheet'!H27</f>
        <v>1.1304621371951866</v>
      </c>
      <c r="O11" s="26">
        <f>'Balance Sheet'!H51/'Balance Sheet'!H27</f>
        <v>-0.13046213719518657</v>
      </c>
      <c r="P11" s="26">
        <f>'Balance Sheet'!H40/'Balance Sheet'!H51</f>
        <v>-8.6650591619841659</v>
      </c>
      <c r="Q11" s="25">
        <f>'Income Statement'!H24/'Income Statement'!H26</f>
        <v>-18.947312987436366</v>
      </c>
      <c r="R11" s="25">
        <f>ABS('Cash Flow Statement'!H20/('Income Statement'!H26+'Cash Flow Statement'!H30))</f>
        <v>2.0240728919546362</v>
      </c>
      <c r="S11" s="25">
        <f>'Balance Sheet'!H40/'Income Statement'!H43</f>
        <v>2.6880771500221274</v>
      </c>
      <c r="T11" s="25">
        <f>'Cash Flow Statement'!H20/'Balance Sheet'!H40</f>
        <v>0.29145967639778164</v>
      </c>
      <c r="V11" s="25">
        <f>ABS('Income Statement'!H15/'Balance Sheet'!H15)</f>
        <v>3.3931134364172268</v>
      </c>
      <c r="W11" s="25">
        <f>'Income Statement'!H12/'Balance Sheet'!H14</f>
        <v>213.98742055952303</v>
      </c>
      <c r="X11" s="25">
        <f>'Income Statement'!H12/'Balance Sheet'!H27</f>
        <v>1.6884785965645113</v>
      </c>
      <c r="Y11" s="25">
        <f>'Income Statement'!H12/('Balance Sheet'!H18-'Balance Sheet'!H35)</f>
        <v>-21.633173484527344</v>
      </c>
      <c r="AA11" s="11">
        <f>'Income Statement'!H43</f>
        <v>813.48</v>
      </c>
      <c r="AB11" s="11" t="str">
        <f>'Valuation Ratios'!H17</f>
        <v>25.6x</v>
      </c>
      <c r="AC11" s="11" t="str">
        <f>'Valuation Ratios'!H18</f>
        <v>27.5x</v>
      </c>
      <c r="AD11" s="11" t="str">
        <f>'Valuation Ratios'!H20</f>
        <v>37.4x</v>
      </c>
      <c r="AE11" s="11" t="str">
        <f>'Valuation Ratios'!H21</f>
        <v>13.4x</v>
      </c>
      <c r="AF11" s="11" t="str">
        <f>'Valuation Ratios'!H22</f>
        <v>6.3x</v>
      </c>
      <c r="AG11" s="11" t="str">
        <f>'Valuation Ratios'!H24</f>
        <v>37.2x</v>
      </c>
      <c r="AH11" s="11" t="str">
        <f>'Valuation Ratios'!H25</f>
        <v>-1,221.6x</v>
      </c>
      <c r="AI11" s="11">
        <f>'Valuation Ratios'!H31</f>
        <v>0.1467</v>
      </c>
      <c r="AK11" s="11">
        <f>'Valuation Ratios'!H29</f>
        <v>4.9000000000000004</v>
      </c>
      <c r="AL11" s="11">
        <f>'Valuation Ratios'!H30</f>
        <v>7</v>
      </c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s="31" customFormat="1" ht="18" x14ac:dyDescent="0.2">
      <c r="A12" s="27">
        <v>2018</v>
      </c>
      <c r="B12" s="28">
        <f>'Balance Sheet'!I18/'Balance Sheet'!I35</f>
        <v>1.5534006867704193</v>
      </c>
      <c r="C12" s="28">
        <f>('Balance Sheet'!I18-'Balance Sheet'!I15)/'Balance Sheet'!I35</f>
        <v>0.24203693759955239</v>
      </c>
      <c r="D12" s="28">
        <f>'Balance Sheet'!I12/'Balance Sheet'!I35</f>
        <v>0.11364426014249811</v>
      </c>
      <c r="E12" s="28">
        <f>'Cash Flow Statement'!I20/'Balance Sheet'!I35</f>
        <v>1.5476114197015571</v>
      </c>
      <c r="F12" s="28">
        <f>'Balance Sheet'!I18/'Balance Sheet'!I35</f>
        <v>1.5534006867704193</v>
      </c>
      <c r="G12" s="23"/>
      <c r="H12" s="29">
        <f>'Income Statement'!I33/'Balance Sheet'!I51</f>
        <v>-1.7171186953343582</v>
      </c>
      <c r="I12" s="29">
        <f>'Income Statement'!I33/'Income Statement'!I12</f>
        <v>0.15358194709149181</v>
      </c>
      <c r="J12" s="29">
        <f>'Income Statement'!I12/'Balance Sheet'!I27</f>
        <v>1.0562061322112388</v>
      </c>
      <c r="K12" s="29">
        <f>'Income Statement'!I30/'Balance Sheet'!I27</f>
        <v>0.16221419431497566</v>
      </c>
      <c r="L12" s="29">
        <f>'Income Statement'!I38</f>
        <v>1.68</v>
      </c>
      <c r="M12" s="23"/>
      <c r="N12" s="29">
        <f>'Balance Sheet'!I40/'Balance Sheet'!I27</f>
        <v>1.0944688301139189</v>
      </c>
      <c r="O12" s="29">
        <f>'Balance Sheet'!I51/'Balance Sheet'!I27</f>
        <v>-9.4468830113918975E-2</v>
      </c>
      <c r="P12" s="29">
        <f>'Balance Sheet'!I40/'Balance Sheet'!I51</f>
        <v>-11.58550210470597</v>
      </c>
      <c r="Q12" s="28">
        <f>'Income Statement'!I24/'Income Statement'!I26</f>
        <v>-8.934627948032178</v>
      </c>
      <c r="R12" s="28">
        <f>ABS('Cash Flow Statement'!I20/('Income Statement'!I26+'Cash Flow Statement'!I30))</f>
        <v>0.84250385354679835</v>
      </c>
      <c r="S12" s="28">
        <f>'Balance Sheet'!I40/'Income Statement'!I43</f>
        <v>4.0416014051424431</v>
      </c>
      <c r="T12" s="28">
        <f>'Cash Flow Statement'!I20/'Balance Sheet'!I40</f>
        <v>0.18654993550541696</v>
      </c>
      <c r="U12" s="6"/>
      <c r="V12" s="28">
        <f>ABS('Income Statement'!I15/'Balance Sheet'!I15)</f>
        <v>3.1623302554362134</v>
      </c>
      <c r="W12" s="28">
        <f>'Income Statement'!I12/'Balance Sheet'!I14</f>
        <v>99.001283374717516</v>
      </c>
      <c r="X12" s="28">
        <f>'Income Statement'!I12/'Balance Sheet'!I27</f>
        <v>1.0562061322112388</v>
      </c>
      <c r="Y12" s="28">
        <f>'Income Statement'!I12/('Balance Sheet'!I18-'Balance Sheet'!I35)</f>
        <v>14.466797941994244</v>
      </c>
      <c r="Z12" s="6"/>
      <c r="AA12" s="30">
        <f>'Income Statement'!I43</f>
        <v>909.80100000000004</v>
      </c>
      <c r="AB12" s="30" t="str">
        <f>'Valuation Ratios'!I17</f>
        <v>14.8x</v>
      </c>
      <c r="AC12" s="30" t="str">
        <f>'Valuation Ratios'!I18</f>
        <v>16.0x</v>
      </c>
      <c r="AD12" s="30" t="str">
        <f>'Valuation Ratios'!I20</f>
        <v>30.8x</v>
      </c>
      <c r="AE12" s="30" t="str">
        <f>'Valuation Ratios'!I21</f>
        <v>7.7x</v>
      </c>
      <c r="AF12" s="30" t="str">
        <f>'Valuation Ratios'!I22</f>
        <v>3.8x</v>
      </c>
      <c r="AG12" s="30" t="str">
        <f>'Valuation Ratios'!I24</f>
        <v>20.9x</v>
      </c>
      <c r="AH12" s="30" t="str">
        <f>'Valuation Ratios'!I25</f>
        <v>-51.8x</v>
      </c>
      <c r="AI12" s="30">
        <f>'Valuation Ratios'!I31</f>
        <v>0.16</v>
      </c>
      <c r="AK12" s="30">
        <f>'Valuation Ratios'!I29</f>
        <v>5.0999999999999996</v>
      </c>
      <c r="AL12" s="30">
        <f>'Valuation Ratios'!I30</f>
        <v>5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ht="18" x14ac:dyDescent="0.2">
      <c r="A13" s="24">
        <v>2019</v>
      </c>
      <c r="B13" s="25">
        <f>'Balance Sheet'!J18/'Balance Sheet'!J35</f>
        <v>0.69977866952742562</v>
      </c>
      <c r="C13" s="25">
        <f>('Balance Sheet'!J18-'Balance Sheet'!J15)/'Balance Sheet'!J35</f>
        <v>0.12907008249091059</v>
      </c>
      <c r="D13" s="25">
        <f>'Balance Sheet'!J12/'Balance Sheet'!J35</f>
        <v>8.2805789375405045E-2</v>
      </c>
      <c r="E13" s="25">
        <f>'Cash Flow Statement'!J20/'Balance Sheet'!J35</f>
        <v>0.67049769149937211</v>
      </c>
      <c r="F13" s="25">
        <f>'Balance Sheet'!J18/'Balance Sheet'!J35</f>
        <v>0.69977866952742562</v>
      </c>
      <c r="G13" s="23"/>
      <c r="H13" s="26">
        <f>'Income Statement'!J33/'Balance Sheet'!J51</f>
        <v>-6.1178250683326825</v>
      </c>
      <c r="I13" s="26">
        <f>'Income Statement'!J33/'Income Statement'!J12</f>
        <v>0.14892940626954726</v>
      </c>
      <c r="J13" s="26">
        <f>'Income Statement'!J12/'Balance Sheet'!J27</f>
        <v>1.0190598247362541</v>
      </c>
      <c r="K13" s="26">
        <f>'Income Statement'!J30/'Balance Sheet'!J27</f>
        <v>0.15176797465111924</v>
      </c>
      <c r="L13" s="26">
        <f>'Income Statement'!J38</f>
        <v>1.8</v>
      </c>
      <c r="M13" s="23"/>
      <c r="N13" s="26">
        <f>'Balance Sheet'!J40/'Balance Sheet'!J27</f>
        <v>1.0248075047841276</v>
      </c>
      <c r="O13" s="26">
        <f>'Balance Sheet'!J51/'Balance Sheet'!J27</f>
        <v>-2.4807504784127674E-2</v>
      </c>
      <c r="P13" s="26">
        <f>'Balance Sheet'!J40/'Balance Sheet'!J51</f>
        <v>-41.310382229163956</v>
      </c>
      <c r="Q13" s="25">
        <f>'Income Statement'!J24/'Income Statement'!J26</f>
        <v>-8.6573430743998809</v>
      </c>
      <c r="R13" s="25">
        <f>ABS('Cash Flow Statement'!J20/('Income Statement'!J26+'Cash Flow Statement'!J30))</f>
        <v>2.8916083087927618</v>
      </c>
      <c r="S13" s="25">
        <f>'Balance Sheet'!J40/'Income Statement'!J43</f>
        <v>4.1423245251498724</v>
      </c>
      <c r="T13" s="25">
        <f>'Cash Flow Statement'!J20/'Balance Sheet'!J40</f>
        <v>0.19232736411727824</v>
      </c>
      <c r="V13" s="25">
        <f>ABS('Income Statement'!J15/'Balance Sheet'!J15)</f>
        <v>3.2108245521179168</v>
      </c>
      <c r="W13" s="25">
        <f>'Income Statement'!J12/'Balance Sheet'!J14</f>
        <v>108.31663091663091</v>
      </c>
      <c r="X13" s="25">
        <f>'Income Statement'!J12/'Balance Sheet'!J27</f>
        <v>1.0190598247362541</v>
      </c>
      <c r="Y13" s="25">
        <f>'Income Statement'!J12/('Balance Sheet'!J18-'Balance Sheet'!J35)</f>
        <v>-11.547076560961258</v>
      </c>
      <c r="AA13" s="11">
        <f>'Income Statement'!J43</f>
        <v>919.44799999999998</v>
      </c>
      <c r="AB13" s="11" t="str">
        <f>'Valuation Ratios'!J17</f>
        <v>18.8x</v>
      </c>
      <c r="AC13" s="11" t="str">
        <f>'Valuation Ratios'!J18</f>
        <v>20.2x</v>
      </c>
      <c r="AD13" s="11" t="str">
        <f>'Valuation Ratios'!J20</f>
        <v>29.0x</v>
      </c>
      <c r="AE13" s="11" t="str">
        <f>'Valuation Ratios'!J21</f>
        <v>5.3x</v>
      </c>
      <c r="AF13" s="11" t="str">
        <f>'Valuation Ratios'!J22</f>
        <v>4.6x</v>
      </c>
      <c r="AG13" s="11" t="str">
        <f>'Valuation Ratios'!J24</f>
        <v>25.4x</v>
      </c>
      <c r="AH13" s="11" t="str">
        <f>'Valuation Ratios'!J25</f>
        <v>-125.2x</v>
      </c>
      <c r="AI13" s="11">
        <f>'Valuation Ratios'!J31</f>
        <v>0.17599999999999999</v>
      </c>
      <c r="AK13" s="11">
        <f>'Valuation Ratios'!J29</f>
        <v>3.8</v>
      </c>
      <c r="AL13" s="11">
        <f>'Valuation Ratios'!J30</f>
        <v>5</v>
      </c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s="31" customFormat="1" ht="18" x14ac:dyDescent="0.2">
      <c r="A14" s="27">
        <v>2020</v>
      </c>
      <c r="B14" s="28">
        <f>'Balance Sheet'!K18/'Balance Sheet'!K35</f>
        <v>0.83287250267756119</v>
      </c>
      <c r="C14" s="28">
        <f>('Balance Sheet'!K18-'Balance Sheet'!K15)/'Balance Sheet'!K35</f>
        <v>0.35552485874209516</v>
      </c>
      <c r="D14" s="28">
        <f>'Balance Sheet'!K12/'Balance Sheet'!K35</f>
        <v>0.33239148781567784</v>
      </c>
      <c r="E14" s="28">
        <f>'Cash Flow Statement'!K20/'Balance Sheet'!K35</f>
        <v>0.67260486010452891</v>
      </c>
      <c r="F14" s="28">
        <f>'Balance Sheet'!K18/'Balance Sheet'!K35</f>
        <v>0.83287250267756119</v>
      </c>
      <c r="G14" s="23"/>
      <c r="H14" s="29">
        <f>'Income Statement'!K33/'Balance Sheet'!K51</f>
        <v>1.6853554086258489</v>
      </c>
      <c r="I14" s="29">
        <f>'Income Statement'!K33/'Income Statement'!K12</f>
        <v>0.14016683973882454</v>
      </c>
      <c r="J14" s="29">
        <f>'Income Statement'!K12/'Balance Sheet'!K27</f>
        <v>0.95324363728311312</v>
      </c>
      <c r="K14" s="29">
        <f>'Income Statement'!K30/'Balance Sheet'!K27</f>
        <v>0.13361314813911632</v>
      </c>
      <c r="L14" s="29">
        <f>'Income Statement'!K38</f>
        <v>1.82</v>
      </c>
      <c r="M14" s="23"/>
      <c r="N14" s="29">
        <f>'Balance Sheet'!K40/'Balance Sheet'!K27</f>
        <v>0.9207210850273666</v>
      </c>
      <c r="O14" s="29">
        <f>'Balance Sheet'!K51/'Balance Sheet'!K27</f>
        <v>7.9278914972633285E-2</v>
      </c>
      <c r="P14" s="29">
        <f>'Balance Sheet'!K40/'Balance Sheet'!K51</f>
        <v>11.613694326482586</v>
      </c>
      <c r="Q14" s="28">
        <f>'Income Statement'!K24/'Income Statement'!K26</f>
        <v>-287.32772166105502</v>
      </c>
      <c r="R14" s="28">
        <f>ABS('Cash Flow Statement'!K20/('Income Statement'!K26+'Cash Flow Statement'!K30))</f>
        <v>1.9049642318913902</v>
      </c>
      <c r="S14" s="28">
        <f>'Balance Sheet'!K40/'Income Statement'!K43</f>
        <v>3.8916083426231509</v>
      </c>
      <c r="T14" s="28">
        <f>'Cash Flow Statement'!K20/'Balance Sheet'!K40</f>
        <v>0.22850261719790624</v>
      </c>
      <c r="U14" s="6"/>
      <c r="V14" s="28">
        <f>ABS('Income Statement'!K15/'Balance Sheet'!K15)</f>
        <v>3.3530741847761454</v>
      </c>
      <c r="W14" s="28">
        <f>'Income Statement'!K12/'Balance Sheet'!K14</f>
        <v>195.96315584542003</v>
      </c>
      <c r="X14" s="28">
        <f>'Income Statement'!K12/'Balance Sheet'!K27</f>
        <v>0.95324363728311312</v>
      </c>
      <c r="Y14" s="28">
        <f>'Income Statement'!K12/('Balance Sheet'!K18-'Balance Sheet'!K35)</f>
        <v>-18.234620906418854</v>
      </c>
      <c r="Z14" s="6"/>
      <c r="AA14" s="30">
        <f>'Income Statement'!K43</f>
        <v>999.30200000000002</v>
      </c>
      <c r="AB14" s="30" t="str">
        <f>'Valuation Ratios'!K17</f>
        <v>18.9x</v>
      </c>
      <c r="AC14" s="30" t="str">
        <f>'Valuation Ratios'!K18</f>
        <v>20.4x</v>
      </c>
      <c r="AD14" s="30" t="str">
        <f>'Valuation Ratios'!K20</f>
        <v>28.5x</v>
      </c>
      <c r="AE14" s="30" t="str">
        <f>'Valuation Ratios'!K21</f>
        <v>4.9x</v>
      </c>
      <c r="AF14" s="30" t="str">
        <f>'Valuation Ratios'!K22</f>
        <v>4.7x</v>
      </c>
      <c r="AG14" s="30" t="str">
        <f>'Valuation Ratios'!K24</f>
        <v>27.3x</v>
      </c>
      <c r="AH14" s="30" t="str">
        <f>'Valuation Ratios'!K25</f>
        <v>59.1x</v>
      </c>
      <c r="AI14" s="30">
        <f>'Valuation Ratios'!K31</f>
        <v>0.188</v>
      </c>
      <c r="AK14" s="30">
        <f>'Valuation Ratios'!K29</f>
        <v>4.5999999999999996</v>
      </c>
      <c r="AL14" s="30">
        <f>'Valuation Ratios'!K30</f>
        <v>7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ht="18" x14ac:dyDescent="0.2">
      <c r="A15" s="24">
        <v>2021</v>
      </c>
      <c r="B15" s="25">
        <f>'Balance Sheet'!L18/'Balance Sheet'!L35</f>
        <v>0.78668064494550338</v>
      </c>
      <c r="C15" s="25">
        <f>('Balance Sheet'!L18-'Balance Sheet'!L15)/'Balance Sheet'!L35</f>
        <v>0.13865692281204656</v>
      </c>
      <c r="D15" s="25">
        <f>'Balance Sheet'!L12/'Balance Sheet'!L35</f>
        <v>7.7923786943834311E-2</v>
      </c>
      <c r="E15" s="25">
        <f>'Cash Flow Statement'!L20/'Balance Sheet'!L35</f>
        <v>1.2712243020273257</v>
      </c>
      <c r="F15" s="25">
        <f>'Balance Sheet'!L18/'Balance Sheet'!L35</f>
        <v>0.78668064494550338</v>
      </c>
      <c r="G15" s="23"/>
      <c r="H15" s="26">
        <f>'Income Statement'!L33/'Balance Sheet'!L51</f>
        <v>-10.042841566465759</v>
      </c>
      <c r="I15" s="26">
        <f>'Income Statement'!L33/'Income Statement'!L12</f>
        <v>0.15312990026464168</v>
      </c>
      <c r="J15" s="26">
        <f>'Income Statement'!L12/'Balance Sheet'!L27</f>
        <v>1.0657548722032544</v>
      </c>
      <c r="K15" s="26">
        <f>'Income Statement'!L30/'Balance Sheet'!L27</f>
        <v>0.1631989372870403</v>
      </c>
      <c r="L15" s="26">
        <f>'Income Statement'!L38</f>
        <v>2.19</v>
      </c>
      <c r="M15" s="23"/>
      <c r="N15" s="26">
        <f>'Balance Sheet'!L40/'Balance Sheet'!L27</f>
        <v>1.0162502750050324</v>
      </c>
      <c r="O15" s="26">
        <f>'Balance Sheet'!L51/'Balance Sheet'!L27</f>
        <v>-1.6250275005032531E-2</v>
      </c>
      <c r="P15" s="26">
        <f>'Balance Sheet'!L40/'Balance Sheet'!L51</f>
        <v>-62.537420116909459</v>
      </c>
      <c r="Q15" s="25">
        <f>'Income Statement'!L24/'Income Statement'!L26</f>
        <v>-386.75172711571679</v>
      </c>
      <c r="R15" s="25">
        <f>ABS('Cash Flow Statement'!L20/('Income Statement'!L26+'Cash Flow Statement'!L30))</f>
        <v>1.0968116128519496</v>
      </c>
      <c r="S15" s="25">
        <f>'Balance Sheet'!L40/'Income Statement'!L43</f>
        <v>3.9896240305134647</v>
      </c>
      <c r="T15" s="25">
        <f>'Cash Flow Statement'!L20/'Balance Sheet'!L40</f>
        <v>0.2807097837173419</v>
      </c>
      <c r="V15" s="25">
        <f>ABS('Income Statement'!L15/'Balance Sheet'!L15)</f>
        <v>3.8613805089291904</v>
      </c>
      <c r="W15" s="25">
        <f>'Income Statement'!L12/'Balance Sheet'!L14</f>
        <v>164.91854531607007</v>
      </c>
      <c r="X15" s="25">
        <f>'Income Statement'!L12/'Balance Sheet'!L27</f>
        <v>1.0657548722032544</v>
      </c>
      <c r="Y15" s="25">
        <f>'Income Statement'!L12/('Balance Sheet'!L18-'Balance Sheet'!L35)</f>
        <v>-22.263376241492054</v>
      </c>
      <c r="AA15" s="11" t="str">
        <f>'Income Statement'!L43</f>
        <v>1,035.084</v>
      </c>
      <c r="AB15" s="11" t="str">
        <f>'Valuation Ratios'!L17</f>
        <v>21.7x</v>
      </c>
      <c r="AC15" s="11" t="str">
        <f>'Valuation Ratios'!L18</f>
        <v>23.9x</v>
      </c>
      <c r="AD15" s="11" t="str">
        <f>'Valuation Ratios'!L20</f>
        <v>31.6x</v>
      </c>
      <c r="AE15" s="11" t="str">
        <f>'Valuation Ratios'!L21</f>
        <v>6.5x</v>
      </c>
      <c r="AF15" s="11" t="str">
        <f>'Valuation Ratios'!L22</f>
        <v>5.4x</v>
      </c>
      <c r="AG15" s="11" t="str">
        <f>'Valuation Ratios'!L24</f>
        <v>31.6x</v>
      </c>
      <c r="AH15" s="11" t="str">
        <f>'Valuation Ratios'!L25</f>
        <v>1,051.6x</v>
      </c>
      <c r="AI15" s="11">
        <f>'Valuation Ratios'!L31</f>
        <v>0.20119999999999999</v>
      </c>
      <c r="AK15" s="11">
        <f>'Valuation Ratios'!L29</f>
        <v>4.3</v>
      </c>
      <c r="AL15" s="11">
        <f>'Valuation Ratios'!L30</f>
        <v>6</v>
      </c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s="31" customFormat="1" ht="18" x14ac:dyDescent="0.2">
      <c r="A16" s="27">
        <v>2022</v>
      </c>
      <c r="B16" s="28">
        <f>'Balance Sheet'!M18/'Balance Sheet'!M35</f>
        <v>0.99490314513868217</v>
      </c>
      <c r="C16" s="28">
        <f>('Balance Sheet'!M18-'Balance Sheet'!M15)/'Balance Sheet'!M35</f>
        <v>0.17179419266403742</v>
      </c>
      <c r="D16" s="28">
        <f>'Balance Sheet'!M12/'Balance Sheet'!M35</f>
        <v>8.7078221716196252E-2</v>
      </c>
      <c r="E16" s="28">
        <f>'Cash Flow Statement'!M20/'Balance Sheet'!M35</f>
        <v>0.74732344174863308</v>
      </c>
      <c r="F16" s="28">
        <f>'Balance Sheet'!M18/'Balance Sheet'!M35</f>
        <v>0.99490314513868217</v>
      </c>
      <c r="G16" s="23"/>
      <c r="H16" s="29">
        <f>'Income Statement'!M33/'Balance Sheet'!M51</f>
        <v>28.224674410418867</v>
      </c>
      <c r="I16" s="29">
        <f>'Income Statement'!M33/'Income Statement'!M12</f>
        <v>0.15869861526644649</v>
      </c>
      <c r="J16" s="29">
        <f>'Income Statement'!M12/'Balance Sheet'!M27</f>
        <v>1.0483613353318162</v>
      </c>
      <c r="K16" s="29">
        <f>'Income Statement'!M30/'Balance Sheet'!M27</f>
        <v>0.166373492216042</v>
      </c>
      <c r="L16" s="29">
        <f>'Income Statement'!M38</f>
        <v>2.77</v>
      </c>
      <c r="M16" s="23"/>
      <c r="N16" s="29">
        <f>'Balance Sheet'!M40/'Balance Sheet'!M27</f>
        <v>0.99410538843436136</v>
      </c>
      <c r="O16" s="29">
        <f>'Balance Sheet'!M51/'Balance Sheet'!M27</f>
        <v>5.8946115656387096E-3</v>
      </c>
      <c r="P16" s="29">
        <f>'Balance Sheet'!M40/'Balance Sheet'!M51</f>
        <v>168.64646251319957</v>
      </c>
      <c r="Q16" s="28">
        <f>'Income Statement'!M24/'Income Statement'!M26</f>
        <v>-392.45398326664241</v>
      </c>
      <c r="R16" s="28">
        <f>ABS('Cash Flow Statement'!M20/('Income Statement'!M26+'Cash Flow Statement'!M30))</f>
        <v>1.7164077698665849</v>
      </c>
      <c r="S16" s="28">
        <f>'Balance Sheet'!M40/'Income Statement'!M43</f>
        <v>3.866845619817636</v>
      </c>
      <c r="T16" s="28">
        <f>'Cash Flow Statement'!M20/'Balance Sheet'!M40</f>
        <v>0.18138141936356431</v>
      </c>
      <c r="U16" s="6"/>
      <c r="V16" s="28">
        <f>ABS('Income Statement'!M15/'Balance Sheet'!M15)</f>
        <v>2.8226776378749063</v>
      </c>
      <c r="W16" s="28">
        <f>'Income Statement'!M12/'Balance Sheet'!M14</f>
        <v>89.762675430804762</v>
      </c>
      <c r="X16" s="28">
        <f>'Income Statement'!M12/'Balance Sheet'!M27</f>
        <v>1.0483613353318162</v>
      </c>
      <c r="Y16" s="28">
        <f>'Income Statement'!M12/('Balance Sheet'!M18-'Balance Sheet'!M35)</f>
        <v>-852.49552893536111</v>
      </c>
      <c r="Z16" s="6"/>
      <c r="AA16" s="30" t="str">
        <f>'Income Statement'!M43</f>
        <v>1,239.058</v>
      </c>
      <c r="AB16" s="30" t="str">
        <f>'Valuation Ratios'!M17</f>
        <v>22.8x</v>
      </c>
      <c r="AC16" s="30" t="str">
        <f>'Valuation Ratios'!M18</f>
        <v>24.6x</v>
      </c>
      <c r="AD16" s="30" t="str">
        <f>'Valuation Ratios'!M20</f>
        <v>60.8x</v>
      </c>
      <c r="AE16" s="30" t="str">
        <f>'Valuation Ratios'!M21</f>
        <v>6.6x</v>
      </c>
      <c r="AF16" s="30" t="str">
        <f>'Valuation Ratios'!M22</f>
        <v>5.6x</v>
      </c>
      <c r="AG16" s="30" t="str">
        <f>'Valuation Ratios'!M24</f>
        <v>30.1x</v>
      </c>
      <c r="AH16" s="30" t="str">
        <f>'Valuation Ratios'!M25</f>
        <v>848.9x</v>
      </c>
      <c r="AI16" s="30">
        <f>'Valuation Ratios'!M31</f>
        <v>0.22120000000000001</v>
      </c>
      <c r="AK16" s="30">
        <f>'Valuation Ratios'!M29</f>
        <v>4.8</v>
      </c>
      <c r="AL16" s="30">
        <f>'Valuation Ratios'!M30</f>
        <v>6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2:62" x14ac:dyDescent="0.2">
      <c r="G17" s="23"/>
      <c r="K17" s="23"/>
      <c r="M17" s="23"/>
      <c r="R17" s="23"/>
      <c r="S17" s="23"/>
      <c r="AC17" s="32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2:62" x14ac:dyDescent="0.2"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2:62" x14ac:dyDescent="0.2">
      <c r="E19" s="23"/>
    </row>
    <row r="21" spans="2:62" x14ac:dyDescent="0.2">
      <c r="D21" s="23"/>
    </row>
    <row r="22" spans="2:62" x14ac:dyDescent="0.2">
      <c r="B22" s="22"/>
      <c r="J22" s="23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 Sheet</vt:lpstr>
      <vt:lpstr>Income Statement</vt:lpstr>
      <vt:lpstr>Cash Flow Statement</vt:lpstr>
      <vt:lpstr>Valuation Ratios</vt:lpstr>
      <vt:lpstr>Financial Ratios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2023-04-24T10:18:25Z</dcterms:created>
  <dcterms:modified xsi:type="dcterms:W3CDTF">2023-12-05T18:59:42Z</dcterms:modified>
  <cp:category/>
  <dc:identifier/>
  <cp:version/>
</cp:coreProperties>
</file>