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E:\Data Analytics\Excel\"/>
    </mc:Choice>
  </mc:AlternateContent>
  <xr:revisionPtr revIDLastSave="0" documentId="13_ncr:1_{4DA3A0F0-94A7-47E7-9368-869E35720561}" xr6:coauthVersionLast="47" xr6:coauthVersionMax="47" xr10:uidLastSave="{00000000-0000-0000-0000-000000000000}"/>
  <bookViews>
    <workbookView xWindow="-108" yWindow="-108" windowWidth="23256" windowHeight="12576" firstSheet="3" activeTab="7" xr2:uid="{26D4546B-D2A1-4444-8EAF-A6228F96F0C1}"/>
  </bookViews>
  <sheets>
    <sheet name="Data" sheetId="10" r:id="rId1"/>
    <sheet name="Products to Discontinue" sheetId="37" r:id="rId2"/>
    <sheet name="Profit per Product" sheetId="31" r:id="rId3"/>
    <sheet name="Anomalies" sheetId="17" r:id="rId4"/>
    <sheet name="PivotTable" sheetId="4" r:id="rId5"/>
    <sheet name="Products" sheetId="11" r:id="rId6"/>
    <sheet name="Top 5 Products by $ per Unit" sheetId="15" r:id="rId7"/>
    <sheet name="Dynamic Sales Report by Country" sheetId="35" r:id="rId8"/>
    <sheet name="Top 5 Products ($ per Unit)" sheetId="18" r:id="rId9"/>
    <sheet name="Best Sales Person by Country" sheetId="20" r:id="rId10"/>
    <sheet name="Best and Worst Sales Person" sheetId="30" r:id="rId11"/>
  </sheets>
  <definedNames>
    <definedName name="_xlnm._FilterDatabase" localSheetId="0" hidden="1">Data!$C$11:$G$11</definedName>
    <definedName name="_xlnm._FilterDatabase" localSheetId="5" hidden="1">Products!$B$3:$E$26</definedName>
    <definedName name="_xlnm._FilterDatabase" localSheetId="8" hidden="1">'Top 5 Products ($ per Unit)'!$C$5:$F$27</definedName>
    <definedName name="_xlchart.v1.0" hidden="1">Anomalies!$D$1</definedName>
    <definedName name="_xlchart.v1.1" hidden="1">Anomalies!$D$2:$D$301</definedName>
    <definedName name="_xlchart.v1.2" hidden="1">Anomalies!$B$2:$B$301</definedName>
    <definedName name="_xlchart.v1.3" hidden="1">Anomalies!$D$2:$D$301</definedName>
    <definedName name="_xlchart.v1.4" hidden="1">Anomalies!$B$2:$B$301</definedName>
    <definedName name="_xlchart.v1.5" hidden="1">Anomalies!$D$2:$D$301</definedName>
    <definedName name="_xlcn.WorksheetConnection_beginnerDAcourseblank.xlsxdata" hidden="1">data[]</definedName>
    <definedName name="Slicer_Geography">#N/A</definedName>
  </definedNames>
  <calcPr calcId="181029"/>
  <pivotCaches>
    <pivotCache cacheId="0" r:id="rId12"/>
    <pivotCache cacheId="1" r:id="rId13"/>
    <pivotCache cacheId="2" r:id="rId14"/>
    <pivotCache cacheId="7" r:id="rId15"/>
  </pivotCaches>
  <extLst>
    <ext xmlns:x14="http://schemas.microsoft.com/office/spreadsheetml/2009/9/main" uri="{876F7934-8845-4945-9796-88D515C7AA90}">
      <x14:pivotCaches>
        <pivotCache cacheId="4"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Lst>
</workbook>
</file>

<file path=xl/calcChain.xml><?xml version="1.0" encoding="utf-8"?>
<calcChain xmlns="http://schemas.openxmlformats.org/spreadsheetml/2006/main">
  <c r="I9" i="35" l="1"/>
  <c r="I10" i="35"/>
  <c r="I11" i="35"/>
  <c r="I12" i="35"/>
  <c r="I13" i="35"/>
  <c r="I14" i="35"/>
  <c r="I15" i="35"/>
  <c r="I16" i="35"/>
  <c r="I17" i="35"/>
  <c r="I18" i="35"/>
  <c r="I8" i="35"/>
  <c r="H8" i="35"/>
  <c r="J8" i="35" s="1"/>
  <c r="H9" i="35"/>
  <c r="J9" i="35" s="1"/>
  <c r="H10" i="35"/>
  <c r="J10" i="35" s="1"/>
  <c r="H11" i="35"/>
  <c r="J11" i="35" s="1"/>
  <c r="H12" i="35"/>
  <c r="J12" i="35" s="1"/>
  <c r="H13" i="35"/>
  <c r="J13" i="35" s="1"/>
  <c r="H14" i="35"/>
  <c r="J14" i="35" s="1"/>
  <c r="H15" i="35"/>
  <c r="J15" i="35" s="1"/>
  <c r="H16" i="35"/>
  <c r="J16" i="35" s="1"/>
  <c r="H17" i="35"/>
  <c r="J17" i="35" s="1"/>
  <c r="H18" i="35"/>
  <c r="J18" i="35" s="1"/>
  <c r="D13" i="35"/>
  <c r="D11" i="35"/>
  <c r="D10" i="35"/>
  <c r="D7" i="35"/>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D6" i="18"/>
  <c r="F6" i="18" s="1"/>
  <c r="E6" i="18"/>
  <c r="G6" i="18" s="1"/>
  <c r="D7" i="18"/>
  <c r="E7" i="18"/>
  <c r="D8" i="18"/>
  <c r="E8" i="18"/>
  <c r="D9" i="18"/>
  <c r="E9" i="18"/>
  <c r="D10" i="18"/>
  <c r="E10" i="18"/>
  <c r="D11" i="18"/>
  <c r="E11" i="18"/>
  <c r="D12" i="18"/>
  <c r="E12" i="18"/>
  <c r="D13" i="18"/>
  <c r="E13" i="18"/>
  <c r="D14" i="18"/>
  <c r="E14" i="18"/>
  <c r="D15" i="18"/>
  <c r="E15" i="18"/>
  <c r="D16" i="18"/>
  <c r="E16" i="18"/>
  <c r="D17" i="18"/>
  <c r="E17" i="18"/>
  <c r="D18" i="18"/>
  <c r="E18" i="18"/>
  <c r="D19" i="18"/>
  <c r="E19" i="18"/>
  <c r="D20" i="18"/>
  <c r="E20" i="18"/>
  <c r="D21" i="18"/>
  <c r="E21" i="18"/>
  <c r="D22" i="18"/>
  <c r="E22" i="18"/>
  <c r="D23" i="18"/>
  <c r="E23" i="18"/>
  <c r="D24" i="18"/>
  <c r="E24" i="18"/>
  <c r="D25" i="18"/>
  <c r="E25" i="18"/>
  <c r="D26" i="18"/>
  <c r="E26" i="18"/>
  <c r="D27" i="18"/>
  <c r="E27" i="18"/>
  <c r="E5" i="11"/>
  <c r="E6" i="11"/>
  <c r="E7" i="11"/>
  <c r="E8" i="11"/>
  <c r="E9" i="11"/>
  <c r="E10" i="11"/>
  <c r="E11" i="11"/>
  <c r="E12" i="11"/>
  <c r="E13" i="11"/>
  <c r="E14" i="11"/>
  <c r="E15" i="11"/>
  <c r="E16" i="11"/>
  <c r="E17" i="11"/>
  <c r="E18" i="11"/>
  <c r="E19" i="11"/>
  <c r="E20" i="11"/>
  <c r="E21" i="11"/>
  <c r="E22" i="11"/>
  <c r="E23" i="11"/>
  <c r="E24" i="11"/>
  <c r="E25" i="11"/>
  <c r="E4" i="11"/>
  <c r="E10" i="35" l="1"/>
  <c r="E11" i="35"/>
  <c r="E13" i="35"/>
  <c r="D12" i="35"/>
  <c r="E12" i="35" s="1"/>
  <c r="F14" i="18"/>
  <c r="F12" i="18"/>
  <c r="F10" i="18"/>
  <c r="F8" i="18"/>
  <c r="F26" i="18"/>
  <c r="F22" i="18"/>
  <c r="F16" i="18"/>
  <c r="F24" i="18"/>
  <c r="F18" i="18"/>
  <c r="F7" i="18"/>
  <c r="F20" i="18"/>
  <c r="F27" i="18"/>
  <c r="F25" i="18"/>
  <c r="F23" i="18"/>
  <c r="F21" i="18"/>
  <c r="F19" i="18"/>
  <c r="F17" i="18"/>
  <c r="F15" i="18"/>
  <c r="F13" i="18"/>
  <c r="F11" i="18"/>
  <c r="F9" i="18"/>
  <c r="G27" i="18"/>
  <c r="G26" i="18"/>
  <c r="G25" i="18"/>
  <c r="G24" i="18"/>
  <c r="G23" i="18"/>
  <c r="G22" i="18"/>
  <c r="G21" i="18"/>
  <c r="G20" i="18"/>
  <c r="G19" i="18"/>
  <c r="G18" i="18"/>
  <c r="G17" i="18"/>
  <c r="G16" i="18"/>
  <c r="G15" i="18"/>
  <c r="G14" i="18"/>
  <c r="G13" i="18"/>
  <c r="G12" i="18"/>
  <c r="G11" i="18"/>
  <c r="G10" i="18"/>
  <c r="G9" i="18"/>
  <c r="G8" i="18"/>
  <c r="G7"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6DBF9C-075D-4FCC-AFC4-2C6916B8369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8C9EC1D-7BE5-4A35-ADC2-18A39D43B7AB}"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Geography].&amp;[India]}"/>
  </metadataStrings>
  <mdxMetadata count="1">
    <mdx n="0" f="s">
      <ms ns="1" c="0"/>
    </mdx>
  </mdxMetadata>
  <valueMetadata count="1">
    <bk>
      <rc t="1" v="0"/>
    </bk>
  </valueMetadata>
</metadata>
</file>

<file path=xl/sharedStrings.xml><?xml version="1.0" encoding="utf-8"?>
<sst xmlns="http://schemas.openxmlformats.org/spreadsheetml/2006/main" count="2109" uniqueCount="84">
  <si>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</si>
  <si>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</si>
  <si>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</si>
  <si>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</si>
  <si>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</si>
  <si>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</si>
  <si>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</si>
  <si>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</si>
  <si>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</si>
  <si>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</si>
  <si>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</si>
  <si>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</si>
  <si>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</si>
  <si>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</si>
  <si>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</si>
  <si>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</si>
  <si>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</si>
  <si>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</si>
  <si>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</si>
  <si>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</si>
  <si>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</si>
  <si>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</si>
  <si>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</si>
  <si>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</si>
  <si>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</si>
  <si>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</si>
  <si>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</si>
  <si>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</si>
  <si>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</si>
  <si>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</si>
  <si>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</si>
  <si>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</si>
  <si>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</si>
  <si>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</si>
  <si>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</si>
  <si>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</si>
  <si>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</si>
  <si>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</si>
  <si>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</si>
  <si>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</si>
  <si>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</si>
  <si>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</si>
  <si>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</si>
  <si>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</si>
  <si>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</si>
  <si>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</si>
  <si>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</si>
  <si>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</si>
  <si>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</si>
  <si>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</si>
  <si>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</si>
  <si>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</si>
  <si>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</si>
  <si>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</si>
  <si>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</si>
  <si>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</si>
  <si>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Country</t>
  </si>
  <si>
    <t>(blank)</t>
  </si>
  <si>
    <t>Sum of Units</t>
  </si>
  <si>
    <t>Sum of Amount</t>
  </si>
  <si>
    <t xml:space="preserve"> </t>
  </si>
  <si>
    <t>Pivot Table</t>
  </si>
  <si>
    <t>Measure</t>
  </si>
  <si>
    <t>Total Amount</t>
  </si>
  <si>
    <t>Total Units</t>
  </si>
  <si>
    <t>Row Labels</t>
  </si>
  <si>
    <t>Sales Per Unit</t>
  </si>
  <si>
    <t>Sales per Unit</t>
  </si>
  <si>
    <t>Grand Total</t>
  </si>
  <si>
    <t>Cost per Unit</t>
  </si>
  <si>
    <t>Cost</t>
  </si>
  <si>
    <t>Total Profit</t>
  </si>
  <si>
    <t>Pick a Country</t>
  </si>
  <si>
    <t>Number of Transactions</t>
  </si>
  <si>
    <t>Total</t>
  </si>
  <si>
    <t>Average</t>
  </si>
  <si>
    <t>Sales</t>
  </si>
  <si>
    <t>Profit</t>
  </si>
  <si>
    <t>Quantity</t>
  </si>
  <si>
    <t>Quick Summary</t>
  </si>
  <si>
    <t>Countries</t>
  </si>
  <si>
    <t>By Sales Person</t>
  </si>
  <si>
    <t>Profit %</t>
  </si>
  <si>
    <r>
      <t>ü</t>
    </r>
    <r>
      <rPr>
        <sz val="11"/>
        <color theme="1"/>
        <rFont val="Calibri"/>
        <family val="2"/>
      </rPr>
      <t>/</t>
    </r>
    <r>
      <rPr>
        <sz val="11"/>
        <color theme="1"/>
        <rFont val="Wingdings"/>
        <charset val="2"/>
      </rPr>
      <t>û</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</si>
</sst>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44" formatCode="_(&quot;$&quot;* #,##0.00_);_(&quot;$&quot;* \(#,##0.00\);_(&quot;$&quot;* &quot;-&quot;??_);_(@_)"/>
    <numFmt numFmtId="165" formatCode="\$#,##0.00;\(\$#,##0.00\);\$#,##0.00"/>
    <numFmt numFmtId="166" formatCode="#,##0;[Red]#,##0"/>
    <numFmt numFmtId="167" formatCode="0.0%"/>
  </numFmts>
  <fonts count="7"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i/>
      <sz val="11"/>
      <color theme="1"/>
      <name val="Calibri"/>
      <family val="2"/>
      <scheme val="minor"/>
    </font>
    <font>
      <sz val="11"/>
      <color theme="1"/>
      <name val="Wingdings"/>
      <charset val="2"/>
    </font>
    <font>
      <sz val="11"/>
      <color theme="1"/>
      <name val="Calibri"/>
      <family val="2"/>
    </font>
  </fonts>
  <fills count="10">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4"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79998168889431442"/>
        <bgColor indexed="64"/>
      </patternFill>
    </fill>
  </fills>
  <borders count="8">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right/>
      <top/>
      <bottom style="thin">
        <color auto="1"/>
      </bottom>
      <diagonal/>
    </border>
    <border>
      <left/>
      <right/>
      <top style="thin">
        <color auto="1"/>
      </top>
      <bottom style="thin">
        <color auto="1"/>
      </bottom>
      <diagonal/>
    </border>
    <border>
      <left/>
      <right/>
      <top/>
      <bottom style="thin">
        <color theme="4" tint="0.39997558519241921"/>
      </bottom>
      <diagonal/>
    </border>
    <border>
      <left/>
      <right/>
      <top/>
      <bottom style="thin">
        <color theme="2" tint="-9.9978637043366805E-2"/>
      </bottom>
      <diagonal/>
    </border>
    <border>
      <left style="thin">
        <color theme="2"/>
      </left>
      <right style="thin">
        <color theme="2"/>
      </right>
      <top/>
      <bottom style="thin">
        <color theme="2" tint="-9.9978637043366805E-2"/>
      </bottom>
      <diagonal/>
    </border>
  </borders>
  <cellStyleXfs count="2">
    <xf numFmtId="0" fontId="0" fillId="0" borderId="0"/>
    <xf numFmtId="44" fontId="3" fillId="0" borderId="0" applyFont="0" applyFill="0" applyBorder="0" applyAlignment="0" applyProtection="0"/>
  </cellStyleXfs>
  <cellXfs count="40">
    <xf numFmtId="0" fontId="0" fillId="0" borderId="0" xfId="0"/>
    <xf numFmtId="6" fontId="0" fillId="0" borderId="0" xfId="0" applyNumberFormat="1"/>
    <xf numFmtId="3" fontId="0" fillId="0" borderId="0" xfId="0" applyNumberFormat="1"/>
    <xf numFmtId="0" fontId="2" fillId="0" borderId="0" xfId="0" applyFont="1"/>
    <xf numFmtId="0" fontId="0" fillId="0" borderId="2" xfId="0" applyBorder="1"/>
    <xf numFmtId="0" fontId="0" fillId="0" borderId="4" xfId="0" applyBorder="1"/>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right"/>
    </xf>
    <xf numFmtId="0" fontId="2" fillId="6" borderId="6" xfId="0" applyFont="1" applyFill="1" applyBorder="1"/>
    <xf numFmtId="0" fontId="0" fillId="2" borderId="0" xfId="0" applyFill="1"/>
    <xf numFmtId="0" fontId="0" fillId="3" borderId="0" xfId="0" applyFill="1"/>
    <xf numFmtId="0" fontId="1" fillId="3" borderId="0" xfId="0" applyFont="1" applyFill="1" applyAlignment="1">
      <alignment vertical="center"/>
    </xf>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2" fillId="4" borderId="5" xfId="0" applyFont="1" applyFill="1" applyBorder="1"/>
    <xf numFmtId="2" fontId="0" fillId="0" borderId="0" xfId="0" applyNumberFormat="1"/>
    <xf numFmtId="165" fontId="0" fillId="0" borderId="0" xfId="0" applyNumberFormat="1"/>
    <xf numFmtId="0" fontId="0" fillId="5" borderId="7" xfId="0" applyFill="1" applyBorder="1"/>
    <xf numFmtId="0" fontId="2" fillId="6" borderId="0" xfId="0" applyFont="1" applyFill="1" applyAlignment="1">
      <alignment horizontal="right"/>
    </xf>
    <xf numFmtId="0" fontId="0" fillId="6" borderId="0" xfId="0" applyFill="1"/>
    <xf numFmtId="0" fontId="0" fillId="0" borderId="0" xfId="0" applyAlignment="1">
      <alignment horizontal="left" indent="1"/>
    </xf>
    <xf numFmtId="0" fontId="2" fillId="0" borderId="0" xfId="0" applyFont="1" applyAlignment="1">
      <alignment horizontal="left" indent="1"/>
    </xf>
    <xf numFmtId="0" fontId="2" fillId="9" borderId="3" xfId="0" applyFont="1" applyFill="1" applyBorder="1"/>
    <xf numFmtId="0" fontId="2" fillId="9" borderId="3" xfId="0" applyFont="1" applyFill="1" applyBorder="1" applyAlignment="1">
      <alignment horizontal="right"/>
    </xf>
    <xf numFmtId="0" fontId="0" fillId="0" borderId="3" xfId="0" applyBorder="1"/>
    <xf numFmtId="0" fontId="0" fillId="0" borderId="4" xfId="0" applyBorder="1" applyAlignment="1">
      <alignment horizontal="right"/>
    </xf>
    <xf numFmtId="6" fontId="0" fillId="0" borderId="4" xfId="1" applyNumberFormat="1" applyFont="1" applyBorder="1"/>
    <xf numFmtId="166" fontId="0" fillId="0" borderId="0" xfId="0" applyNumberFormat="1"/>
    <xf numFmtId="3" fontId="0" fillId="0" borderId="4" xfId="1" applyNumberFormat="1" applyFont="1" applyBorder="1"/>
    <xf numFmtId="0" fontId="4" fillId="8" borderId="0" xfId="0" applyFont="1" applyFill="1" applyAlignment="1">
      <alignment horizontal="left"/>
    </xf>
    <xf numFmtId="6" fontId="0" fillId="0" borderId="0" xfId="0" applyNumberFormat="1" applyAlignment="1">
      <alignment horizontal="right"/>
    </xf>
    <xf numFmtId="167" fontId="0" fillId="0" borderId="0" xfId="0" applyNumberFormat="1"/>
    <xf numFmtId="0" fontId="5" fillId="9" borderId="0" xfId="0" applyFont="1" applyFill="1" applyAlignment="1">
      <alignment horizontal="center"/>
    </xf>
    <xf numFmtId="0" fontId="2" fillId="7" borderId="3" xfId="0" applyFont="1" applyFill="1" applyBorder="1" applyAlignment="1">
      <alignment horizontal="left"/>
    </xf>
    <xf numFmtId="0" fontId="2" fillId="0" borderId="0" xfId="0" applyFont="1" applyAlignment="1">
      <alignment horizontal="center"/>
    </xf>
  </cellXfs>
  <cellStyles count="2">
    <cellStyle name="Currency" xfId="1" builtinId="4"/>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font>
    </dxf>
    <dxf>
      <font>
        <b/>
      </font>
    </dxf>
    <dxf>
      <font>
        <b/>
      </font>
    </dxf>
    <dxf>
      <font>
        <b/>
      </font>
    </dxf>
    <dxf>
      <font>
        <b/>
      </font>
    </dxf>
    <dxf>
      <font>
        <b/>
      </font>
    </dxf>
    <dxf>
      <font>
        <i val="0"/>
      </font>
    </dxf>
    <dxf>
      <numFmt numFmtId="10" formatCode="&quot;$&quot;#,##0_);[Red]\(&quot;$&quot;#,##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67" formatCode="0.0%"/>
    </dxf>
    <dxf>
      <numFmt numFmtId="166" formatCode="#,##0;[Red]#,##0"/>
    </dxf>
    <dxf>
      <alignment horizontal="right"/>
    </dxf>
    <dxf>
      <numFmt numFmtId="10" formatCode="&quot;$&quot;#,##0_);[Red]\(&quot;$&quot;#,##0\)"/>
    </dxf>
    <dxf>
      <numFmt numFmtId="10" formatCode="&quot;$&quot;#,##0_);[Red]\(&quot;$&quot;#,##0\)"/>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styles" Target="style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heetMetadata" Target="metadata.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a:t>
            </a:r>
            <a:r>
              <a:rPr lang="en-US" baseline="0"/>
              <a:t> vs. Units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Anomalies!$D$2:$D$301</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Anomalies!$E$2:$E$301</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891C-41FE-9E06-809B77DFCAB4}"/>
            </c:ext>
          </c:extLst>
        </c:ser>
        <c:dLbls>
          <c:showLegendKey val="0"/>
          <c:showVal val="0"/>
          <c:showCatName val="0"/>
          <c:showSerName val="0"/>
          <c:showPercent val="0"/>
          <c:showBubbleSize val="0"/>
        </c:dLbls>
        <c:axId val="483050272"/>
        <c:axId val="480846928"/>
      </c:scatterChart>
      <c:valAx>
        <c:axId val="483050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46928"/>
        <c:crosses val="autoZero"/>
        <c:crossBetween val="midCat"/>
      </c:valAx>
      <c:valAx>
        <c:axId val="480846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50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Amount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a:t>
          </a:r>
        </a:p>
      </cx:txPr>
    </cx:title>
    <cx:plotArea>
      <cx:plotAreaRegion>
        <cx:series layoutId="boxWhisker" uniqueId="{4E9EF192-3AAB-4772-9F46-485C7124788D}">
          <cx:tx>
            <cx:txData>
              <cx:f>_xlchart.v1.0</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Country</a:t>
          </a:r>
        </a:p>
      </cx:txPr>
    </cx:title>
    <cx:plotArea>
      <cx:plotAreaRegion>
        <cx:series layoutId="boxWhisker" uniqueId="{DD18CC96-2C77-4992-8816-B08068B7D50A}">
          <cx:dataId val="0"/>
          <cx:layoutPr>
            <cx:visibility meanLine="0" meanMarker="1" nonoutliers="0" outliers="1"/>
            <cx:statistics quartileMethod="exclusive"/>
          </cx:layoutPr>
        </cx:series>
      </cx:plotAreaRegion>
      <cx:axis id="0">
        <cx:catScaling gapWidth="1"/>
        <cx:title>
          <cx:tx>
            <cx:txData>
              <cx:v>Country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Country</a:t>
              </a:r>
            </a:p>
          </cx:txPr>
        </cx:title>
        <cx:tickLabels/>
      </cx:axis>
      <cx:axis id="1">
        <cx:valScaling/>
        <cx:title>
          <cx:tx>
            <cx:txData>
              <cx:v>Amount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Amount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152482</xdr:rowOff>
    </xdr:from>
    <xdr:ext cx="2314878" cy="702274"/>
    <xdr:pic>
      <xdr:nvPicPr>
        <xdr:cNvPr id="2" name="Picture 1">
          <a:hlinkClick xmlns:r="http://schemas.openxmlformats.org/officeDocument/2006/relationships" r:id="rId1"/>
          <a:extLst>
            <a:ext uri="{FF2B5EF4-FFF2-40B4-BE49-F238E27FC236}">
              <a16:creationId xmlns:a16="http://schemas.microsoft.com/office/drawing/2014/main" id="{A32BE94A-9DF0-4C51-BC07-99C8312491CA}"/>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6096000" y="152482"/>
          <a:ext cx="2314878" cy="702274"/>
        </a:xfrm>
        <a:prstGeom prst="roundRect">
          <a:avLst>
            <a:gd name="adj" fmla="val 9910"/>
          </a:avLst>
        </a:prstGeom>
        <a:solidFill>
          <a:schemeClr val="bg1"/>
        </a:solidFill>
      </xdr:spPr>
    </xdr:pic>
    <xdr:clientData/>
  </xdr:oneCellAnchor>
  <xdr:oneCellAnchor>
    <xdr:from>
      <xdr:col>1</xdr:col>
      <xdr:colOff>132755</xdr:colOff>
      <xdr:row>1</xdr:row>
      <xdr:rowOff>94655</xdr:rowOff>
    </xdr:from>
    <xdr:ext cx="1261543" cy="1229523"/>
    <xdr:pic>
      <xdr:nvPicPr>
        <xdr:cNvPr id="3" name="Picture 2">
          <a:extLst>
            <a:ext uri="{FF2B5EF4-FFF2-40B4-BE49-F238E27FC236}">
              <a16:creationId xmlns:a16="http://schemas.microsoft.com/office/drawing/2014/main" id="{2E568E2F-2596-4598-895E-A3B1E8FCF671}"/>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742355" y="277535"/>
          <a:ext cx="1261543" cy="1229523"/>
        </a:xfrm>
        <a:prstGeom prst="ellipse">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6</xdr:col>
      <xdr:colOff>38100</xdr:colOff>
      <xdr:row>4</xdr:row>
      <xdr:rowOff>22860</xdr:rowOff>
    </xdr:from>
    <xdr:to>
      <xdr:col>9</xdr:col>
      <xdr:colOff>38100</xdr:colOff>
      <xdr:row>17</xdr:row>
      <xdr:rowOff>112395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6A81B839-D481-6BDB-AF00-C8917D59895F}"/>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930140" y="754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441960</xdr:colOff>
      <xdr:row>18</xdr:row>
      <xdr:rowOff>76200</xdr:rowOff>
    </xdr:from>
    <xdr:to>
      <xdr:col>16</xdr:col>
      <xdr:colOff>137160</xdr:colOff>
      <xdr:row>33</xdr:row>
      <xdr:rowOff>76200</xdr:rowOff>
    </xdr:to>
    <xdr:graphicFrame macro="">
      <xdr:nvGraphicFramePr>
        <xdr:cNvPr id="2" name="Chart 1">
          <a:extLst>
            <a:ext uri="{FF2B5EF4-FFF2-40B4-BE49-F238E27FC236}">
              <a16:creationId xmlns:a16="http://schemas.microsoft.com/office/drawing/2014/main" id="{1415FD48-2C7F-136C-DE35-CA6296B28B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373380</xdr:colOff>
      <xdr:row>0</xdr:row>
      <xdr:rowOff>144780</xdr:rowOff>
    </xdr:from>
    <xdr:to>
      <xdr:col>16</xdr:col>
      <xdr:colOff>68580</xdr:colOff>
      <xdr:row>15</xdr:row>
      <xdr:rowOff>144780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E8DFD35-5C1D-BE25-BFA0-A410853B39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393180" y="1447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441960</xdr:colOff>
      <xdr:row>34</xdr:row>
      <xdr:rowOff>137160</xdr:rowOff>
    </xdr:from>
    <xdr:to>
      <xdr:col>16</xdr:col>
      <xdr:colOff>137160</xdr:colOff>
      <xdr:row>49</xdr:row>
      <xdr:rowOff>137160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5880F25-2BAA-5AB0-4D0F-E73690BF69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461760" y="63550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PC2" refreshedDate="45285.456963310186" createdVersion="8" refreshedVersion="8" minRefreshableVersion="3" recordCount="301" xr:uid="{F67AF8D0-3F9A-4B9C-82DC-15D5E5949231}">
  <cacheSource type="worksheet">
    <worksheetSource name="data"/>
  </cacheSource>
  <cacheFields count="5">
    <cacheField name="Sales Person" numFmtId="0">
      <sharedItems containsBlank="1" count="11">
        <s v="Ram Mahesh"/>
        <s v="Brien Boise"/>
        <s v="Husein Augar"/>
        <s v="Carla Molina"/>
        <s v="Curtice Advani"/>
        <s v="Ches Bonnell"/>
        <s v="Gigi Bohling"/>
        <s v="Barr Faughny"/>
        <s v="Gunar Cockshoot"/>
        <s v="Oby Sorrel"/>
        <m/>
      </sharedItems>
    </cacheField>
    <cacheField name="Geography" numFmtId="0">
      <sharedItems containsBlank="1" count="7">
        <s v="New Zealand"/>
        <s v="USA"/>
        <s v="Canada"/>
        <s v="UK"/>
        <s v="Australia"/>
        <s v="India"/>
        <m/>
      </sharedItems>
    </cacheField>
    <cacheField name="Product" numFmtId="0">
      <sharedItems count="23">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 v="Descriptive statistics"/>
      </sharedItems>
    </cacheField>
    <cacheField name="Amount" numFmtId="6">
      <sharedItems containsString="0" containsBlank="1" containsNumber="1" containsInteger="1" minValue="0" maxValue="16184" count="269">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714"/>
        <n v="3850"/>
        <m/>
      </sharedItems>
    </cacheField>
    <cacheField name="Units" numFmtId="3">
      <sharedItems containsString="0" containsBlank="1" containsNumber="1" containsInteger="1" minValue="0" maxValue="525"/>
    </cacheField>
  </cacheFields>
  <extLst>
    <ext xmlns:x14="http://schemas.microsoft.com/office/spreadsheetml/2009/9/main" uri="{725AE2AE-9491-48be-B2B4-4EB974FC3084}">
      <x14:pivotCacheDefinition pivotCacheId="20383988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PC2" refreshedDate="45289.55581701389" backgroundQuery="1" createdVersion="8" refreshedVersion="8" minRefreshableVersion="3" recordCount="0" supportSubquery="1" supportAdvancedDrill="1" xr:uid="{1B9F133F-5141-46A8-9311-2ACBD9599024}">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7">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1/0]" caption="1/0" measure="1" displayFolder="" measureGroup="data" count="0"/>
    <cacheHierarchy uniqueName="[Measures].[Profit]" caption="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PC2" refreshedDate="45289.555819675923" backgroundQuery="1" createdVersion="8" refreshedVersion="8" minRefreshableVersion="3" recordCount="0" supportSubquery="1" supportAdvancedDrill="1" xr:uid="{EEEFF4AD-34A1-4243-BEE3-2584BB94A29A}">
  <cacheSource type="external" connectionId="1"/>
  <cacheFields count="3">
    <cacheField name="[data].[Product].[Product]" caption="Product" numFmtId="0" hierarchy="2" level="1">
      <sharedItems count="21">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7">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1/0]" caption="1/0" measure="1" displayFolder="" measureGroup="data" count="0"/>
    <cacheHierarchy uniqueName="[Measures].[Profit]" caption="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PC2" refreshedDate="45320.033922916664" backgroundQuery="1" createdVersion="8" refreshedVersion="8" minRefreshableVersion="3" recordCount="0" supportSubquery="1" supportAdvancedDrill="1" xr:uid="{31748BB3-B865-4743-BF80-2E6D0D780EFD}">
  <cacheSource type="external" connectionId="1"/>
  <cacheFields count="6">
    <cacheField name="[data].[Product].[Product]" caption="Product" numFmtId="0" hierarchy="2" level="1">
      <sharedItems count="21">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haredItems>
    </cacheField>
    <cacheField name="[data].[Geography].[Geography]" caption="Geography" numFmtId="0" hierarchy="1" level="1">
      <sharedItems containsSemiMixedTypes="0" containsNonDate="0" containsString="0"/>
    </cacheField>
    <cacheField name="[Measures].[Profit]" caption="Profit" numFmtId="0" hierarchy="13" level="32767"/>
    <cacheField name="[Measures].[Sum of Units]" caption="Sum of Units" numFmtId="0" hierarchy="8" level="32767"/>
    <cacheField name="[Measures].[Sum of Amount]" caption="Sum of Amount" numFmtId="0" hierarchy="7" level="32767"/>
    <cacheField name="[Measures].[Profit %]" caption="Profit %" numFmtId="0" hierarchy="14" level="32767"/>
  </cacheFields>
  <cacheHierarchies count="17">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1"/>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4"/>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3"/>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1/0]" caption="1/0" measure="1" displayFolder="" measureGroup="data" count="0"/>
    <cacheHierarchy uniqueName="[Measures].[Profit]" caption="Profit" measure="1" displayFolder="" measureGroup="data" count="0" oneField="1">
      <fieldsUsage count="1">
        <fieldUsage x="2"/>
      </fieldsUsage>
    </cacheHierarchy>
    <cacheHierarchy uniqueName="[Measures].[Profit %]" caption="Profit %" measure="1" displayFolder="" measureGroup="data" count="0" oneField="1">
      <fieldsUsage count="1">
        <fieldUsage x="5"/>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PC2" refreshedDate="45289.555818055553" backgroundQuery="1" createdVersion="3" refreshedVersion="8" minRefreshableVersion="3" recordCount="0" supportSubquery="1" supportAdvancedDrill="1" xr:uid="{08E913FA-D8C1-4ACF-95AB-C49CA7711B6C}">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1/0]" caption="1/0" measure="1" displayFolder="" measureGroup="data" count="0"/>
    <cacheHierarchy uniqueName="[Measures].[Profit]" caption="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4218411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x v="0"/>
    <x v="0"/>
    <x v="0"/>
    <x v="0"/>
    <n v="114"/>
  </r>
  <r>
    <x v="1"/>
    <x v="1"/>
    <x v="1"/>
    <x v="1"/>
    <n v="459"/>
  </r>
  <r>
    <x v="2"/>
    <x v="1"/>
    <x v="2"/>
    <x v="2"/>
    <n v="147"/>
  </r>
  <r>
    <x v="3"/>
    <x v="2"/>
    <x v="3"/>
    <x v="3"/>
    <n v="288"/>
  </r>
  <r>
    <x v="4"/>
    <x v="3"/>
    <x v="4"/>
    <x v="4"/>
    <n v="414"/>
  </r>
  <r>
    <x v="0"/>
    <x v="1"/>
    <x v="5"/>
    <x v="5"/>
    <n v="432"/>
  </r>
  <r>
    <x v="4"/>
    <x v="4"/>
    <x v="6"/>
    <x v="6"/>
    <n v="54"/>
  </r>
  <r>
    <x v="1"/>
    <x v="1"/>
    <x v="7"/>
    <x v="7"/>
    <n v="210"/>
  </r>
  <r>
    <x v="5"/>
    <x v="4"/>
    <x v="8"/>
    <x v="8"/>
    <n v="75"/>
  </r>
  <r>
    <x v="6"/>
    <x v="0"/>
    <x v="8"/>
    <x v="9"/>
    <n v="12"/>
  </r>
  <r>
    <x v="7"/>
    <x v="3"/>
    <x v="4"/>
    <x v="10"/>
    <n v="462"/>
  </r>
  <r>
    <x v="8"/>
    <x v="0"/>
    <x v="9"/>
    <x v="11"/>
    <n v="144"/>
  </r>
  <r>
    <x v="2"/>
    <x v="4"/>
    <x v="10"/>
    <x v="12"/>
    <n v="120"/>
  </r>
  <r>
    <x v="7"/>
    <x v="5"/>
    <x v="11"/>
    <x v="13"/>
    <n v="54"/>
  </r>
  <r>
    <x v="8"/>
    <x v="1"/>
    <x v="4"/>
    <x v="14"/>
    <n v="234"/>
  </r>
  <r>
    <x v="8"/>
    <x v="1"/>
    <x v="12"/>
    <x v="15"/>
    <n v="66"/>
  </r>
  <r>
    <x v="4"/>
    <x v="0"/>
    <x v="6"/>
    <x v="16"/>
    <n v="87"/>
  </r>
  <r>
    <x v="6"/>
    <x v="5"/>
    <x v="13"/>
    <x v="17"/>
    <n v="339"/>
  </r>
  <r>
    <x v="3"/>
    <x v="5"/>
    <x v="7"/>
    <x v="18"/>
    <n v="144"/>
  </r>
  <r>
    <x v="7"/>
    <x v="3"/>
    <x v="13"/>
    <x v="19"/>
    <n v="162"/>
  </r>
  <r>
    <x v="2"/>
    <x v="5"/>
    <x v="14"/>
    <x v="20"/>
    <n v="90"/>
  </r>
  <r>
    <x v="1"/>
    <x v="4"/>
    <x v="14"/>
    <x v="21"/>
    <n v="234"/>
  </r>
  <r>
    <x v="9"/>
    <x v="4"/>
    <x v="7"/>
    <x v="22"/>
    <n v="141"/>
  </r>
  <r>
    <x v="1"/>
    <x v="0"/>
    <x v="15"/>
    <x v="23"/>
    <n v="204"/>
  </r>
  <r>
    <x v="3"/>
    <x v="1"/>
    <x v="16"/>
    <x v="15"/>
    <n v="186"/>
  </r>
  <r>
    <x v="3"/>
    <x v="2"/>
    <x v="11"/>
    <x v="24"/>
    <n v="231"/>
  </r>
  <r>
    <x v="8"/>
    <x v="3"/>
    <x v="10"/>
    <x v="25"/>
    <n v="168"/>
  </r>
  <r>
    <x v="9"/>
    <x v="1"/>
    <x v="13"/>
    <x v="26"/>
    <n v="195"/>
  </r>
  <r>
    <x v="6"/>
    <x v="2"/>
    <x v="14"/>
    <x v="27"/>
    <n v="15"/>
  </r>
  <r>
    <x v="9"/>
    <x v="0"/>
    <x v="14"/>
    <x v="28"/>
    <n v="30"/>
  </r>
  <r>
    <x v="3"/>
    <x v="0"/>
    <x v="17"/>
    <x v="29"/>
    <n v="102"/>
  </r>
  <r>
    <x v="7"/>
    <x v="1"/>
    <x v="15"/>
    <x v="30"/>
    <n v="15"/>
  </r>
  <r>
    <x v="1"/>
    <x v="3"/>
    <x v="0"/>
    <x v="31"/>
    <n v="183"/>
  </r>
  <r>
    <x v="0"/>
    <x v="3"/>
    <x v="7"/>
    <x v="32"/>
    <n v="12"/>
  </r>
  <r>
    <x v="3"/>
    <x v="3"/>
    <x v="8"/>
    <x v="33"/>
    <n v="72"/>
  </r>
  <r>
    <x v="4"/>
    <x v="4"/>
    <x v="18"/>
    <x v="34"/>
    <n v="282"/>
  </r>
  <r>
    <x v="7"/>
    <x v="3"/>
    <x v="19"/>
    <x v="35"/>
    <n v="144"/>
  </r>
  <r>
    <x v="4"/>
    <x v="0"/>
    <x v="10"/>
    <x v="36"/>
    <n v="405"/>
  </r>
  <r>
    <x v="5"/>
    <x v="5"/>
    <x v="1"/>
    <x v="37"/>
    <n v="75"/>
  </r>
  <r>
    <x v="0"/>
    <x v="5"/>
    <x v="18"/>
    <x v="38"/>
    <n v="135"/>
  </r>
  <r>
    <x v="6"/>
    <x v="5"/>
    <x v="18"/>
    <x v="39"/>
    <n v="21"/>
  </r>
  <r>
    <x v="7"/>
    <x v="4"/>
    <x v="14"/>
    <x v="40"/>
    <n v="153"/>
  </r>
  <r>
    <x v="4"/>
    <x v="5"/>
    <x v="16"/>
    <x v="41"/>
    <n v="15"/>
  </r>
  <r>
    <x v="8"/>
    <x v="1"/>
    <x v="8"/>
    <x v="42"/>
    <n v="255"/>
  </r>
  <r>
    <x v="7"/>
    <x v="0"/>
    <x v="15"/>
    <x v="43"/>
    <n v="18"/>
  </r>
  <r>
    <x v="4"/>
    <x v="0"/>
    <x v="14"/>
    <x v="44"/>
    <n v="189"/>
  </r>
  <r>
    <x v="6"/>
    <x v="4"/>
    <x v="1"/>
    <x v="45"/>
    <n v="21"/>
  </r>
  <r>
    <x v="8"/>
    <x v="2"/>
    <x v="10"/>
    <x v="46"/>
    <n v="36"/>
  </r>
  <r>
    <x v="4"/>
    <x v="5"/>
    <x v="12"/>
    <x v="47"/>
    <n v="75"/>
  </r>
  <r>
    <x v="0"/>
    <x v="5"/>
    <x v="9"/>
    <x v="48"/>
    <n v="156"/>
  </r>
  <r>
    <x v="6"/>
    <x v="2"/>
    <x v="10"/>
    <x v="49"/>
    <n v="39"/>
  </r>
  <r>
    <x v="4"/>
    <x v="2"/>
    <x v="20"/>
    <x v="50"/>
    <n v="63"/>
  </r>
  <r>
    <x v="7"/>
    <x v="2"/>
    <x v="12"/>
    <x v="51"/>
    <n v="75"/>
  </r>
  <r>
    <x v="7"/>
    <x v="4"/>
    <x v="19"/>
    <x v="52"/>
    <n v="183"/>
  </r>
  <r>
    <x v="3"/>
    <x v="1"/>
    <x v="11"/>
    <x v="53"/>
    <n v="69"/>
  </r>
  <r>
    <x v="0"/>
    <x v="2"/>
    <x v="4"/>
    <x v="54"/>
    <n v="30"/>
  </r>
  <r>
    <x v="3"/>
    <x v="5"/>
    <x v="9"/>
    <x v="55"/>
    <n v="39"/>
  </r>
  <r>
    <x v="8"/>
    <x v="5"/>
    <x v="1"/>
    <x v="56"/>
    <n v="504"/>
  </r>
  <r>
    <x v="2"/>
    <x v="0"/>
    <x v="12"/>
    <x v="57"/>
    <n v="273"/>
  </r>
  <r>
    <x v="6"/>
    <x v="0"/>
    <x v="6"/>
    <x v="58"/>
    <n v="48"/>
  </r>
  <r>
    <x v="4"/>
    <x v="5"/>
    <x v="18"/>
    <x v="59"/>
    <n v="207"/>
  </r>
  <r>
    <x v="4"/>
    <x v="2"/>
    <x v="1"/>
    <x v="60"/>
    <n v="9"/>
  </r>
  <r>
    <x v="9"/>
    <x v="2"/>
    <x v="14"/>
    <x v="61"/>
    <n v="261"/>
  </r>
  <r>
    <x v="4"/>
    <x v="4"/>
    <x v="10"/>
    <x v="62"/>
    <n v="6"/>
  </r>
  <r>
    <x v="1"/>
    <x v="0"/>
    <x v="16"/>
    <x v="63"/>
    <n v="30"/>
  </r>
  <r>
    <x v="5"/>
    <x v="5"/>
    <x v="13"/>
    <x v="22"/>
    <n v="138"/>
  </r>
  <r>
    <x v="5"/>
    <x v="0"/>
    <x v="9"/>
    <x v="64"/>
    <n v="111"/>
  </r>
  <r>
    <x v="6"/>
    <x v="1"/>
    <x v="3"/>
    <x v="42"/>
    <n v="15"/>
  </r>
  <r>
    <x v="0"/>
    <x v="5"/>
    <x v="15"/>
    <x v="65"/>
    <n v="162"/>
  </r>
  <r>
    <x v="6"/>
    <x v="5"/>
    <x v="15"/>
    <x v="66"/>
    <n v="195"/>
  </r>
  <r>
    <x v="9"/>
    <x v="4"/>
    <x v="8"/>
    <x v="67"/>
    <n v="525"/>
  </r>
  <r>
    <x v="5"/>
    <x v="5"/>
    <x v="5"/>
    <x v="68"/>
    <n v="48"/>
  </r>
  <r>
    <x v="2"/>
    <x v="5"/>
    <x v="19"/>
    <x v="69"/>
    <n v="150"/>
  </r>
  <r>
    <x v="2"/>
    <x v="5"/>
    <x v="13"/>
    <x v="70"/>
    <n v="492"/>
  </r>
  <r>
    <x v="6"/>
    <x v="5"/>
    <x v="12"/>
    <x v="71"/>
    <n v="102"/>
  </r>
  <r>
    <x v="8"/>
    <x v="2"/>
    <x v="14"/>
    <x v="72"/>
    <n v="165"/>
  </r>
  <r>
    <x v="3"/>
    <x v="2"/>
    <x v="19"/>
    <x v="73"/>
    <n v="309"/>
  </r>
  <r>
    <x v="4"/>
    <x v="2"/>
    <x v="9"/>
    <x v="74"/>
    <n v="156"/>
  </r>
  <r>
    <x v="2"/>
    <x v="1"/>
    <x v="21"/>
    <x v="75"/>
    <n v="159"/>
  </r>
  <r>
    <x v="6"/>
    <x v="1"/>
    <x v="16"/>
    <x v="76"/>
    <n v="201"/>
  </r>
  <r>
    <x v="1"/>
    <x v="3"/>
    <x v="6"/>
    <x v="77"/>
    <n v="210"/>
  </r>
  <r>
    <x v="7"/>
    <x v="4"/>
    <x v="11"/>
    <x v="78"/>
    <n v="51"/>
  </r>
  <r>
    <x v="8"/>
    <x v="2"/>
    <x v="4"/>
    <x v="47"/>
    <n v="39"/>
  </r>
  <r>
    <x v="9"/>
    <x v="1"/>
    <x v="3"/>
    <x v="79"/>
    <n v="279"/>
  </r>
  <r>
    <x v="9"/>
    <x v="4"/>
    <x v="11"/>
    <x v="80"/>
    <n v="123"/>
  </r>
  <r>
    <x v="7"/>
    <x v="3"/>
    <x v="18"/>
    <x v="81"/>
    <n v="81"/>
  </r>
  <r>
    <x v="0"/>
    <x v="0"/>
    <x v="15"/>
    <x v="16"/>
    <n v="21"/>
  </r>
  <r>
    <x v="8"/>
    <x v="2"/>
    <x v="19"/>
    <x v="82"/>
    <n v="162"/>
  </r>
  <r>
    <x v="9"/>
    <x v="1"/>
    <x v="20"/>
    <x v="83"/>
    <n v="228"/>
  </r>
  <r>
    <x v="9"/>
    <x v="2"/>
    <x v="12"/>
    <x v="84"/>
    <n v="342"/>
  </r>
  <r>
    <x v="6"/>
    <x v="4"/>
    <x v="11"/>
    <x v="85"/>
    <n v="54"/>
  </r>
  <r>
    <x v="3"/>
    <x v="1"/>
    <x v="19"/>
    <x v="86"/>
    <n v="216"/>
  </r>
  <r>
    <x v="8"/>
    <x v="5"/>
    <x v="21"/>
    <x v="87"/>
    <n v="54"/>
  </r>
  <r>
    <x v="4"/>
    <x v="4"/>
    <x v="4"/>
    <x v="88"/>
    <n v="75"/>
  </r>
  <r>
    <x v="2"/>
    <x v="0"/>
    <x v="14"/>
    <x v="89"/>
    <n v="93"/>
  </r>
  <r>
    <x v="2"/>
    <x v="0"/>
    <x v="4"/>
    <x v="90"/>
    <n v="156"/>
  </r>
  <r>
    <x v="2"/>
    <x v="4"/>
    <x v="9"/>
    <x v="91"/>
    <n v="9"/>
  </r>
  <r>
    <x v="8"/>
    <x v="2"/>
    <x v="15"/>
    <x v="8"/>
    <n v="18"/>
  </r>
  <r>
    <x v="0"/>
    <x v="1"/>
    <x v="1"/>
    <x v="92"/>
    <n v="234"/>
  </r>
  <r>
    <x v="8"/>
    <x v="5"/>
    <x v="19"/>
    <x v="93"/>
    <n v="312"/>
  </r>
  <r>
    <x v="5"/>
    <x v="2"/>
    <x v="15"/>
    <x v="94"/>
    <n v="300"/>
  </r>
  <r>
    <x v="7"/>
    <x v="2"/>
    <x v="18"/>
    <x v="95"/>
    <n v="519"/>
  </r>
  <r>
    <x v="3"/>
    <x v="0"/>
    <x v="20"/>
    <x v="96"/>
    <n v="9"/>
  </r>
  <r>
    <x v="6"/>
    <x v="1"/>
    <x v="2"/>
    <x v="97"/>
    <n v="9"/>
  </r>
  <r>
    <x v="0"/>
    <x v="2"/>
    <x v="5"/>
    <x v="98"/>
    <n v="90"/>
  </r>
  <r>
    <x v="5"/>
    <x v="5"/>
    <x v="4"/>
    <x v="99"/>
    <n v="96"/>
  </r>
  <r>
    <x v="7"/>
    <x v="2"/>
    <x v="10"/>
    <x v="100"/>
    <n v="21"/>
  </r>
  <r>
    <x v="0"/>
    <x v="5"/>
    <x v="21"/>
    <x v="101"/>
    <n v="48"/>
  </r>
  <r>
    <x v="9"/>
    <x v="2"/>
    <x v="18"/>
    <x v="102"/>
    <n v="72"/>
  </r>
  <r>
    <x v="1"/>
    <x v="1"/>
    <x v="12"/>
    <x v="103"/>
    <n v="168"/>
  </r>
  <r>
    <x v="6"/>
    <x v="3"/>
    <x v="21"/>
    <x v="104"/>
    <n v="51"/>
  </r>
  <r>
    <x v="3"/>
    <x v="2"/>
    <x v="15"/>
    <x v="105"/>
    <n v="192"/>
  </r>
  <r>
    <x v="5"/>
    <x v="0"/>
    <x v="8"/>
    <x v="106"/>
    <n v="225"/>
  </r>
  <r>
    <x v="4"/>
    <x v="5"/>
    <x v="21"/>
    <x v="107"/>
    <n v="456"/>
  </r>
  <r>
    <x v="9"/>
    <x v="5"/>
    <x v="4"/>
    <x v="108"/>
    <n v="93"/>
  </r>
  <r>
    <x v="4"/>
    <x v="5"/>
    <x v="2"/>
    <x v="109"/>
    <n v="48"/>
  </r>
  <r>
    <x v="4"/>
    <x v="0"/>
    <x v="3"/>
    <x v="110"/>
    <n v="102"/>
  </r>
  <r>
    <x v="5"/>
    <x v="1"/>
    <x v="0"/>
    <x v="111"/>
    <n v="252"/>
  </r>
  <r>
    <x v="7"/>
    <x v="0"/>
    <x v="3"/>
    <x v="112"/>
    <n v="138"/>
  </r>
  <r>
    <x v="0"/>
    <x v="4"/>
    <x v="4"/>
    <x v="113"/>
    <n v="90"/>
  </r>
  <r>
    <x v="3"/>
    <x v="0"/>
    <x v="0"/>
    <x v="114"/>
    <n v="240"/>
  </r>
  <r>
    <x v="0"/>
    <x v="4"/>
    <x v="2"/>
    <x v="115"/>
    <n v="102"/>
  </r>
  <r>
    <x v="3"/>
    <x v="1"/>
    <x v="18"/>
    <x v="116"/>
    <n v="129"/>
  </r>
  <r>
    <x v="1"/>
    <x v="1"/>
    <x v="18"/>
    <x v="117"/>
    <n v="300"/>
  </r>
  <r>
    <x v="4"/>
    <x v="4"/>
    <x v="5"/>
    <x v="2"/>
    <n v="135"/>
  </r>
  <r>
    <x v="5"/>
    <x v="1"/>
    <x v="17"/>
    <x v="118"/>
    <n v="114"/>
  </r>
  <r>
    <x v="5"/>
    <x v="1"/>
    <x v="8"/>
    <x v="119"/>
    <n v="63"/>
  </r>
  <r>
    <x v="5"/>
    <x v="2"/>
    <x v="12"/>
    <x v="120"/>
    <n v="252"/>
  </r>
  <r>
    <x v="9"/>
    <x v="2"/>
    <x v="1"/>
    <x v="121"/>
    <n v="303"/>
  </r>
  <r>
    <x v="5"/>
    <x v="3"/>
    <x v="9"/>
    <x v="122"/>
    <n v="246"/>
  </r>
  <r>
    <x v="1"/>
    <x v="4"/>
    <x v="7"/>
    <x v="123"/>
    <n v="84"/>
  </r>
  <r>
    <x v="5"/>
    <x v="5"/>
    <x v="9"/>
    <x v="56"/>
    <n v="39"/>
  </r>
  <r>
    <x v="6"/>
    <x v="2"/>
    <x v="9"/>
    <x v="47"/>
    <n v="348"/>
  </r>
  <r>
    <x v="5"/>
    <x v="0"/>
    <x v="5"/>
    <x v="124"/>
    <n v="48"/>
  </r>
  <r>
    <x v="6"/>
    <x v="0"/>
    <x v="7"/>
    <x v="125"/>
    <n v="75"/>
  </r>
  <r>
    <x v="5"/>
    <x v="4"/>
    <x v="19"/>
    <x v="126"/>
    <n v="258"/>
  </r>
  <r>
    <x v="4"/>
    <x v="3"/>
    <x v="9"/>
    <x v="127"/>
    <n v="27"/>
  </r>
  <r>
    <x v="1"/>
    <x v="4"/>
    <x v="1"/>
    <x v="128"/>
    <n v="213"/>
  </r>
  <r>
    <x v="6"/>
    <x v="1"/>
    <x v="12"/>
    <x v="129"/>
    <n v="357"/>
  </r>
  <r>
    <x v="2"/>
    <x v="0"/>
    <x v="2"/>
    <x v="130"/>
    <n v="207"/>
  </r>
  <r>
    <x v="1"/>
    <x v="0"/>
    <x v="0"/>
    <x v="131"/>
    <n v="150"/>
  </r>
  <r>
    <x v="3"/>
    <x v="2"/>
    <x v="21"/>
    <x v="75"/>
    <n v="204"/>
  </r>
  <r>
    <x v="5"/>
    <x v="1"/>
    <x v="18"/>
    <x v="132"/>
    <n v="21"/>
  </r>
  <r>
    <x v="3"/>
    <x v="5"/>
    <x v="5"/>
    <x v="133"/>
    <n v="174"/>
  </r>
  <r>
    <x v="7"/>
    <x v="0"/>
    <x v="9"/>
    <x v="134"/>
    <n v="201"/>
  </r>
  <r>
    <x v="1"/>
    <x v="4"/>
    <x v="11"/>
    <x v="135"/>
    <n v="510"/>
  </r>
  <r>
    <x v="4"/>
    <x v="3"/>
    <x v="12"/>
    <x v="136"/>
    <n v="378"/>
  </r>
  <r>
    <x v="2"/>
    <x v="5"/>
    <x v="20"/>
    <x v="137"/>
    <n v="27"/>
  </r>
  <r>
    <x v="7"/>
    <x v="3"/>
    <x v="10"/>
    <x v="138"/>
    <n v="117"/>
  </r>
  <r>
    <x v="4"/>
    <x v="4"/>
    <x v="20"/>
    <x v="139"/>
    <n v="36"/>
  </r>
  <r>
    <x v="1"/>
    <x v="1"/>
    <x v="5"/>
    <x v="140"/>
    <n v="126"/>
  </r>
  <r>
    <x v="2"/>
    <x v="3"/>
    <x v="4"/>
    <x v="141"/>
    <n v="72"/>
  </r>
  <r>
    <x v="5"/>
    <x v="2"/>
    <x v="7"/>
    <x v="142"/>
    <n v="42"/>
  </r>
  <r>
    <x v="0"/>
    <x v="3"/>
    <x v="12"/>
    <x v="143"/>
    <n v="135"/>
  </r>
  <r>
    <x v="5"/>
    <x v="5"/>
    <x v="17"/>
    <x v="144"/>
    <n v="189"/>
  </r>
  <r>
    <x v="4"/>
    <x v="0"/>
    <x v="19"/>
    <x v="145"/>
    <n v="459"/>
  </r>
  <r>
    <x v="6"/>
    <x v="5"/>
    <x v="16"/>
    <x v="146"/>
    <n v="201"/>
  </r>
  <r>
    <x v="4"/>
    <x v="5"/>
    <x v="0"/>
    <x v="147"/>
    <n v="366"/>
  </r>
  <r>
    <x v="8"/>
    <x v="0"/>
    <x v="12"/>
    <x v="148"/>
    <n v="324"/>
  </r>
  <r>
    <x v="2"/>
    <x v="1"/>
    <x v="16"/>
    <x v="149"/>
    <n v="243"/>
  </r>
  <r>
    <x v="7"/>
    <x v="3"/>
    <x v="20"/>
    <x v="150"/>
    <n v="213"/>
  </r>
  <r>
    <x v="0"/>
    <x v="1"/>
    <x v="0"/>
    <x v="151"/>
    <n v="447"/>
  </r>
  <r>
    <x v="0"/>
    <x v="4"/>
    <x v="11"/>
    <x v="152"/>
    <n v="297"/>
  </r>
  <r>
    <x v="5"/>
    <x v="1"/>
    <x v="10"/>
    <x v="153"/>
    <n v="27"/>
  </r>
  <r>
    <x v="0"/>
    <x v="5"/>
    <x v="14"/>
    <x v="154"/>
    <n v="75"/>
  </r>
  <r>
    <x v="9"/>
    <x v="3"/>
    <x v="5"/>
    <x v="155"/>
    <n v="30"/>
  </r>
  <r>
    <x v="5"/>
    <x v="2"/>
    <x v="3"/>
    <x v="12"/>
    <n v="177"/>
  </r>
  <r>
    <x v="0"/>
    <x v="5"/>
    <x v="5"/>
    <x v="156"/>
    <n v="159"/>
  </r>
  <r>
    <x v="8"/>
    <x v="1"/>
    <x v="5"/>
    <x v="135"/>
    <n v="306"/>
  </r>
  <r>
    <x v="8"/>
    <x v="5"/>
    <x v="13"/>
    <x v="157"/>
    <n v="18"/>
  </r>
  <r>
    <x v="5"/>
    <x v="1"/>
    <x v="15"/>
    <x v="158"/>
    <n v="240"/>
  </r>
  <r>
    <x v="6"/>
    <x v="5"/>
    <x v="5"/>
    <x v="159"/>
    <n v="93"/>
  </r>
  <r>
    <x v="9"/>
    <x v="5"/>
    <x v="21"/>
    <x v="9"/>
    <n v="9"/>
  </r>
  <r>
    <x v="1"/>
    <x v="5"/>
    <x v="10"/>
    <x v="160"/>
    <n v="219"/>
  </r>
  <r>
    <x v="7"/>
    <x v="3"/>
    <x v="7"/>
    <x v="99"/>
    <n v="141"/>
  </r>
  <r>
    <x v="3"/>
    <x v="0"/>
    <x v="13"/>
    <x v="161"/>
    <n v="123"/>
  </r>
  <r>
    <x v="0"/>
    <x v="4"/>
    <x v="17"/>
    <x v="162"/>
    <n v="51"/>
  </r>
  <r>
    <x v="4"/>
    <x v="2"/>
    <x v="2"/>
    <x v="163"/>
    <n v="120"/>
  </r>
  <r>
    <x v="1"/>
    <x v="3"/>
    <x v="21"/>
    <x v="164"/>
    <n v="27"/>
  </r>
  <r>
    <x v="2"/>
    <x v="2"/>
    <x v="18"/>
    <x v="165"/>
    <n v="204"/>
  </r>
  <r>
    <x v="4"/>
    <x v="4"/>
    <x v="11"/>
    <x v="61"/>
    <n v="123"/>
  </r>
  <r>
    <x v="9"/>
    <x v="0"/>
    <x v="19"/>
    <x v="166"/>
    <n v="27"/>
  </r>
  <r>
    <x v="3"/>
    <x v="0"/>
    <x v="21"/>
    <x v="167"/>
    <n v="177"/>
  </r>
  <r>
    <x v="8"/>
    <x v="3"/>
    <x v="21"/>
    <x v="168"/>
    <n v="171"/>
  </r>
  <r>
    <x v="9"/>
    <x v="5"/>
    <x v="15"/>
    <x v="169"/>
    <n v="204"/>
  </r>
  <r>
    <x v="8"/>
    <x v="5"/>
    <x v="8"/>
    <x v="170"/>
    <n v="276"/>
  </r>
  <r>
    <x v="1"/>
    <x v="0"/>
    <x v="21"/>
    <x v="171"/>
    <n v="45"/>
  </r>
  <r>
    <x v="0"/>
    <x v="4"/>
    <x v="12"/>
    <x v="113"/>
    <n v="45"/>
  </r>
  <r>
    <x v="4"/>
    <x v="1"/>
    <x v="18"/>
    <x v="172"/>
    <n v="177"/>
  </r>
  <r>
    <x v="6"/>
    <x v="2"/>
    <x v="11"/>
    <x v="173"/>
    <n v="63"/>
  </r>
  <r>
    <x v="2"/>
    <x v="3"/>
    <x v="3"/>
    <x v="174"/>
    <n v="204"/>
  </r>
  <r>
    <x v="1"/>
    <x v="0"/>
    <x v="7"/>
    <x v="175"/>
    <n v="195"/>
  </r>
  <r>
    <x v="5"/>
    <x v="5"/>
    <x v="8"/>
    <x v="176"/>
    <n v="369"/>
  </r>
  <r>
    <x v="8"/>
    <x v="5"/>
    <x v="4"/>
    <x v="177"/>
    <n v="42"/>
  </r>
  <r>
    <x v="4"/>
    <x v="0"/>
    <x v="0"/>
    <x v="178"/>
    <n v="81"/>
  </r>
  <r>
    <x v="2"/>
    <x v="0"/>
    <x v="21"/>
    <x v="179"/>
    <n v="246"/>
  </r>
  <r>
    <x v="2"/>
    <x v="5"/>
    <x v="9"/>
    <x v="180"/>
    <n v="174"/>
  </r>
  <r>
    <x v="1"/>
    <x v="1"/>
    <x v="0"/>
    <x v="181"/>
    <n v="81"/>
  </r>
  <r>
    <x v="0"/>
    <x v="1"/>
    <x v="7"/>
    <x v="182"/>
    <n v="372"/>
  </r>
  <r>
    <x v="0"/>
    <x v="1"/>
    <x v="10"/>
    <x v="183"/>
    <n v="174"/>
  </r>
  <r>
    <x v="3"/>
    <x v="2"/>
    <x v="1"/>
    <x v="184"/>
    <n v="84"/>
  </r>
  <r>
    <x v="3"/>
    <x v="5"/>
    <x v="10"/>
    <x v="185"/>
    <n v="225"/>
  </r>
  <r>
    <x v="6"/>
    <x v="2"/>
    <x v="0"/>
    <x v="114"/>
    <n v="105"/>
  </r>
  <r>
    <x v="0"/>
    <x v="3"/>
    <x v="19"/>
    <x v="186"/>
    <n v="225"/>
  </r>
  <r>
    <x v="7"/>
    <x v="0"/>
    <x v="8"/>
    <x v="187"/>
    <n v="54"/>
  </r>
  <r>
    <x v="5"/>
    <x v="0"/>
    <x v="21"/>
    <x v="188"/>
    <n v="0"/>
  </r>
  <r>
    <x v="6"/>
    <x v="3"/>
    <x v="17"/>
    <x v="65"/>
    <n v="171"/>
  </r>
  <r>
    <x v="2"/>
    <x v="5"/>
    <x v="10"/>
    <x v="62"/>
    <n v="189"/>
  </r>
  <r>
    <x v="5"/>
    <x v="4"/>
    <x v="3"/>
    <x v="189"/>
    <n v="270"/>
  </r>
  <r>
    <x v="4"/>
    <x v="3"/>
    <x v="0"/>
    <x v="190"/>
    <n v="63"/>
  </r>
  <r>
    <x v="3"/>
    <x v="4"/>
    <x v="4"/>
    <x v="191"/>
    <n v="21"/>
  </r>
  <r>
    <x v="5"/>
    <x v="0"/>
    <x v="7"/>
    <x v="192"/>
    <n v="207"/>
  </r>
  <r>
    <x v="2"/>
    <x v="0"/>
    <x v="13"/>
    <x v="193"/>
    <n v="96"/>
  </r>
  <r>
    <x v="6"/>
    <x v="3"/>
    <x v="7"/>
    <x v="194"/>
    <n v="81"/>
  </r>
  <r>
    <x v="2"/>
    <x v="3"/>
    <x v="17"/>
    <x v="195"/>
    <n v="306"/>
  </r>
  <r>
    <x v="9"/>
    <x v="3"/>
    <x v="20"/>
    <x v="196"/>
    <n v="279"/>
  </r>
  <r>
    <x v="7"/>
    <x v="4"/>
    <x v="2"/>
    <x v="197"/>
    <n v="3"/>
  </r>
  <r>
    <x v="5"/>
    <x v="3"/>
    <x v="18"/>
    <x v="198"/>
    <n v="198"/>
  </r>
  <r>
    <x v="6"/>
    <x v="3"/>
    <x v="3"/>
    <x v="199"/>
    <n v="249"/>
  </r>
  <r>
    <x v="4"/>
    <x v="5"/>
    <x v="10"/>
    <x v="200"/>
    <n v="75"/>
  </r>
  <r>
    <x v="2"/>
    <x v="2"/>
    <x v="1"/>
    <x v="201"/>
    <n v="189"/>
  </r>
  <r>
    <x v="5"/>
    <x v="2"/>
    <x v="1"/>
    <x v="202"/>
    <n v="87"/>
  </r>
  <r>
    <x v="3"/>
    <x v="2"/>
    <x v="0"/>
    <x v="60"/>
    <n v="174"/>
  </r>
  <r>
    <x v="7"/>
    <x v="3"/>
    <x v="16"/>
    <x v="203"/>
    <n v="36"/>
  </r>
  <r>
    <x v="2"/>
    <x v="4"/>
    <x v="17"/>
    <x v="204"/>
    <n v="60"/>
  </r>
  <r>
    <x v="8"/>
    <x v="1"/>
    <x v="14"/>
    <x v="103"/>
    <n v="78"/>
  </r>
  <r>
    <x v="2"/>
    <x v="2"/>
    <x v="0"/>
    <x v="205"/>
    <n v="57"/>
  </r>
  <r>
    <x v="2"/>
    <x v="0"/>
    <x v="19"/>
    <x v="206"/>
    <n v="45"/>
  </r>
  <r>
    <x v="3"/>
    <x v="4"/>
    <x v="7"/>
    <x v="207"/>
    <n v="3"/>
  </r>
  <r>
    <x v="9"/>
    <x v="1"/>
    <x v="16"/>
    <x v="208"/>
    <n v="6"/>
  </r>
  <r>
    <x v="6"/>
    <x v="0"/>
    <x v="4"/>
    <x v="209"/>
    <n v="21"/>
  </r>
  <r>
    <x v="6"/>
    <x v="2"/>
    <x v="3"/>
    <x v="210"/>
    <n v="3"/>
  </r>
  <r>
    <x v="1"/>
    <x v="5"/>
    <x v="6"/>
    <x v="211"/>
    <n v="288"/>
  </r>
  <r>
    <x v="4"/>
    <x v="2"/>
    <x v="11"/>
    <x v="212"/>
    <n v="30"/>
  </r>
  <r>
    <x v="0"/>
    <x v="4"/>
    <x v="21"/>
    <x v="213"/>
    <n v="87"/>
  </r>
  <r>
    <x v="0"/>
    <x v="3"/>
    <x v="18"/>
    <x v="214"/>
    <n v="30"/>
  </r>
  <r>
    <x v="6"/>
    <x v="4"/>
    <x v="15"/>
    <x v="215"/>
    <n v="168"/>
  </r>
  <r>
    <x v="0"/>
    <x v="2"/>
    <x v="18"/>
    <x v="216"/>
    <n v="306"/>
  </r>
  <r>
    <x v="4"/>
    <x v="1"/>
    <x v="2"/>
    <x v="217"/>
    <n v="402"/>
  </r>
  <r>
    <x v="8"/>
    <x v="0"/>
    <x v="19"/>
    <x v="218"/>
    <n v="327"/>
  </r>
  <r>
    <x v="0"/>
    <x v="0"/>
    <x v="18"/>
    <x v="219"/>
    <n v="93"/>
  </r>
  <r>
    <x v="9"/>
    <x v="1"/>
    <x v="8"/>
    <x v="220"/>
    <n v="96"/>
  </r>
  <r>
    <x v="1"/>
    <x v="3"/>
    <x v="3"/>
    <x v="221"/>
    <n v="27"/>
  </r>
  <r>
    <x v="2"/>
    <x v="4"/>
    <x v="21"/>
    <x v="222"/>
    <n v="99"/>
  </r>
  <r>
    <x v="2"/>
    <x v="4"/>
    <x v="5"/>
    <x v="223"/>
    <n v="87"/>
  </r>
  <r>
    <x v="9"/>
    <x v="0"/>
    <x v="20"/>
    <x v="224"/>
    <n v="288"/>
  </r>
  <r>
    <x v="1"/>
    <x v="1"/>
    <x v="13"/>
    <x v="225"/>
    <n v="363"/>
  </r>
  <r>
    <x v="9"/>
    <x v="5"/>
    <x v="9"/>
    <x v="226"/>
    <n v="87"/>
  </r>
  <r>
    <x v="4"/>
    <x v="5"/>
    <x v="9"/>
    <x v="227"/>
    <n v="150"/>
  </r>
  <r>
    <x v="7"/>
    <x v="1"/>
    <x v="9"/>
    <x v="228"/>
    <n v="303"/>
  </r>
  <r>
    <x v="5"/>
    <x v="1"/>
    <x v="19"/>
    <x v="229"/>
    <n v="288"/>
  </r>
  <r>
    <x v="9"/>
    <x v="2"/>
    <x v="11"/>
    <x v="230"/>
    <n v="75"/>
  </r>
  <r>
    <x v="0"/>
    <x v="4"/>
    <x v="6"/>
    <x v="231"/>
    <n v="39"/>
  </r>
  <r>
    <x v="4"/>
    <x v="5"/>
    <x v="1"/>
    <x v="232"/>
    <n v="123"/>
  </r>
  <r>
    <x v="0"/>
    <x v="2"/>
    <x v="2"/>
    <x v="233"/>
    <n v="36"/>
  </r>
  <r>
    <x v="6"/>
    <x v="5"/>
    <x v="7"/>
    <x v="171"/>
    <n v="237"/>
  </r>
  <r>
    <x v="0"/>
    <x v="2"/>
    <x v="11"/>
    <x v="234"/>
    <n v="201"/>
  </r>
  <r>
    <x v="7"/>
    <x v="2"/>
    <x v="9"/>
    <x v="235"/>
    <n v="48"/>
  </r>
  <r>
    <x v="6"/>
    <x v="1"/>
    <x v="7"/>
    <x v="236"/>
    <n v="84"/>
  </r>
  <r>
    <x v="1"/>
    <x v="0"/>
    <x v="20"/>
    <x v="237"/>
    <n v="87"/>
  </r>
  <r>
    <x v="5"/>
    <x v="4"/>
    <x v="0"/>
    <x v="238"/>
    <n v="312"/>
  </r>
  <r>
    <x v="8"/>
    <x v="3"/>
    <x v="19"/>
    <x v="159"/>
    <n v="102"/>
  </r>
  <r>
    <x v="1"/>
    <x v="4"/>
    <x v="20"/>
    <x v="239"/>
    <n v="78"/>
  </r>
  <r>
    <x v="8"/>
    <x v="5"/>
    <x v="14"/>
    <x v="240"/>
    <n v="117"/>
  </r>
  <r>
    <x v="3"/>
    <x v="1"/>
    <x v="15"/>
    <x v="213"/>
    <n v="99"/>
  </r>
  <r>
    <x v="0"/>
    <x v="1"/>
    <x v="17"/>
    <x v="190"/>
    <n v="48"/>
  </r>
  <r>
    <x v="5"/>
    <x v="5"/>
    <x v="16"/>
    <x v="241"/>
    <n v="24"/>
  </r>
  <r>
    <x v="0"/>
    <x v="3"/>
    <x v="16"/>
    <x v="242"/>
    <n v="42"/>
  </r>
  <r>
    <x v="4"/>
    <x v="1"/>
    <x v="13"/>
    <x v="243"/>
    <n v="270"/>
  </r>
  <r>
    <x v="1"/>
    <x v="2"/>
    <x v="14"/>
    <x v="48"/>
    <n v="150"/>
  </r>
  <r>
    <x v="7"/>
    <x v="0"/>
    <x v="16"/>
    <x v="244"/>
    <n v="42"/>
  </r>
  <r>
    <x v="0"/>
    <x v="1"/>
    <x v="12"/>
    <x v="245"/>
    <n v="126"/>
  </r>
  <r>
    <x v="4"/>
    <x v="0"/>
    <x v="21"/>
    <x v="246"/>
    <n v="6"/>
  </r>
  <r>
    <x v="8"/>
    <x v="1"/>
    <x v="16"/>
    <x v="121"/>
    <n v="276"/>
  </r>
  <r>
    <x v="8"/>
    <x v="5"/>
    <x v="9"/>
    <x v="206"/>
    <n v="93"/>
  </r>
  <r>
    <x v="7"/>
    <x v="2"/>
    <x v="6"/>
    <x v="247"/>
    <n v="246"/>
  </r>
  <r>
    <x v="4"/>
    <x v="3"/>
    <x v="17"/>
    <x v="248"/>
    <n v="3"/>
  </r>
  <r>
    <x v="1"/>
    <x v="4"/>
    <x v="18"/>
    <x v="249"/>
    <n v="63"/>
  </r>
  <r>
    <x v="6"/>
    <x v="1"/>
    <x v="6"/>
    <x v="117"/>
    <n v="246"/>
  </r>
  <r>
    <x v="7"/>
    <x v="5"/>
    <x v="15"/>
    <x v="250"/>
    <n v="120"/>
  </r>
  <r>
    <x v="7"/>
    <x v="4"/>
    <x v="6"/>
    <x v="251"/>
    <n v="348"/>
  </r>
  <r>
    <x v="3"/>
    <x v="5"/>
    <x v="14"/>
    <x v="252"/>
    <n v="126"/>
  </r>
  <r>
    <x v="4"/>
    <x v="1"/>
    <x v="0"/>
    <x v="253"/>
    <n v="123"/>
  </r>
  <r>
    <x v="6"/>
    <x v="4"/>
    <x v="4"/>
    <x v="254"/>
    <n v="45"/>
  </r>
  <r>
    <x v="9"/>
    <x v="4"/>
    <x v="2"/>
    <x v="255"/>
    <n v="126"/>
  </r>
  <r>
    <x v="0"/>
    <x v="0"/>
    <x v="12"/>
    <x v="256"/>
    <n v="72"/>
  </r>
  <r>
    <x v="4"/>
    <x v="2"/>
    <x v="12"/>
    <x v="257"/>
    <n v="135"/>
  </r>
  <r>
    <x v="9"/>
    <x v="5"/>
    <x v="7"/>
    <x v="258"/>
    <n v="24"/>
  </r>
  <r>
    <x v="5"/>
    <x v="2"/>
    <x v="6"/>
    <x v="259"/>
    <n v="117"/>
  </r>
  <r>
    <x v="8"/>
    <x v="3"/>
    <x v="12"/>
    <x v="260"/>
    <n v="51"/>
  </r>
  <r>
    <x v="7"/>
    <x v="3"/>
    <x v="14"/>
    <x v="261"/>
    <n v="36"/>
  </r>
  <r>
    <x v="2"/>
    <x v="1"/>
    <x v="18"/>
    <x v="262"/>
    <n v="144"/>
  </r>
  <r>
    <x v="2"/>
    <x v="2"/>
    <x v="4"/>
    <x v="263"/>
    <n v="114"/>
  </r>
  <r>
    <x v="5"/>
    <x v="0"/>
    <x v="0"/>
    <x v="264"/>
    <n v="54"/>
  </r>
  <r>
    <x v="5"/>
    <x v="0"/>
    <x v="10"/>
    <x v="64"/>
    <n v="333"/>
  </r>
  <r>
    <x v="8"/>
    <x v="0"/>
    <x v="2"/>
    <x v="62"/>
    <n v="366"/>
  </r>
  <r>
    <x v="8"/>
    <x v="4"/>
    <x v="21"/>
    <x v="265"/>
    <n v="303"/>
  </r>
  <r>
    <x v="7"/>
    <x v="3"/>
    <x v="5"/>
    <x v="65"/>
    <n v="126"/>
  </r>
  <r>
    <x v="3"/>
    <x v="0"/>
    <x v="16"/>
    <x v="266"/>
    <n v="231"/>
  </r>
  <r>
    <x v="2"/>
    <x v="4"/>
    <x v="4"/>
    <x v="267"/>
    <n v="102"/>
  </r>
  <r>
    <x v="10"/>
    <x v="6"/>
    <x v="22"/>
    <x v="26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F59236-3EEF-4A70-9BE9-C33562D63C84}" name="PivotTable1"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Product">
  <location ref="C3:G24" firstHeaderRow="0" firstDataRow="1" firstDataCol="1" rowPageCount="1" colPageCount="1"/>
  <pivotFields count="6">
    <pivotField axis="axisRow" allDrilled="1" subtotalTop="0" showAll="0" sortType="ascending"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0"/>
            </reference>
          </references>
        </pivotArea>
      </autoSortScope>
    </pivotField>
    <pivotField name="Country"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1">
    <i>
      <x v="12"/>
    </i>
    <i>
      <x v="5"/>
    </i>
    <i>
      <x v="1"/>
    </i>
    <i>
      <x v="18"/>
    </i>
    <i>
      <x v="11"/>
    </i>
    <i>
      <x v="13"/>
    </i>
    <i>
      <x v="19"/>
    </i>
    <i>
      <x v="2"/>
    </i>
    <i>
      <x/>
    </i>
    <i>
      <x v="20"/>
    </i>
    <i>
      <x v="4"/>
    </i>
    <i>
      <x v="17"/>
    </i>
    <i>
      <x v="15"/>
    </i>
    <i>
      <x v="16"/>
    </i>
    <i>
      <x v="3"/>
    </i>
    <i>
      <x v="8"/>
    </i>
    <i>
      <x v="7"/>
    </i>
    <i>
      <x v="10"/>
    </i>
    <i>
      <x v="9"/>
    </i>
    <i>
      <x v="6"/>
    </i>
    <i>
      <x v="14"/>
    </i>
  </rowItems>
  <colFields count="1">
    <field x="-2"/>
  </colFields>
  <colItems count="4">
    <i>
      <x/>
    </i>
    <i i="1">
      <x v="1"/>
    </i>
    <i i="2">
      <x v="2"/>
    </i>
    <i i="3">
      <x v="3"/>
    </i>
  </colItems>
  <pageFields count="1">
    <pageField fld="1" hier="1" name="[data].[Geography].&amp;[India]" cap="India"/>
  </pageFields>
  <dataFields count="4">
    <dataField name="Sum of Amount" fld="4" baseField="0" baseItem="0"/>
    <dataField name="Sum of Units" fld="3" baseField="0" baseItem="0" numFmtId="166"/>
    <dataField fld="2" subtotal="count" baseField="0" baseItem="0" numFmtId="6"/>
    <dataField fld="5" subtotal="count" baseField="0" baseItem="0" numFmtId="167"/>
  </dataFields>
  <formats count="4">
    <format dxfId="24">
      <pivotArea outline="0" collapsedLevelsAreSubtotals="1" fieldPosition="0"/>
    </format>
    <format dxfId="23">
      <pivotArea outline="0" collapsedLevelsAreSubtotals="1" fieldPosition="0">
        <references count="1">
          <reference field="4294967294" count="1" selected="0">
            <x v="2"/>
          </reference>
        </references>
      </pivotArea>
    </format>
    <format dxfId="22">
      <pivotArea outline="0" collapsedLevelsAreSubtotals="1" fieldPosition="0">
        <references count="1">
          <reference field="4294967294" count="1" selected="0">
            <x v="1"/>
          </reference>
        </references>
      </pivotArea>
    </format>
    <format dxfId="21">
      <pivotArea outline="0" collapsedLevelsAreSubtotals="1" fieldPosition="0">
        <references count="1">
          <reference field="4294967294" count="1" selected="0">
            <x v="3"/>
          </reference>
        </references>
      </pivotArea>
    </format>
  </formats>
  <conditionalFormats count="1">
    <conditionalFormat priority="1">
      <pivotAreas count="1">
        <pivotArea type="data" outline="0" collapsedLevelsAreSubtotals="1" fieldPosition="0">
          <references count="1">
            <reference field="4294967294" count="1" selected="0">
              <x v="3"/>
            </reference>
          </references>
        </pivotArea>
      </pivotAreas>
    </conditionalFormat>
  </conditional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F20A84-D481-4F93-9AAE-C633F3F1E449}" name="PivotTable5" cacheId="2" applyNumberFormats="0" applyBorderFormats="0" applyFontFormats="0" applyPatternFormats="0" applyAlignmentFormats="0" applyWidthHeightFormats="1" dataCaption="Values" tag="9c23b8cd-7fc8-4479-b6d5-6df51f230b0d" updatedVersion="8" minRefreshableVersion="3" useAutoFormatting="1" itemPrintTitles="1" createdVersion="8" indent="0" outline="1" outlineData="1" multipleFieldFilters="0" rowHeaderCaption="Product">
  <location ref="B3:C25" firstHeaderRow="1" firstDataRow="1" firstDataCol="1"/>
  <pivotFields count="3">
    <pivotField axis="axisRow" allDrilled="1" subtotalTop="0" showAll="0" sortType="descending"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2">
    <i>
      <x v="9"/>
    </i>
    <i>
      <x v="6"/>
    </i>
    <i>
      <x v="14"/>
    </i>
    <i>
      <x v="10"/>
    </i>
    <i>
      <x v="7"/>
    </i>
    <i>
      <x v="3"/>
    </i>
    <i>
      <x v="8"/>
    </i>
    <i>
      <x v="17"/>
    </i>
    <i>
      <x v="16"/>
    </i>
    <i>
      <x v="2"/>
    </i>
    <i>
      <x v="15"/>
    </i>
    <i>
      <x v="4"/>
    </i>
    <i>
      <x v="19"/>
    </i>
    <i>
      <x v="20"/>
    </i>
    <i>
      <x v="11"/>
    </i>
    <i>
      <x v="18"/>
    </i>
    <i>
      <x/>
    </i>
    <i>
      <x v="13"/>
    </i>
    <i>
      <x v="5"/>
    </i>
    <i>
      <x v="12"/>
    </i>
    <i>
      <x v="1"/>
    </i>
    <i t="grand">
      <x/>
    </i>
  </rowItems>
  <colItems count="1">
    <i/>
  </colItems>
  <dataFields count="1">
    <dataField fld="1" subtotal="count" baseField="0" baseItem="0"/>
  </dataFields>
  <pivotHierarchies count="17">
    <pivotHierarchy dragToData="1"/>
    <pivotHierarchy multipleItemSelectionAllowed="1" dragToData="1">
      <members count="1" level="1">
        <member name="[data].[Geography].&amp;[Ind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EEAB90-322C-49FB-9307-084128854A38}"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B3:E10" firstHeaderRow="0" firstDataRow="1" firstDataCol="1"/>
  <pivotFields count="5">
    <pivotField showAll="0">
      <items count="12">
        <item x="7"/>
        <item x="1"/>
        <item x="3"/>
        <item x="5"/>
        <item x="4"/>
        <item x="6"/>
        <item x="8"/>
        <item x="2"/>
        <item x="9"/>
        <item x="0"/>
        <item x="10"/>
        <item t="default"/>
      </items>
    </pivotField>
    <pivotField axis="axisRow" showAll="0" sortType="descending">
      <items count="8">
        <item x="4"/>
        <item x="2"/>
        <item x="5"/>
        <item x="0"/>
        <item x="3"/>
        <item x="1"/>
        <item x="6"/>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s>
  <rowFields count="1">
    <field x="1"/>
  </rowFields>
  <rowItems count="7">
    <i>
      <x v="2"/>
    </i>
    <i>
      <x v="1"/>
    </i>
    <i>
      <x v="3"/>
    </i>
    <i>
      <x v="5"/>
    </i>
    <i>
      <x v="4"/>
    </i>
    <i>
      <x/>
    </i>
    <i>
      <x v="6"/>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formats count="1">
    <format dxfId="17">
      <pivotArea collapsedLevelsAreSubtotals="1" fieldPosition="0">
        <references count="2">
          <reference field="4294967294" count="1" selected="0">
            <x v="0"/>
          </reference>
          <reference field="1" count="6">
            <x v="0"/>
            <x v="1"/>
            <x v="2"/>
            <x v="3"/>
            <x v="4"/>
            <x v="5"/>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48DE8B-7508-4CAD-BA1C-ED87F979047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26" firstHeaderRow="0" firstDataRow="1" firstDataCol="1"/>
  <pivotFields count="5">
    <pivotField showAll="0"/>
    <pivotField showAll="0"/>
    <pivotField axis="axisRow" showAll="0">
      <items count="24">
        <item x="8"/>
        <item x="0"/>
        <item x="17"/>
        <item x="15"/>
        <item x="7"/>
        <item x="2"/>
        <item x="21"/>
        <item x="19"/>
        <item x="1"/>
        <item x="3"/>
        <item x="9"/>
        <item x="14"/>
        <item x="12"/>
        <item x="11"/>
        <item x="10"/>
        <item x="13"/>
        <item x="18"/>
        <item x="5"/>
        <item x="16"/>
        <item x="6"/>
        <item x="20"/>
        <item x="4"/>
        <item n=" " x="22"/>
        <item t="default"/>
      </items>
    </pivotField>
    <pivotField dataField="1" showAll="0"/>
    <pivotField dataField="1"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x v="22"/>
    </i>
  </rowItems>
  <colFields count="1">
    <field x="-2"/>
  </colFields>
  <colItems count="2">
    <i>
      <x/>
    </i>
    <i i="1">
      <x v="1"/>
    </i>
  </colItems>
  <dataFields count="2">
    <dataField name="Sum of Amount" fld="3" baseField="0" baseItem="0"/>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4D391B-C3B1-43B4-896E-50C76977BEE7}" name="PivotTable2" cacheId="1" applyNumberFormats="0" applyBorderFormats="0" applyFontFormats="0" applyPatternFormats="0" applyAlignmentFormats="0" applyWidthHeightFormats="1" dataCaption="Values" tag="3498f771-3b11-4f59-bf0f-8789edd78916" updatedVersion="8" minRefreshableVersion="3" useAutoFormatting="1" rowGrandTotals="0" colGrandTotals="0" itemPrintTitles="1" createdVersion="8" indent="0" outline="1" outlineData="1" multipleFieldFilters="0">
  <location ref="B3:C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4"/>
    </i>
    <i>
      <x v="3"/>
    </i>
    <i>
      <x/>
    </i>
    <i>
      <x v="2"/>
    </i>
    <i>
      <x v="1"/>
    </i>
  </rowItems>
  <colItems count="1">
    <i/>
  </colItems>
  <dataFields count="1">
    <dataField fld="1"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A35F1B-FE31-4189-8787-8A9D909B7AB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location ref="B3:C71" firstHeaderRow="1" firstDataRow="1" firstDataCol="1"/>
  <pivotFields count="5">
    <pivotField axis="axisRow" showAll="0" sortType="descending">
      <items count="12">
        <item x="7"/>
        <item x="1"/>
        <item x="3"/>
        <item x="5"/>
        <item x="4"/>
        <item x="6"/>
        <item x="8"/>
        <item x="2"/>
        <item x="9"/>
        <item x="0"/>
        <item x="10"/>
        <item t="default"/>
      </items>
      <autoSortScope>
        <pivotArea dataOnly="0" outline="0" fieldPosition="0">
          <references count="1">
            <reference field="4294967294" count="1" selected="0">
              <x v="0"/>
            </reference>
          </references>
        </pivotArea>
      </autoSortScope>
    </pivotField>
    <pivotField axis="axisRow" showAll="0">
      <items count="8">
        <item x="4"/>
        <item x="2"/>
        <item x="5"/>
        <item x="0"/>
        <item x="3"/>
        <item x="1"/>
        <item sd="0" x="6"/>
        <item t="default"/>
      </items>
    </pivotField>
    <pivotField showAll="0"/>
    <pivotField dataField="1" showAll="0"/>
    <pivotField showAll="0"/>
  </pivotFields>
  <rowFields count="2">
    <field x="1"/>
    <field x="0"/>
  </rowFields>
  <rowItems count="68">
    <i>
      <x/>
    </i>
    <i r="1">
      <x v="5"/>
    </i>
    <i r="1">
      <x v="7"/>
    </i>
    <i r="1">
      <x v="9"/>
    </i>
    <i r="1">
      <x/>
    </i>
    <i r="1">
      <x v="3"/>
    </i>
    <i r="1">
      <x v="4"/>
    </i>
    <i r="1">
      <x v="1"/>
    </i>
    <i r="1">
      <x v="8"/>
    </i>
    <i r="1">
      <x v="6"/>
    </i>
    <i r="1">
      <x v="2"/>
    </i>
    <i>
      <x v="1"/>
    </i>
    <i r="1">
      <x v="5"/>
    </i>
    <i r="1">
      <x v="2"/>
    </i>
    <i r="1">
      <x v="4"/>
    </i>
    <i r="1">
      <x v="7"/>
    </i>
    <i r="1">
      <x/>
    </i>
    <i r="1">
      <x v="9"/>
    </i>
    <i r="1">
      <x v="3"/>
    </i>
    <i r="1">
      <x v="6"/>
    </i>
    <i r="1">
      <x v="8"/>
    </i>
    <i r="1">
      <x v="1"/>
    </i>
    <i>
      <x v="2"/>
    </i>
    <i r="1">
      <x v="5"/>
    </i>
    <i r="1">
      <x v="7"/>
    </i>
    <i r="1">
      <x v="6"/>
    </i>
    <i r="1">
      <x v="4"/>
    </i>
    <i r="1">
      <x v="3"/>
    </i>
    <i r="1">
      <x v="9"/>
    </i>
    <i r="1">
      <x v="8"/>
    </i>
    <i r="1">
      <x v="2"/>
    </i>
    <i r="1">
      <x/>
    </i>
    <i r="1">
      <x v="1"/>
    </i>
    <i>
      <x v="3"/>
    </i>
    <i r="1">
      <x v="3"/>
    </i>
    <i r="1">
      <x v="4"/>
    </i>
    <i r="1">
      <x/>
    </i>
    <i r="1">
      <x v="9"/>
    </i>
    <i r="1">
      <x v="7"/>
    </i>
    <i r="1">
      <x v="1"/>
    </i>
    <i r="1">
      <x v="2"/>
    </i>
    <i r="1">
      <x v="6"/>
    </i>
    <i r="1">
      <x v="5"/>
    </i>
    <i r="1">
      <x v="8"/>
    </i>
    <i>
      <x v="4"/>
    </i>
    <i r="1">
      <x/>
    </i>
    <i r="1">
      <x v="1"/>
    </i>
    <i r="1">
      <x v="9"/>
    </i>
    <i r="1">
      <x v="8"/>
    </i>
    <i r="1">
      <x v="5"/>
    </i>
    <i r="1">
      <x v="4"/>
    </i>
    <i r="1">
      <x v="6"/>
    </i>
    <i r="1">
      <x v="7"/>
    </i>
    <i r="1">
      <x v="3"/>
    </i>
    <i r="1">
      <x v="2"/>
    </i>
    <i>
      <x v="5"/>
    </i>
    <i r="1">
      <x v="9"/>
    </i>
    <i r="1">
      <x v="3"/>
    </i>
    <i r="1">
      <x v="5"/>
    </i>
    <i r="1">
      <x v="1"/>
    </i>
    <i r="1">
      <x v="6"/>
    </i>
    <i r="1">
      <x v="2"/>
    </i>
    <i r="1">
      <x v="8"/>
    </i>
    <i r="1">
      <x v="7"/>
    </i>
    <i r="1">
      <x v="4"/>
    </i>
    <i r="1">
      <x/>
    </i>
    <i>
      <x v="6"/>
    </i>
    <i t="grand">
      <x/>
    </i>
  </rowItems>
  <colItems count="1">
    <i/>
  </colItems>
  <dataFields count="1">
    <dataField name="Sum of Amount" fld="3" baseField="0" baseItem="0"/>
  </dataFields>
  <formats count="7">
    <format dxfId="16">
      <pivotArea dataOnly="0" labelOnly="1" fieldPosition="0">
        <references count="2">
          <reference field="0" count="1">
            <x v="5"/>
          </reference>
          <reference field="1" count="1" selected="0">
            <x v="0"/>
          </reference>
        </references>
      </pivotArea>
    </format>
    <format dxfId="15">
      <pivotArea dataOnly="0" labelOnly="1" fieldPosition="0">
        <references count="2">
          <reference field="0" count="1">
            <x v="5"/>
          </reference>
          <reference field="1" count="1" selected="0">
            <x v="0"/>
          </reference>
        </references>
      </pivotArea>
    </format>
    <format dxfId="14">
      <pivotArea dataOnly="0" labelOnly="1" fieldPosition="0">
        <references count="2">
          <reference field="0" count="1">
            <x v="5"/>
          </reference>
          <reference field="1" count="1" selected="0">
            <x v="1"/>
          </reference>
        </references>
      </pivotArea>
    </format>
    <format dxfId="13">
      <pivotArea dataOnly="0" labelOnly="1" fieldPosition="0">
        <references count="2">
          <reference field="0" count="1">
            <x v="5"/>
          </reference>
          <reference field="1" count="1" selected="0">
            <x v="2"/>
          </reference>
        </references>
      </pivotArea>
    </format>
    <format dxfId="12">
      <pivotArea dataOnly="0" labelOnly="1" fieldPosition="0">
        <references count="2">
          <reference field="0" count="1">
            <x v="3"/>
          </reference>
          <reference field="1" count="1" selected="0">
            <x v="3"/>
          </reference>
        </references>
      </pivotArea>
    </format>
    <format dxfId="11">
      <pivotArea dataOnly="0" labelOnly="1" fieldPosition="0">
        <references count="2">
          <reference field="0" count="1">
            <x v="0"/>
          </reference>
          <reference field="1" count="1" selected="0">
            <x v="4"/>
          </reference>
        </references>
      </pivotArea>
    </format>
    <format dxfId="10">
      <pivotArea dataOnly="0" labelOnly="1" fieldPosition="0">
        <references count="2">
          <reference field="0" count="1">
            <x v="9"/>
          </reference>
          <reference field="1" count="1" selected="0">
            <x v="5"/>
          </reference>
        </references>
      </pivotArea>
    </format>
  </formats>
  <conditionalFormats count="7">
    <conditionalFormat type="all" priority="1">
      <pivotAreas count="1">
        <pivotArea type="data" collapsedLevelsAreSubtotals="1" fieldPosition="0">
          <references count="3">
            <reference field="4294967294" count="1" selected="0">
              <x v="0"/>
            </reference>
            <reference field="0" count="1">
              <x v="5"/>
            </reference>
            <reference field="1" count="1" selected="0">
              <x v="0"/>
            </reference>
          </references>
        </pivotArea>
      </pivotAreas>
    </conditionalFormat>
    <conditionalFormat priority="3">
      <pivotAreas count="1">
        <pivotArea type="data" collapsedLevelsAreSubtotals="1" fieldPosition="0">
          <references count="3">
            <reference field="4294967294" count="1" selected="0">
              <x v="0"/>
            </reference>
            <reference field="0" count="1">
              <x v="9"/>
            </reference>
            <reference field="1" count="1" selected="0">
              <x v="5"/>
            </reference>
          </references>
        </pivotArea>
      </pivotAreas>
    </conditionalFormat>
    <conditionalFormat priority="5">
      <pivotAreas count="1">
        <pivotArea type="data" collapsedLevelsAreSubtotals="1" fieldPosition="0">
          <references count="3">
            <reference field="4294967294" count="1" selected="0">
              <x v="0"/>
            </reference>
            <reference field="0" count="1">
              <x v="0"/>
            </reference>
            <reference field="1" count="1" selected="0">
              <x v="4"/>
            </reference>
          </references>
        </pivotArea>
      </pivotAreas>
    </conditionalFormat>
    <conditionalFormat priority="7">
      <pivotAreas count="1">
        <pivotArea type="data" collapsedLevelsAreSubtotals="1" fieldPosition="0">
          <references count="3">
            <reference field="4294967294" count="1" selected="0">
              <x v="0"/>
            </reference>
            <reference field="0" count="1">
              <x v="3"/>
            </reference>
            <reference field="1" count="1" selected="0">
              <x v="3"/>
            </reference>
          </references>
        </pivotArea>
      </pivotAreas>
    </conditionalFormat>
    <conditionalFormat priority="9">
      <pivotAreas count="1">
        <pivotArea type="data" collapsedLevelsAreSubtotals="1" fieldPosition="0">
          <references count="3">
            <reference field="4294967294" count="1" selected="0">
              <x v="0"/>
            </reference>
            <reference field="0" count="1">
              <x v="5"/>
            </reference>
            <reference field="1" count="1" selected="0">
              <x v="2"/>
            </reference>
          </references>
        </pivotArea>
      </pivotAreas>
    </conditionalFormat>
    <conditionalFormat priority="12">
      <pivotAreas count="1">
        <pivotArea type="data" collapsedLevelsAreSubtotals="1" fieldPosition="0">
          <references count="3">
            <reference field="4294967294" count="1" selected="0">
              <x v="0"/>
            </reference>
            <reference field="0" count="1">
              <x v="5"/>
            </reference>
            <reference field="1" count="1" selected="0">
              <x v="1"/>
            </reference>
          </references>
        </pivotArea>
      </pivotAreas>
    </conditionalFormat>
    <conditionalFormat type="all" priority="13">
      <pivotAreas count="1">
        <pivotArea type="data" collapsedLevelsAreSubtotals="1" fieldPosition="0">
          <references count="3">
            <reference field="4294967294" count="1" selected="0">
              <x v="0"/>
            </reference>
            <reference field="0" count="1">
              <x v="5"/>
            </reference>
            <reference field="1"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30B3F3-599B-453B-BA0D-4A6B26B1BAE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G18" firstHeaderRow="1" firstDataRow="1" firstDataCol="1"/>
  <pivotFields count="5">
    <pivotField axis="axisRow" showAll="0" measureFilter="1" sortType="descending">
      <items count="12">
        <item x="7"/>
        <item x="1"/>
        <item x="3"/>
        <item x="5"/>
        <item x="4"/>
        <item x="6"/>
        <item x="8"/>
        <item x="2"/>
        <item x="9"/>
        <item x="0"/>
        <item x="10"/>
        <item t="default"/>
      </items>
      <autoSortScope>
        <pivotArea dataOnly="0" outline="0" fieldPosition="0">
          <references count="1">
            <reference field="4294967294" count="1" selected="0">
              <x v="0"/>
            </reference>
          </references>
        </pivotArea>
      </autoSortScope>
    </pivotField>
    <pivotField axis="axisRow" showAll="0">
      <items count="8">
        <item x="4"/>
        <item x="2"/>
        <item x="5"/>
        <item x="0"/>
        <item x="3"/>
        <item x="1"/>
        <item x="6"/>
        <item t="default"/>
      </items>
    </pivotField>
    <pivotField showAll="0"/>
    <pivotField dataField="1" showAll="0"/>
    <pivotField showAll="0"/>
  </pivotFields>
  <rowFields count="2">
    <field x="1"/>
    <field x="0"/>
  </rowFields>
  <rowItems count="15">
    <i>
      <x/>
    </i>
    <i r="1">
      <x v="2"/>
    </i>
    <i>
      <x v="1"/>
    </i>
    <i r="1">
      <x v="1"/>
    </i>
    <i>
      <x v="2"/>
    </i>
    <i r="1">
      <x v="1"/>
    </i>
    <i>
      <x v="3"/>
    </i>
    <i r="1">
      <x v="8"/>
    </i>
    <i>
      <x v="4"/>
    </i>
    <i r="1">
      <x v="2"/>
    </i>
    <i>
      <x v="5"/>
    </i>
    <i r="1">
      <x/>
    </i>
    <i>
      <x v="6"/>
    </i>
    <i r="1">
      <x v="10"/>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5540FA-8A75-475A-9C95-E8744950556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8" firstHeaderRow="1" firstDataRow="1" firstDataCol="1"/>
  <pivotFields count="5">
    <pivotField axis="axisRow" showAll="0" measureFilter="1" sortType="descending">
      <items count="12">
        <item x="7"/>
        <item x="1"/>
        <item x="3"/>
        <item x="5"/>
        <item x="4"/>
        <item x="6"/>
        <item x="8"/>
        <item x="2"/>
        <item x="9"/>
        <item x="0"/>
        <item x="10"/>
        <item t="default"/>
      </items>
      <autoSortScope>
        <pivotArea dataOnly="0" outline="0" fieldPosition="0">
          <references count="1">
            <reference field="4294967294" count="1" selected="0">
              <x v="0"/>
            </reference>
          </references>
        </pivotArea>
      </autoSortScope>
    </pivotField>
    <pivotField axis="axisRow" showAll="0">
      <items count="8">
        <item x="4"/>
        <item x="2"/>
        <item x="5"/>
        <item x="0"/>
        <item x="3"/>
        <item x="1"/>
        <item x="6"/>
        <item t="default"/>
      </items>
    </pivotField>
    <pivotField showAll="0"/>
    <pivotField dataField="1" showAll="0"/>
    <pivotField showAll="0"/>
  </pivotFields>
  <rowFields count="2">
    <field x="1"/>
    <field x="0"/>
  </rowFields>
  <rowItems count="15">
    <i>
      <x/>
    </i>
    <i r="1">
      <x v="5"/>
    </i>
    <i>
      <x v="1"/>
    </i>
    <i r="1">
      <x v="5"/>
    </i>
    <i>
      <x v="2"/>
    </i>
    <i r="1">
      <x v="5"/>
    </i>
    <i>
      <x v="3"/>
    </i>
    <i r="1">
      <x v="3"/>
    </i>
    <i>
      <x v="4"/>
    </i>
    <i r="1">
      <x/>
    </i>
    <i>
      <x v="5"/>
    </i>
    <i r="1">
      <x v="9"/>
    </i>
    <i>
      <x v="6"/>
    </i>
    <i r="1">
      <x v="10"/>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1EBF272-48A4-465E-84F8-B22C45D59312}" sourceName="[data].[Geography]">
  <pivotTables>
    <pivotTable tabId="31" name="PivotTable5"/>
  </pivotTables>
  <data>
    <olap pivotCacheId="21421841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Ind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4EC75872-1923-4959-8D3A-0ED1D633C285}" cache="Slicer_Geography"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9DD358-3494-4AB0-AD3A-4D5FFAA1C478}"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4B0D3B-253D-478B-88DA-326C0E2380BF}" name="data" displayName="data" ref="C11:I311" totalsRowShown="0" headerRowDxfId="29">
  <autoFilter ref="C11:I311" xr:uid="{AD4B0D3B-253D-478B-88DA-326C0E2380BF}"/>
  <tableColumns count="7">
    <tableColumn id="1" xr3:uid="{307F6380-4EA7-44A0-BEAE-57510CC383A7}" name="Sales Person"/>
    <tableColumn id="2" xr3:uid="{8096B240-FBC6-4460-9E83-067CB09BDFB2}" name="Geography"/>
    <tableColumn id="3" xr3:uid="{FA9AA928-682B-4929-8F26-2ED700293256}" name="Product"/>
    <tableColumn id="4" xr3:uid="{30700265-085B-4BCE-85F3-54EB6F8B8CC5}" name="Amount" dataDxfId="28"/>
    <tableColumn id="5" xr3:uid="{D0105861-A78F-4282-A2E2-21D3E0E69FA5}" name="Units" dataDxfId="27"/>
    <tableColumn id="6" xr3:uid="{9815408E-AF62-4876-9AD4-25C721AB01C3}" name="Cost per Unit" dataDxfId="26">
      <calculatedColumnFormula>VLOOKUP(data[[#This Row],[Product]], products[], 2, FALSE )</calculatedColumnFormula>
    </tableColumn>
    <tableColumn id="7" xr3:uid="{4CDAA3B5-E351-4CB9-9B26-A26FD81F82EC}" name="Cost" dataDxfId="25">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0D8FD4B-BEFD-44CF-9DCE-6A5EDFBC7F76}" name="data8" displayName="data8" ref="A1:E301" totalsRowShown="0" headerRowDxfId="20">
  <tableColumns count="5">
    <tableColumn id="1" xr3:uid="{6C379D10-9838-4B64-B199-6D6955752973}" name="Sales Person"/>
    <tableColumn id="2" xr3:uid="{098F46F7-CD92-4FFF-8364-66CC8CF56EFC}" name="Geography"/>
    <tableColumn id="3" xr3:uid="{09F44EE3-FF94-4F73-A6BC-C62F2C027576}" name="Product"/>
    <tableColumn id="4" xr3:uid="{BB139C32-5FBF-4AAF-9D73-4C76A272DA70}" name="Amount" dataDxfId="19"/>
    <tableColumn id="5" xr3:uid="{F2949CED-B53E-417C-B916-3244FB3458C7}" name="Units" dataDxf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26413-77A3-4435-B23C-DF0D92126DE3}">
  <dimension ref="A1:Z658"/>
  <sheetViews>
    <sheetView showGridLines="0" topLeftCell="A7" zoomScale="92" zoomScaleNormal="100" workbookViewId="0">
      <selection activeCell="E16" sqref="E16"/>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8" bestFit="1" customWidth="1"/>
    <col min="7" max="7" width="5.33203125" bestFit="1" customWidth="1"/>
    <col min="10" max="10" width="3.88671875" customWidth="1"/>
    <col min="11" max="11" width="53.88671875" customWidth="1"/>
    <col min="25" max="25" width="21.88671875" bestFit="1" customWidth="1"/>
    <col min="26" max="26" width="14.44140625" customWidth="1"/>
    <col min="31" max="31" width="21.88671875" customWidth="1"/>
  </cols>
  <sheetData>
    <row r="1" spans="1:26" s="12" customFormat="1" ht="52.5" customHeight="1" x14ac:dyDescent="0.3">
      <c r="A1" s="11"/>
      <c r="C1" s="13" t="s">
        <v>42</v>
      </c>
    </row>
    <row r="11" spans="1:26" x14ac:dyDescent="0.3">
      <c r="C11" s="3" t="s">
        <v>11</v>
      </c>
      <c r="D11" s="3" t="s">
        <v>12</v>
      </c>
      <c r="E11" s="3" t="s">
        <v>0</v>
      </c>
      <c r="F11" s="17" t="s">
        <v>1</v>
      </c>
      <c r="G11" s="17" t="s">
        <v>50</v>
      </c>
      <c r="H11" s="3" t="s">
        <v>69</v>
      </c>
      <c r="I11" s="17" t="s">
        <v>70</v>
      </c>
      <c r="J11" s="16" t="s">
        <v>43</v>
      </c>
      <c r="K11" s="12"/>
      <c r="Y11" t="s">
        <v>0</v>
      </c>
      <c r="Z11" t="s">
        <v>51</v>
      </c>
    </row>
    <row r="12" spans="1:26" x14ac:dyDescent="0.3">
      <c r="C12" t="s">
        <v>40</v>
      </c>
      <c r="D12" t="s">
        <v>37</v>
      </c>
      <c r="E12" t="s">
        <v>30</v>
      </c>
      <c r="F12" s="1">
        <v>1624</v>
      </c>
      <c r="G12" s="2">
        <v>114</v>
      </c>
      <c r="H12">
        <f>VLOOKUP(data[[#This Row],[Product]], products[], 2, FALSE )</f>
        <v>14.49</v>
      </c>
      <c r="I12" s="1">
        <f>data[[#This Row],[Cost per Unit]]*data[[#This Row],[Units]]</f>
        <v>1651.8600000000001</v>
      </c>
      <c r="J12" s="14">
        <v>1</v>
      </c>
      <c r="K12" s="15" t="s">
        <v>44</v>
      </c>
      <c r="Y12" t="s">
        <v>13</v>
      </c>
      <c r="Z12" s="18">
        <v>9.33</v>
      </c>
    </row>
    <row r="13" spans="1:26" x14ac:dyDescent="0.3">
      <c r="C13" t="s">
        <v>8</v>
      </c>
      <c r="D13" t="s">
        <v>35</v>
      </c>
      <c r="E13" t="s">
        <v>32</v>
      </c>
      <c r="F13" s="1">
        <v>6706</v>
      </c>
      <c r="G13" s="2">
        <v>459</v>
      </c>
      <c r="H13">
        <f>VLOOKUP(data[[#This Row],[Product]], products[], 2, FALSE )</f>
        <v>8.65</v>
      </c>
      <c r="I13" s="1">
        <f>data[[#This Row],[Cost per Unit]]*data[[#This Row],[Units]]</f>
        <v>3970.3500000000004</v>
      </c>
      <c r="J13" s="14">
        <v>2</v>
      </c>
      <c r="K13" s="15" t="s">
        <v>53</v>
      </c>
      <c r="Y13" t="s">
        <v>14</v>
      </c>
      <c r="Z13" s="18">
        <v>11.7</v>
      </c>
    </row>
    <row r="14" spans="1:26" x14ac:dyDescent="0.3">
      <c r="C14" t="s">
        <v>9</v>
      </c>
      <c r="D14" t="s">
        <v>35</v>
      </c>
      <c r="E14" t="s">
        <v>4</v>
      </c>
      <c r="F14" s="1">
        <v>959</v>
      </c>
      <c r="G14" s="2">
        <v>147</v>
      </c>
      <c r="H14">
        <f>VLOOKUP(data[[#This Row],[Product]], products[], 2, FALSE )</f>
        <v>11.88</v>
      </c>
      <c r="I14" s="1">
        <f>data[[#This Row],[Cost per Unit]]*data[[#This Row],[Units]]</f>
        <v>1746.3600000000001</v>
      </c>
      <c r="J14" s="14">
        <v>3</v>
      </c>
      <c r="K14" s="15" t="s">
        <v>45</v>
      </c>
      <c r="Y14" t="s">
        <v>4</v>
      </c>
      <c r="Z14" s="18">
        <v>11.88</v>
      </c>
    </row>
    <row r="15" spans="1:26" x14ac:dyDescent="0.3">
      <c r="C15" t="s">
        <v>41</v>
      </c>
      <c r="D15" t="s">
        <v>36</v>
      </c>
      <c r="E15" t="s">
        <v>18</v>
      </c>
      <c r="F15" s="1">
        <v>9632</v>
      </c>
      <c r="G15" s="2">
        <v>288</v>
      </c>
      <c r="H15">
        <f>VLOOKUP(data[[#This Row],[Product]], products[], 2, FALSE )</f>
        <v>6.47</v>
      </c>
      <c r="I15" s="1">
        <f>data[[#This Row],[Cost per Unit]]*data[[#This Row],[Units]]</f>
        <v>1863.36</v>
      </c>
      <c r="J15" s="14">
        <v>4</v>
      </c>
      <c r="K15" s="15" t="s">
        <v>46</v>
      </c>
      <c r="Y15" t="s">
        <v>15</v>
      </c>
      <c r="Z15" s="18">
        <v>11.73</v>
      </c>
    </row>
    <row r="16" spans="1:26" x14ac:dyDescent="0.3">
      <c r="C16" t="s">
        <v>6</v>
      </c>
      <c r="D16" t="s">
        <v>39</v>
      </c>
      <c r="E16" t="s">
        <v>25</v>
      </c>
      <c r="F16" s="1">
        <v>2100</v>
      </c>
      <c r="G16" s="2">
        <v>414</v>
      </c>
      <c r="H16">
        <f>VLOOKUP(data[[#This Row],[Product]], products[], 2, FALSE )</f>
        <v>13.15</v>
      </c>
      <c r="I16" s="1">
        <f>data[[#This Row],[Cost per Unit]]*data[[#This Row],[Units]]</f>
        <v>5444.1</v>
      </c>
      <c r="J16" s="14">
        <v>5</v>
      </c>
      <c r="K16" s="15" t="s">
        <v>54</v>
      </c>
      <c r="Y16" t="s">
        <v>16</v>
      </c>
      <c r="Z16" s="18">
        <v>8.7899999999999991</v>
      </c>
    </row>
    <row r="17" spans="3:26" x14ac:dyDescent="0.3">
      <c r="C17" t="s">
        <v>40</v>
      </c>
      <c r="D17" t="s">
        <v>35</v>
      </c>
      <c r="E17" t="s">
        <v>33</v>
      </c>
      <c r="F17" s="1">
        <v>8869</v>
      </c>
      <c r="G17" s="2">
        <v>432</v>
      </c>
      <c r="H17">
        <f>VLOOKUP(data[[#This Row],[Product]], products[], 2, FALSE )</f>
        <v>12.37</v>
      </c>
      <c r="I17" s="1">
        <f>data[[#This Row],[Cost per Unit]]*data[[#This Row],[Units]]</f>
        <v>5343.8399999999992</v>
      </c>
      <c r="J17" s="14">
        <v>6</v>
      </c>
      <c r="K17" s="15" t="s">
        <v>55</v>
      </c>
      <c r="Y17" t="s">
        <v>17</v>
      </c>
      <c r="Z17" s="18">
        <v>3.11</v>
      </c>
    </row>
    <row r="18" spans="3:26" x14ac:dyDescent="0.3">
      <c r="C18" t="s">
        <v>6</v>
      </c>
      <c r="D18" t="s">
        <v>38</v>
      </c>
      <c r="E18" t="s">
        <v>31</v>
      </c>
      <c r="F18" s="1">
        <v>2681</v>
      </c>
      <c r="G18" s="2">
        <v>54</v>
      </c>
      <c r="H18">
        <f>VLOOKUP(data[[#This Row],[Product]], products[], 2, FALSE )</f>
        <v>5.79</v>
      </c>
      <c r="I18" s="1">
        <f>data[[#This Row],[Cost per Unit]]*data[[#This Row],[Units]]</f>
        <v>312.66000000000003</v>
      </c>
      <c r="J18" s="14">
        <v>7</v>
      </c>
      <c r="K18" s="15" t="s">
        <v>49</v>
      </c>
      <c r="Y18" t="s">
        <v>18</v>
      </c>
      <c r="Z18" s="18">
        <v>6.47</v>
      </c>
    </row>
    <row r="19" spans="3:26" x14ac:dyDescent="0.3">
      <c r="C19" t="s">
        <v>8</v>
      </c>
      <c r="D19" t="s">
        <v>35</v>
      </c>
      <c r="E19" t="s">
        <v>22</v>
      </c>
      <c r="F19" s="1">
        <v>5012</v>
      </c>
      <c r="G19" s="2">
        <v>210</v>
      </c>
      <c r="H19">
        <f>VLOOKUP(data[[#This Row],[Product]], products[], 2, FALSE )</f>
        <v>9.77</v>
      </c>
      <c r="I19" s="1">
        <f>data[[#This Row],[Cost per Unit]]*data[[#This Row],[Units]]</f>
        <v>2051.6999999999998</v>
      </c>
      <c r="J19" s="14">
        <v>8</v>
      </c>
      <c r="K19" s="15" t="s">
        <v>52</v>
      </c>
      <c r="Y19" t="s">
        <v>19</v>
      </c>
      <c r="Z19" s="18">
        <v>7.64</v>
      </c>
    </row>
    <row r="20" spans="3:26" x14ac:dyDescent="0.3">
      <c r="C20" t="s">
        <v>7</v>
      </c>
      <c r="D20" t="s">
        <v>38</v>
      </c>
      <c r="E20" t="s">
        <v>14</v>
      </c>
      <c r="F20" s="1">
        <v>1281</v>
      </c>
      <c r="G20" s="2">
        <v>75</v>
      </c>
      <c r="H20">
        <f>VLOOKUP(data[[#This Row],[Product]], products[], 2, FALSE )</f>
        <v>11.7</v>
      </c>
      <c r="I20" s="1">
        <f>data[[#This Row],[Cost per Unit]]*data[[#This Row],[Units]]</f>
        <v>877.5</v>
      </c>
      <c r="J20" s="14">
        <v>9</v>
      </c>
      <c r="K20" s="15" t="s">
        <v>47</v>
      </c>
      <c r="Y20" t="s">
        <v>20</v>
      </c>
      <c r="Z20" s="18">
        <v>10.62</v>
      </c>
    </row>
    <row r="21" spans="3:26" x14ac:dyDescent="0.3">
      <c r="C21" t="s">
        <v>5</v>
      </c>
      <c r="D21" t="s">
        <v>37</v>
      </c>
      <c r="E21" t="s">
        <v>14</v>
      </c>
      <c r="F21" s="1">
        <v>4991</v>
      </c>
      <c r="G21" s="2">
        <v>12</v>
      </c>
      <c r="H21">
        <f>VLOOKUP(data[[#This Row],[Product]], products[], 2, FALSE )</f>
        <v>11.7</v>
      </c>
      <c r="I21" s="1">
        <f>data[[#This Row],[Cost per Unit]]*data[[#This Row],[Units]]</f>
        <v>140.39999999999998</v>
      </c>
      <c r="J21" s="14">
        <v>10</v>
      </c>
      <c r="K21" s="15" t="s">
        <v>48</v>
      </c>
      <c r="Y21" t="s">
        <v>21</v>
      </c>
      <c r="Z21" s="18">
        <v>9</v>
      </c>
    </row>
    <row r="22" spans="3:26" x14ac:dyDescent="0.3">
      <c r="C22" t="s">
        <v>2</v>
      </c>
      <c r="D22" t="s">
        <v>39</v>
      </c>
      <c r="E22" t="s">
        <v>25</v>
      </c>
      <c r="F22" s="1">
        <v>1785</v>
      </c>
      <c r="G22" s="2">
        <v>462</v>
      </c>
      <c r="H22">
        <f>VLOOKUP(data[[#This Row],[Product]], products[], 2, FALSE )</f>
        <v>13.15</v>
      </c>
      <c r="I22" s="1">
        <f>data[[#This Row],[Cost per Unit]]*data[[#This Row],[Units]]</f>
        <v>6075.3</v>
      </c>
      <c r="Y22" t="s">
        <v>22</v>
      </c>
      <c r="Z22" s="18">
        <v>9.77</v>
      </c>
    </row>
    <row r="23" spans="3:26" x14ac:dyDescent="0.3">
      <c r="C23" t="s">
        <v>3</v>
      </c>
      <c r="D23" t="s">
        <v>37</v>
      </c>
      <c r="E23" t="s">
        <v>17</v>
      </c>
      <c r="F23" s="1">
        <v>3983</v>
      </c>
      <c r="G23" s="2">
        <v>144</v>
      </c>
      <c r="H23">
        <f>VLOOKUP(data[[#This Row],[Product]], products[], 2, FALSE )</f>
        <v>3.11</v>
      </c>
      <c r="I23" s="1">
        <f>data[[#This Row],[Cost per Unit]]*data[[#This Row],[Units]]</f>
        <v>447.84</v>
      </c>
      <c r="Y23" t="s">
        <v>23</v>
      </c>
      <c r="Z23" s="18">
        <v>6.49</v>
      </c>
    </row>
    <row r="24" spans="3:26" x14ac:dyDescent="0.3">
      <c r="C24" t="s">
        <v>9</v>
      </c>
      <c r="D24" t="s">
        <v>38</v>
      </c>
      <c r="E24" t="s">
        <v>16</v>
      </c>
      <c r="F24" s="1">
        <v>2646</v>
      </c>
      <c r="G24" s="2">
        <v>120</v>
      </c>
      <c r="H24">
        <f>VLOOKUP(data[[#This Row],[Product]], products[], 2, FALSE )</f>
        <v>8.7899999999999991</v>
      </c>
      <c r="I24" s="1">
        <f>data[[#This Row],[Cost per Unit]]*data[[#This Row],[Units]]</f>
        <v>1054.8</v>
      </c>
      <c r="Y24" t="s">
        <v>24</v>
      </c>
      <c r="Z24" s="18">
        <v>4.97</v>
      </c>
    </row>
    <row r="25" spans="3:26" x14ac:dyDescent="0.3">
      <c r="C25" t="s">
        <v>2</v>
      </c>
      <c r="D25" t="s">
        <v>34</v>
      </c>
      <c r="E25" t="s">
        <v>13</v>
      </c>
      <c r="F25" s="1">
        <v>252</v>
      </c>
      <c r="G25" s="2">
        <v>54</v>
      </c>
      <c r="H25">
        <f>VLOOKUP(data[[#This Row],[Product]], products[], 2, FALSE )</f>
        <v>9.33</v>
      </c>
      <c r="I25" s="1">
        <f>data[[#This Row],[Cost per Unit]]*data[[#This Row],[Units]]</f>
        <v>503.82</v>
      </c>
      <c r="Y25" t="s">
        <v>25</v>
      </c>
      <c r="Z25" s="18">
        <v>13.15</v>
      </c>
    </row>
    <row r="26" spans="3:26" x14ac:dyDescent="0.3">
      <c r="C26" t="s">
        <v>3</v>
      </c>
      <c r="D26" t="s">
        <v>35</v>
      </c>
      <c r="E26" t="s">
        <v>25</v>
      </c>
      <c r="F26" s="1">
        <v>2464</v>
      </c>
      <c r="G26" s="2">
        <v>234</v>
      </c>
      <c r="H26">
        <f>VLOOKUP(data[[#This Row],[Product]], products[], 2, FALSE )</f>
        <v>13.15</v>
      </c>
      <c r="I26" s="1">
        <f>data[[#This Row],[Cost per Unit]]*data[[#This Row],[Units]]</f>
        <v>3077.1</v>
      </c>
      <c r="Y26" t="s">
        <v>26</v>
      </c>
      <c r="Z26" s="18">
        <v>5.6</v>
      </c>
    </row>
    <row r="27" spans="3:26" x14ac:dyDescent="0.3">
      <c r="C27" t="s">
        <v>3</v>
      </c>
      <c r="D27" t="s">
        <v>35</v>
      </c>
      <c r="E27" t="s">
        <v>29</v>
      </c>
      <c r="F27" s="1">
        <v>2114</v>
      </c>
      <c r="G27" s="2">
        <v>66</v>
      </c>
      <c r="H27">
        <f>VLOOKUP(data[[#This Row],[Product]], products[], 2, FALSE )</f>
        <v>7.16</v>
      </c>
      <c r="I27" s="1">
        <f>data[[#This Row],[Cost per Unit]]*data[[#This Row],[Units]]</f>
        <v>472.56</v>
      </c>
      <c r="Y27" t="s">
        <v>27</v>
      </c>
      <c r="Z27" s="18">
        <v>16.73</v>
      </c>
    </row>
    <row r="28" spans="3:26" x14ac:dyDescent="0.3">
      <c r="C28" t="s">
        <v>6</v>
      </c>
      <c r="D28" t="s">
        <v>37</v>
      </c>
      <c r="E28" t="s">
        <v>31</v>
      </c>
      <c r="F28" s="1">
        <v>7693</v>
      </c>
      <c r="G28" s="2">
        <v>87</v>
      </c>
      <c r="H28">
        <f>VLOOKUP(data[[#This Row],[Product]], products[], 2, FALSE )</f>
        <v>5.79</v>
      </c>
      <c r="I28" s="1">
        <f>data[[#This Row],[Cost per Unit]]*data[[#This Row],[Units]]</f>
        <v>503.73</v>
      </c>
      <c r="Y28" t="s">
        <v>28</v>
      </c>
      <c r="Z28" s="18">
        <v>10.38</v>
      </c>
    </row>
    <row r="29" spans="3:26" x14ac:dyDescent="0.3">
      <c r="C29" t="s">
        <v>5</v>
      </c>
      <c r="D29" t="s">
        <v>34</v>
      </c>
      <c r="E29" t="s">
        <v>20</v>
      </c>
      <c r="F29" s="1">
        <v>15610</v>
      </c>
      <c r="G29" s="2">
        <v>339</v>
      </c>
      <c r="H29">
        <f>VLOOKUP(data[[#This Row],[Product]], products[], 2, FALSE )</f>
        <v>10.62</v>
      </c>
      <c r="I29" s="1">
        <f>data[[#This Row],[Cost per Unit]]*data[[#This Row],[Units]]</f>
        <v>3600.18</v>
      </c>
      <c r="Y29" t="s">
        <v>29</v>
      </c>
      <c r="Z29" s="18">
        <v>7.16</v>
      </c>
    </row>
    <row r="30" spans="3:26" x14ac:dyDescent="0.3">
      <c r="C30" t="s">
        <v>41</v>
      </c>
      <c r="D30" t="s">
        <v>34</v>
      </c>
      <c r="E30" t="s">
        <v>22</v>
      </c>
      <c r="F30" s="1">
        <v>336</v>
      </c>
      <c r="G30" s="2">
        <v>144</v>
      </c>
      <c r="H30">
        <f>VLOOKUP(data[[#This Row],[Product]], products[], 2, FALSE )</f>
        <v>9.77</v>
      </c>
      <c r="I30" s="1">
        <f>data[[#This Row],[Cost per Unit]]*data[[#This Row],[Units]]</f>
        <v>1406.8799999999999</v>
      </c>
      <c r="Y30" t="s">
        <v>30</v>
      </c>
      <c r="Z30" s="18">
        <v>14.49</v>
      </c>
    </row>
    <row r="31" spans="3:26" x14ac:dyDescent="0.3">
      <c r="C31" t="s">
        <v>2</v>
      </c>
      <c r="D31" t="s">
        <v>39</v>
      </c>
      <c r="E31" t="s">
        <v>20</v>
      </c>
      <c r="F31" s="1">
        <v>9443</v>
      </c>
      <c r="G31" s="2">
        <v>162</v>
      </c>
      <c r="H31">
        <f>VLOOKUP(data[[#This Row],[Product]], products[], 2, FALSE )</f>
        <v>10.62</v>
      </c>
      <c r="I31" s="1">
        <f>data[[#This Row],[Cost per Unit]]*data[[#This Row],[Units]]</f>
        <v>1720.4399999999998</v>
      </c>
      <c r="Y31" t="s">
        <v>31</v>
      </c>
      <c r="Z31" s="18">
        <v>5.79</v>
      </c>
    </row>
    <row r="32" spans="3:26" x14ac:dyDescent="0.3">
      <c r="C32" t="s">
        <v>9</v>
      </c>
      <c r="D32" t="s">
        <v>34</v>
      </c>
      <c r="E32" t="s">
        <v>23</v>
      </c>
      <c r="F32" s="1">
        <v>8155</v>
      </c>
      <c r="G32" s="2">
        <v>90</v>
      </c>
      <c r="H32">
        <f>VLOOKUP(data[[#This Row],[Product]], products[], 2, FALSE )</f>
        <v>6.49</v>
      </c>
      <c r="I32" s="1">
        <f>data[[#This Row],[Cost per Unit]]*data[[#This Row],[Units]]</f>
        <v>584.1</v>
      </c>
      <c r="Y32" t="s">
        <v>32</v>
      </c>
      <c r="Z32" s="18">
        <v>8.65</v>
      </c>
    </row>
    <row r="33" spans="3:26" x14ac:dyDescent="0.3">
      <c r="C33" t="s">
        <v>8</v>
      </c>
      <c r="D33" t="s">
        <v>38</v>
      </c>
      <c r="E33" t="s">
        <v>23</v>
      </c>
      <c r="F33" s="1">
        <v>1701</v>
      </c>
      <c r="G33" s="2">
        <v>234</v>
      </c>
      <c r="H33">
        <f>VLOOKUP(data[[#This Row],[Product]], products[], 2, FALSE )</f>
        <v>6.49</v>
      </c>
      <c r="I33" s="1">
        <f>data[[#This Row],[Cost per Unit]]*data[[#This Row],[Units]]</f>
        <v>1518.66</v>
      </c>
      <c r="Y33" t="s">
        <v>33</v>
      </c>
      <c r="Z33" s="18">
        <v>12.37</v>
      </c>
    </row>
    <row r="34" spans="3:26" x14ac:dyDescent="0.3">
      <c r="C34" t="s">
        <v>10</v>
      </c>
      <c r="D34" t="s">
        <v>38</v>
      </c>
      <c r="E34" t="s">
        <v>22</v>
      </c>
      <c r="F34" s="1">
        <v>2205</v>
      </c>
      <c r="G34" s="2">
        <v>141</v>
      </c>
      <c r="H34">
        <f>VLOOKUP(data[[#This Row],[Product]], products[], 2, FALSE )</f>
        <v>9.77</v>
      </c>
      <c r="I34" s="1">
        <f>data[[#This Row],[Cost per Unit]]*data[[#This Row],[Units]]</f>
        <v>1377.57</v>
      </c>
    </row>
    <row r="35" spans="3:26" x14ac:dyDescent="0.3">
      <c r="C35" t="s">
        <v>8</v>
      </c>
      <c r="D35" t="s">
        <v>37</v>
      </c>
      <c r="E35" t="s">
        <v>19</v>
      </c>
      <c r="F35" s="1">
        <v>1771</v>
      </c>
      <c r="G35" s="2">
        <v>204</v>
      </c>
      <c r="H35">
        <f>VLOOKUP(data[[#This Row],[Product]], products[], 2, FALSE )</f>
        <v>7.64</v>
      </c>
      <c r="I35" s="1">
        <f>data[[#This Row],[Cost per Unit]]*data[[#This Row],[Units]]</f>
        <v>1558.56</v>
      </c>
    </row>
    <row r="36" spans="3:26" x14ac:dyDescent="0.3">
      <c r="C36" t="s">
        <v>41</v>
      </c>
      <c r="D36" t="s">
        <v>35</v>
      </c>
      <c r="E36" t="s">
        <v>15</v>
      </c>
      <c r="F36" s="1">
        <v>2114</v>
      </c>
      <c r="G36" s="2">
        <v>186</v>
      </c>
      <c r="H36">
        <f>VLOOKUP(data[[#This Row],[Product]], products[], 2, FALSE )</f>
        <v>11.73</v>
      </c>
      <c r="I36" s="1">
        <f>data[[#This Row],[Cost per Unit]]*data[[#This Row],[Units]]</f>
        <v>2181.7800000000002</v>
      </c>
    </row>
    <row r="37" spans="3:26" x14ac:dyDescent="0.3">
      <c r="C37" t="s">
        <v>41</v>
      </c>
      <c r="D37" t="s">
        <v>36</v>
      </c>
      <c r="E37" t="s">
        <v>13</v>
      </c>
      <c r="F37" s="1">
        <v>10311</v>
      </c>
      <c r="G37" s="2">
        <v>231</v>
      </c>
      <c r="H37">
        <f>VLOOKUP(data[[#This Row],[Product]], products[], 2, FALSE )</f>
        <v>9.33</v>
      </c>
      <c r="I37" s="1">
        <f>data[[#This Row],[Cost per Unit]]*data[[#This Row],[Units]]</f>
        <v>2155.23</v>
      </c>
    </row>
    <row r="38" spans="3:26" x14ac:dyDescent="0.3">
      <c r="C38" t="s">
        <v>3</v>
      </c>
      <c r="D38" t="s">
        <v>39</v>
      </c>
      <c r="E38" t="s">
        <v>16</v>
      </c>
      <c r="F38" s="1">
        <v>21</v>
      </c>
      <c r="G38" s="2">
        <v>168</v>
      </c>
      <c r="H38">
        <f>VLOOKUP(data[[#This Row],[Product]], products[], 2, FALSE )</f>
        <v>8.7899999999999991</v>
      </c>
      <c r="I38" s="1">
        <f>data[[#This Row],[Cost per Unit]]*data[[#This Row],[Units]]</f>
        <v>1476.7199999999998</v>
      </c>
    </row>
    <row r="39" spans="3:26" x14ac:dyDescent="0.3">
      <c r="C39" t="s">
        <v>10</v>
      </c>
      <c r="D39" t="s">
        <v>35</v>
      </c>
      <c r="E39" t="s">
        <v>20</v>
      </c>
      <c r="F39" s="1">
        <v>1974</v>
      </c>
      <c r="G39" s="2">
        <v>195</v>
      </c>
      <c r="H39">
        <f>VLOOKUP(data[[#This Row],[Product]], products[], 2, FALSE )</f>
        <v>10.62</v>
      </c>
      <c r="I39" s="1">
        <f>data[[#This Row],[Cost per Unit]]*data[[#This Row],[Units]]</f>
        <v>2070.8999999999996</v>
      </c>
    </row>
    <row r="40" spans="3:26" x14ac:dyDescent="0.3">
      <c r="C40" t="s">
        <v>5</v>
      </c>
      <c r="D40" t="s">
        <v>36</v>
      </c>
      <c r="E40" t="s">
        <v>23</v>
      </c>
      <c r="F40" s="1">
        <v>6314</v>
      </c>
      <c r="G40" s="2">
        <v>15</v>
      </c>
      <c r="H40">
        <f>VLOOKUP(data[[#This Row],[Product]], products[], 2, FALSE )</f>
        <v>6.49</v>
      </c>
      <c r="I40" s="1">
        <f>data[[#This Row],[Cost per Unit]]*data[[#This Row],[Units]]</f>
        <v>97.350000000000009</v>
      </c>
    </row>
    <row r="41" spans="3:26" x14ac:dyDescent="0.3">
      <c r="C41" t="s">
        <v>10</v>
      </c>
      <c r="D41" t="s">
        <v>37</v>
      </c>
      <c r="E41" t="s">
        <v>23</v>
      </c>
      <c r="F41" s="1">
        <v>4683</v>
      </c>
      <c r="G41" s="2">
        <v>30</v>
      </c>
      <c r="H41">
        <f>VLOOKUP(data[[#This Row],[Product]], products[], 2, FALSE )</f>
        <v>6.49</v>
      </c>
      <c r="I41" s="1">
        <f>data[[#This Row],[Cost per Unit]]*data[[#This Row],[Units]]</f>
        <v>194.70000000000002</v>
      </c>
    </row>
    <row r="42" spans="3:26" x14ac:dyDescent="0.3">
      <c r="C42" t="s">
        <v>41</v>
      </c>
      <c r="D42" t="s">
        <v>37</v>
      </c>
      <c r="E42" t="s">
        <v>24</v>
      </c>
      <c r="F42" s="1">
        <v>6398</v>
      </c>
      <c r="G42" s="2">
        <v>102</v>
      </c>
      <c r="H42">
        <f>VLOOKUP(data[[#This Row],[Product]], products[], 2, FALSE )</f>
        <v>4.97</v>
      </c>
      <c r="I42" s="1">
        <f>data[[#This Row],[Cost per Unit]]*data[[#This Row],[Units]]</f>
        <v>506.94</v>
      </c>
    </row>
    <row r="43" spans="3:26" x14ac:dyDescent="0.3">
      <c r="C43" t="s">
        <v>2</v>
      </c>
      <c r="D43" t="s">
        <v>35</v>
      </c>
      <c r="E43" t="s">
        <v>19</v>
      </c>
      <c r="F43" s="1">
        <v>553</v>
      </c>
      <c r="G43" s="2">
        <v>15</v>
      </c>
      <c r="H43">
        <f>VLOOKUP(data[[#This Row],[Product]], products[], 2, FALSE )</f>
        <v>7.64</v>
      </c>
      <c r="I43" s="1">
        <f>data[[#This Row],[Cost per Unit]]*data[[#This Row],[Units]]</f>
        <v>114.6</v>
      </c>
    </row>
    <row r="44" spans="3:26" x14ac:dyDescent="0.3">
      <c r="C44" t="s">
        <v>8</v>
      </c>
      <c r="D44" t="s">
        <v>39</v>
      </c>
      <c r="E44" t="s">
        <v>30</v>
      </c>
      <c r="F44" s="1">
        <v>7021</v>
      </c>
      <c r="G44" s="2">
        <v>183</v>
      </c>
      <c r="H44">
        <f>VLOOKUP(data[[#This Row],[Product]], products[], 2, FALSE )</f>
        <v>14.49</v>
      </c>
      <c r="I44" s="1">
        <f>data[[#This Row],[Cost per Unit]]*data[[#This Row],[Units]]</f>
        <v>2651.67</v>
      </c>
    </row>
    <row r="45" spans="3:26" x14ac:dyDescent="0.3">
      <c r="C45" t="s">
        <v>40</v>
      </c>
      <c r="D45" t="s">
        <v>39</v>
      </c>
      <c r="E45" t="s">
        <v>22</v>
      </c>
      <c r="F45" s="1">
        <v>5817</v>
      </c>
      <c r="G45" s="2">
        <v>12</v>
      </c>
      <c r="H45">
        <f>VLOOKUP(data[[#This Row],[Product]], products[], 2, FALSE )</f>
        <v>9.77</v>
      </c>
      <c r="I45" s="1">
        <f>data[[#This Row],[Cost per Unit]]*data[[#This Row],[Units]]</f>
        <v>117.24</v>
      </c>
    </row>
    <row r="46" spans="3:26" x14ac:dyDescent="0.3">
      <c r="C46" t="s">
        <v>41</v>
      </c>
      <c r="D46" t="s">
        <v>39</v>
      </c>
      <c r="E46" t="s">
        <v>14</v>
      </c>
      <c r="F46" s="1">
        <v>3976</v>
      </c>
      <c r="G46" s="2">
        <v>72</v>
      </c>
      <c r="H46">
        <f>VLOOKUP(data[[#This Row],[Product]], products[], 2, FALSE )</f>
        <v>11.7</v>
      </c>
      <c r="I46" s="1">
        <f>data[[#This Row],[Cost per Unit]]*data[[#This Row],[Units]]</f>
        <v>842.4</v>
      </c>
    </row>
    <row r="47" spans="3:26" x14ac:dyDescent="0.3">
      <c r="C47" t="s">
        <v>6</v>
      </c>
      <c r="D47" t="s">
        <v>38</v>
      </c>
      <c r="E47" t="s">
        <v>27</v>
      </c>
      <c r="F47" s="1">
        <v>1134</v>
      </c>
      <c r="G47" s="2">
        <v>282</v>
      </c>
      <c r="H47">
        <f>VLOOKUP(data[[#This Row],[Product]], products[], 2, FALSE )</f>
        <v>16.73</v>
      </c>
      <c r="I47" s="1">
        <f>data[[#This Row],[Cost per Unit]]*data[[#This Row],[Units]]</f>
        <v>4717.8599999999997</v>
      </c>
    </row>
    <row r="48" spans="3:26" x14ac:dyDescent="0.3">
      <c r="C48" t="s">
        <v>2</v>
      </c>
      <c r="D48" t="s">
        <v>39</v>
      </c>
      <c r="E48" t="s">
        <v>28</v>
      </c>
      <c r="F48" s="1">
        <v>6027</v>
      </c>
      <c r="G48" s="2">
        <v>144</v>
      </c>
      <c r="H48">
        <f>VLOOKUP(data[[#This Row],[Product]], products[], 2, FALSE )</f>
        <v>10.38</v>
      </c>
      <c r="I48" s="1">
        <f>data[[#This Row],[Cost per Unit]]*data[[#This Row],[Units]]</f>
        <v>1494.72</v>
      </c>
    </row>
    <row r="49" spans="3:9" x14ac:dyDescent="0.3">
      <c r="C49" t="s">
        <v>6</v>
      </c>
      <c r="D49" t="s">
        <v>37</v>
      </c>
      <c r="E49" t="s">
        <v>16</v>
      </c>
      <c r="F49" s="1">
        <v>1904</v>
      </c>
      <c r="G49" s="2">
        <v>405</v>
      </c>
      <c r="H49">
        <f>VLOOKUP(data[[#This Row],[Product]], products[], 2, FALSE )</f>
        <v>8.7899999999999991</v>
      </c>
      <c r="I49" s="1">
        <f>data[[#This Row],[Cost per Unit]]*data[[#This Row],[Units]]</f>
        <v>3559.95</v>
      </c>
    </row>
    <row r="50" spans="3:9" x14ac:dyDescent="0.3">
      <c r="C50" t="s">
        <v>7</v>
      </c>
      <c r="D50" t="s">
        <v>34</v>
      </c>
      <c r="E50" t="s">
        <v>32</v>
      </c>
      <c r="F50" s="1">
        <v>3262</v>
      </c>
      <c r="G50" s="2">
        <v>75</v>
      </c>
      <c r="H50">
        <f>VLOOKUP(data[[#This Row],[Product]], products[], 2, FALSE )</f>
        <v>8.65</v>
      </c>
      <c r="I50" s="1">
        <f>data[[#This Row],[Cost per Unit]]*data[[#This Row],[Units]]</f>
        <v>648.75</v>
      </c>
    </row>
    <row r="51" spans="3:9" x14ac:dyDescent="0.3">
      <c r="C51" t="s">
        <v>40</v>
      </c>
      <c r="D51" t="s">
        <v>34</v>
      </c>
      <c r="E51" t="s">
        <v>27</v>
      </c>
      <c r="F51" s="1">
        <v>2289</v>
      </c>
      <c r="G51" s="2">
        <v>135</v>
      </c>
      <c r="H51">
        <f>VLOOKUP(data[[#This Row],[Product]], products[], 2, FALSE )</f>
        <v>16.73</v>
      </c>
      <c r="I51" s="1">
        <f>data[[#This Row],[Cost per Unit]]*data[[#This Row],[Units]]</f>
        <v>2258.5500000000002</v>
      </c>
    </row>
    <row r="52" spans="3:9" x14ac:dyDescent="0.3">
      <c r="C52" t="s">
        <v>5</v>
      </c>
      <c r="D52" t="s">
        <v>34</v>
      </c>
      <c r="E52" t="s">
        <v>27</v>
      </c>
      <c r="F52" s="1">
        <v>6986</v>
      </c>
      <c r="G52" s="2">
        <v>21</v>
      </c>
      <c r="H52">
        <f>VLOOKUP(data[[#This Row],[Product]], products[], 2, FALSE )</f>
        <v>16.73</v>
      </c>
      <c r="I52" s="1">
        <f>data[[#This Row],[Cost per Unit]]*data[[#This Row],[Units]]</f>
        <v>351.33</v>
      </c>
    </row>
    <row r="53" spans="3:9" x14ac:dyDescent="0.3">
      <c r="C53" t="s">
        <v>2</v>
      </c>
      <c r="D53" t="s">
        <v>38</v>
      </c>
      <c r="E53" t="s">
        <v>23</v>
      </c>
      <c r="F53" s="1">
        <v>4417</v>
      </c>
      <c r="G53" s="2">
        <v>153</v>
      </c>
      <c r="H53">
        <f>VLOOKUP(data[[#This Row],[Product]], products[], 2, FALSE )</f>
        <v>6.49</v>
      </c>
      <c r="I53" s="1">
        <f>data[[#This Row],[Cost per Unit]]*data[[#This Row],[Units]]</f>
        <v>992.97</v>
      </c>
    </row>
    <row r="54" spans="3:9" x14ac:dyDescent="0.3">
      <c r="C54" t="s">
        <v>6</v>
      </c>
      <c r="D54" t="s">
        <v>34</v>
      </c>
      <c r="E54" t="s">
        <v>15</v>
      </c>
      <c r="F54" s="1">
        <v>1442</v>
      </c>
      <c r="G54" s="2">
        <v>15</v>
      </c>
      <c r="H54">
        <f>VLOOKUP(data[[#This Row],[Product]], products[], 2, FALSE )</f>
        <v>11.73</v>
      </c>
      <c r="I54" s="1">
        <f>data[[#This Row],[Cost per Unit]]*data[[#This Row],[Units]]</f>
        <v>175.95000000000002</v>
      </c>
    </row>
    <row r="55" spans="3:9" x14ac:dyDescent="0.3">
      <c r="C55" t="s">
        <v>3</v>
      </c>
      <c r="D55" t="s">
        <v>35</v>
      </c>
      <c r="E55" t="s">
        <v>14</v>
      </c>
      <c r="F55" s="1">
        <v>2415</v>
      </c>
      <c r="G55" s="2">
        <v>255</v>
      </c>
      <c r="H55">
        <f>VLOOKUP(data[[#This Row],[Product]], products[], 2, FALSE )</f>
        <v>11.7</v>
      </c>
      <c r="I55" s="1">
        <f>data[[#This Row],[Cost per Unit]]*data[[#This Row],[Units]]</f>
        <v>2983.5</v>
      </c>
    </row>
    <row r="56" spans="3:9" x14ac:dyDescent="0.3">
      <c r="C56" t="s">
        <v>2</v>
      </c>
      <c r="D56" t="s">
        <v>37</v>
      </c>
      <c r="E56" t="s">
        <v>19</v>
      </c>
      <c r="F56" s="1">
        <v>238</v>
      </c>
      <c r="G56" s="2">
        <v>18</v>
      </c>
      <c r="H56">
        <f>VLOOKUP(data[[#This Row],[Product]], products[], 2, FALSE )</f>
        <v>7.64</v>
      </c>
      <c r="I56" s="1">
        <f>data[[#This Row],[Cost per Unit]]*data[[#This Row],[Units]]</f>
        <v>137.51999999999998</v>
      </c>
    </row>
    <row r="57" spans="3:9" x14ac:dyDescent="0.3">
      <c r="C57" t="s">
        <v>6</v>
      </c>
      <c r="D57" t="s">
        <v>37</v>
      </c>
      <c r="E57" t="s">
        <v>23</v>
      </c>
      <c r="F57" s="1">
        <v>4949</v>
      </c>
      <c r="G57" s="2">
        <v>189</v>
      </c>
      <c r="H57">
        <f>VLOOKUP(data[[#This Row],[Product]], products[], 2, FALSE )</f>
        <v>6.49</v>
      </c>
      <c r="I57" s="1">
        <f>data[[#This Row],[Cost per Unit]]*data[[#This Row],[Units]]</f>
        <v>1226.6100000000001</v>
      </c>
    </row>
    <row r="58" spans="3:9" x14ac:dyDescent="0.3">
      <c r="C58" t="s">
        <v>5</v>
      </c>
      <c r="D58" t="s">
        <v>38</v>
      </c>
      <c r="E58" t="s">
        <v>32</v>
      </c>
      <c r="F58" s="1">
        <v>5075</v>
      </c>
      <c r="G58" s="2">
        <v>21</v>
      </c>
      <c r="H58">
        <f>VLOOKUP(data[[#This Row],[Product]], products[], 2, FALSE )</f>
        <v>8.65</v>
      </c>
      <c r="I58" s="1">
        <f>data[[#This Row],[Cost per Unit]]*data[[#This Row],[Units]]</f>
        <v>181.65</v>
      </c>
    </row>
    <row r="59" spans="3:9" x14ac:dyDescent="0.3">
      <c r="C59" t="s">
        <v>3</v>
      </c>
      <c r="D59" t="s">
        <v>36</v>
      </c>
      <c r="E59" t="s">
        <v>16</v>
      </c>
      <c r="F59" s="1">
        <v>9198</v>
      </c>
      <c r="G59" s="2">
        <v>36</v>
      </c>
      <c r="H59">
        <f>VLOOKUP(data[[#This Row],[Product]], products[], 2, FALSE )</f>
        <v>8.7899999999999991</v>
      </c>
      <c r="I59" s="1">
        <f>data[[#This Row],[Cost per Unit]]*data[[#This Row],[Units]]</f>
        <v>316.43999999999994</v>
      </c>
    </row>
    <row r="60" spans="3:9" x14ac:dyDescent="0.3">
      <c r="C60" t="s">
        <v>6</v>
      </c>
      <c r="D60" t="s">
        <v>34</v>
      </c>
      <c r="E60" t="s">
        <v>29</v>
      </c>
      <c r="F60" s="1">
        <v>3339</v>
      </c>
      <c r="G60" s="2">
        <v>75</v>
      </c>
      <c r="H60">
        <f>VLOOKUP(data[[#This Row],[Product]], products[], 2, FALSE )</f>
        <v>7.16</v>
      </c>
      <c r="I60" s="1">
        <f>data[[#This Row],[Cost per Unit]]*data[[#This Row],[Units]]</f>
        <v>537</v>
      </c>
    </row>
    <row r="61" spans="3:9" x14ac:dyDescent="0.3">
      <c r="C61" t="s">
        <v>40</v>
      </c>
      <c r="D61" t="s">
        <v>34</v>
      </c>
      <c r="E61" t="s">
        <v>17</v>
      </c>
      <c r="F61" s="1">
        <v>5019</v>
      </c>
      <c r="G61" s="2">
        <v>156</v>
      </c>
      <c r="H61">
        <f>VLOOKUP(data[[#This Row],[Product]], products[], 2, FALSE )</f>
        <v>3.11</v>
      </c>
      <c r="I61" s="1">
        <f>data[[#This Row],[Cost per Unit]]*data[[#This Row],[Units]]</f>
        <v>485.15999999999997</v>
      </c>
    </row>
    <row r="62" spans="3:9" x14ac:dyDescent="0.3">
      <c r="C62" t="s">
        <v>5</v>
      </c>
      <c r="D62" t="s">
        <v>36</v>
      </c>
      <c r="E62" t="s">
        <v>16</v>
      </c>
      <c r="F62" s="1">
        <v>16184</v>
      </c>
      <c r="G62" s="2">
        <v>39</v>
      </c>
      <c r="H62">
        <f>VLOOKUP(data[[#This Row],[Product]], products[], 2, FALSE )</f>
        <v>8.7899999999999991</v>
      </c>
      <c r="I62" s="1">
        <f>data[[#This Row],[Cost per Unit]]*data[[#This Row],[Units]]</f>
        <v>342.80999999999995</v>
      </c>
    </row>
    <row r="63" spans="3:9" x14ac:dyDescent="0.3">
      <c r="C63" t="s">
        <v>6</v>
      </c>
      <c r="D63" t="s">
        <v>36</v>
      </c>
      <c r="E63" t="s">
        <v>21</v>
      </c>
      <c r="F63" s="1">
        <v>497</v>
      </c>
      <c r="G63" s="2">
        <v>63</v>
      </c>
      <c r="H63">
        <f>VLOOKUP(data[[#This Row],[Product]], products[], 2, FALSE )</f>
        <v>9</v>
      </c>
      <c r="I63" s="1">
        <f>data[[#This Row],[Cost per Unit]]*data[[#This Row],[Units]]</f>
        <v>567</v>
      </c>
    </row>
    <row r="64" spans="3:9" x14ac:dyDescent="0.3">
      <c r="C64" t="s">
        <v>2</v>
      </c>
      <c r="D64" t="s">
        <v>36</v>
      </c>
      <c r="E64" t="s">
        <v>29</v>
      </c>
      <c r="F64" s="1">
        <v>8211</v>
      </c>
      <c r="G64" s="2">
        <v>75</v>
      </c>
      <c r="H64">
        <f>VLOOKUP(data[[#This Row],[Product]], products[], 2, FALSE )</f>
        <v>7.16</v>
      </c>
      <c r="I64" s="1">
        <f>data[[#This Row],[Cost per Unit]]*data[[#This Row],[Units]]</f>
        <v>537</v>
      </c>
    </row>
    <row r="65" spans="3:9" x14ac:dyDescent="0.3">
      <c r="C65" t="s">
        <v>2</v>
      </c>
      <c r="D65" t="s">
        <v>38</v>
      </c>
      <c r="E65" t="s">
        <v>28</v>
      </c>
      <c r="F65" s="1">
        <v>6580</v>
      </c>
      <c r="G65" s="2">
        <v>183</v>
      </c>
      <c r="H65">
        <f>VLOOKUP(data[[#This Row],[Product]], products[], 2, FALSE )</f>
        <v>10.38</v>
      </c>
      <c r="I65" s="1">
        <f>data[[#This Row],[Cost per Unit]]*data[[#This Row],[Units]]</f>
        <v>1899.5400000000002</v>
      </c>
    </row>
    <row r="66" spans="3:9" x14ac:dyDescent="0.3">
      <c r="C66" t="s">
        <v>41</v>
      </c>
      <c r="D66" t="s">
        <v>35</v>
      </c>
      <c r="E66" t="s">
        <v>13</v>
      </c>
      <c r="F66" s="1">
        <v>4760</v>
      </c>
      <c r="G66" s="2">
        <v>69</v>
      </c>
      <c r="H66">
        <f>VLOOKUP(data[[#This Row],[Product]], products[], 2, FALSE )</f>
        <v>9.33</v>
      </c>
      <c r="I66" s="1">
        <f>data[[#This Row],[Cost per Unit]]*data[[#This Row],[Units]]</f>
        <v>643.77</v>
      </c>
    </row>
    <row r="67" spans="3:9" x14ac:dyDescent="0.3">
      <c r="C67" t="s">
        <v>40</v>
      </c>
      <c r="D67" t="s">
        <v>36</v>
      </c>
      <c r="E67" t="s">
        <v>25</v>
      </c>
      <c r="F67" s="1">
        <v>5439</v>
      </c>
      <c r="G67" s="2">
        <v>30</v>
      </c>
      <c r="H67">
        <f>VLOOKUP(data[[#This Row],[Product]], products[], 2, FALSE )</f>
        <v>13.15</v>
      </c>
      <c r="I67" s="1">
        <f>data[[#This Row],[Cost per Unit]]*data[[#This Row],[Units]]</f>
        <v>394.5</v>
      </c>
    </row>
    <row r="68" spans="3:9" x14ac:dyDescent="0.3">
      <c r="C68" t="s">
        <v>41</v>
      </c>
      <c r="D68" t="s">
        <v>34</v>
      </c>
      <c r="E68" t="s">
        <v>17</v>
      </c>
      <c r="F68" s="1">
        <v>1463</v>
      </c>
      <c r="G68" s="2">
        <v>39</v>
      </c>
      <c r="H68">
        <f>VLOOKUP(data[[#This Row],[Product]], products[], 2, FALSE )</f>
        <v>3.11</v>
      </c>
      <c r="I68" s="1">
        <f>data[[#This Row],[Cost per Unit]]*data[[#This Row],[Units]]</f>
        <v>121.28999999999999</v>
      </c>
    </row>
    <row r="69" spans="3:9" x14ac:dyDescent="0.3">
      <c r="C69" t="s">
        <v>3</v>
      </c>
      <c r="D69" t="s">
        <v>34</v>
      </c>
      <c r="E69" t="s">
        <v>32</v>
      </c>
      <c r="F69" s="1">
        <v>7777</v>
      </c>
      <c r="G69" s="2">
        <v>504</v>
      </c>
      <c r="H69">
        <f>VLOOKUP(data[[#This Row],[Product]], products[], 2, FALSE )</f>
        <v>8.65</v>
      </c>
      <c r="I69" s="1">
        <f>data[[#This Row],[Cost per Unit]]*data[[#This Row],[Units]]</f>
        <v>4359.6000000000004</v>
      </c>
    </row>
    <row r="70" spans="3:9" x14ac:dyDescent="0.3">
      <c r="C70" t="s">
        <v>9</v>
      </c>
      <c r="D70" t="s">
        <v>37</v>
      </c>
      <c r="E70" t="s">
        <v>29</v>
      </c>
      <c r="F70" s="1">
        <v>1085</v>
      </c>
      <c r="G70" s="2">
        <v>273</v>
      </c>
      <c r="H70">
        <f>VLOOKUP(data[[#This Row],[Product]], products[], 2, FALSE )</f>
        <v>7.16</v>
      </c>
      <c r="I70" s="1">
        <f>data[[#This Row],[Cost per Unit]]*data[[#This Row],[Units]]</f>
        <v>1954.68</v>
      </c>
    </row>
    <row r="71" spans="3:9" x14ac:dyDescent="0.3">
      <c r="C71" t="s">
        <v>5</v>
      </c>
      <c r="D71" t="s">
        <v>37</v>
      </c>
      <c r="E71" t="s">
        <v>31</v>
      </c>
      <c r="F71" s="1">
        <v>182</v>
      </c>
      <c r="G71" s="2">
        <v>48</v>
      </c>
      <c r="H71">
        <f>VLOOKUP(data[[#This Row],[Product]], products[], 2, FALSE )</f>
        <v>5.79</v>
      </c>
      <c r="I71" s="1">
        <f>data[[#This Row],[Cost per Unit]]*data[[#This Row],[Units]]</f>
        <v>277.92</v>
      </c>
    </row>
    <row r="72" spans="3:9" x14ac:dyDescent="0.3">
      <c r="C72" t="s">
        <v>6</v>
      </c>
      <c r="D72" t="s">
        <v>34</v>
      </c>
      <c r="E72" t="s">
        <v>27</v>
      </c>
      <c r="F72" s="1">
        <v>4242</v>
      </c>
      <c r="G72" s="2">
        <v>207</v>
      </c>
      <c r="H72">
        <f>VLOOKUP(data[[#This Row],[Product]], products[], 2, FALSE )</f>
        <v>16.73</v>
      </c>
      <c r="I72" s="1">
        <f>data[[#This Row],[Cost per Unit]]*data[[#This Row],[Units]]</f>
        <v>3463.11</v>
      </c>
    </row>
    <row r="73" spans="3:9" x14ac:dyDescent="0.3">
      <c r="C73" t="s">
        <v>6</v>
      </c>
      <c r="D73" t="s">
        <v>36</v>
      </c>
      <c r="E73" t="s">
        <v>32</v>
      </c>
      <c r="F73" s="1">
        <v>6118</v>
      </c>
      <c r="G73" s="2">
        <v>9</v>
      </c>
      <c r="H73">
        <f>VLOOKUP(data[[#This Row],[Product]], products[], 2, FALSE )</f>
        <v>8.65</v>
      </c>
      <c r="I73" s="1">
        <f>data[[#This Row],[Cost per Unit]]*data[[#This Row],[Units]]</f>
        <v>77.850000000000009</v>
      </c>
    </row>
    <row r="74" spans="3:9" x14ac:dyDescent="0.3">
      <c r="C74" t="s">
        <v>10</v>
      </c>
      <c r="D74" t="s">
        <v>36</v>
      </c>
      <c r="E74" t="s">
        <v>23</v>
      </c>
      <c r="F74" s="1">
        <v>2317</v>
      </c>
      <c r="G74" s="2">
        <v>261</v>
      </c>
      <c r="H74">
        <f>VLOOKUP(data[[#This Row],[Product]], products[], 2, FALSE )</f>
        <v>6.49</v>
      </c>
      <c r="I74" s="1">
        <f>data[[#This Row],[Cost per Unit]]*data[[#This Row],[Units]]</f>
        <v>1693.89</v>
      </c>
    </row>
    <row r="75" spans="3:9" x14ac:dyDescent="0.3">
      <c r="C75" t="s">
        <v>6</v>
      </c>
      <c r="D75" t="s">
        <v>38</v>
      </c>
      <c r="E75" t="s">
        <v>16</v>
      </c>
      <c r="F75" s="1">
        <v>938</v>
      </c>
      <c r="G75" s="2">
        <v>6</v>
      </c>
      <c r="H75">
        <f>VLOOKUP(data[[#This Row],[Product]], products[], 2, FALSE )</f>
        <v>8.7899999999999991</v>
      </c>
      <c r="I75" s="1">
        <f>data[[#This Row],[Cost per Unit]]*data[[#This Row],[Units]]</f>
        <v>52.739999999999995</v>
      </c>
    </row>
    <row r="76" spans="3:9" x14ac:dyDescent="0.3">
      <c r="C76" t="s">
        <v>8</v>
      </c>
      <c r="D76" t="s">
        <v>37</v>
      </c>
      <c r="E76" t="s">
        <v>15</v>
      </c>
      <c r="F76" s="1">
        <v>9709</v>
      </c>
      <c r="G76" s="2">
        <v>30</v>
      </c>
      <c r="H76">
        <f>VLOOKUP(data[[#This Row],[Product]], products[], 2, FALSE )</f>
        <v>11.73</v>
      </c>
      <c r="I76" s="1">
        <f>data[[#This Row],[Cost per Unit]]*data[[#This Row],[Units]]</f>
        <v>351.90000000000003</v>
      </c>
    </row>
    <row r="77" spans="3:9" x14ac:dyDescent="0.3">
      <c r="C77" t="s">
        <v>7</v>
      </c>
      <c r="D77" t="s">
        <v>34</v>
      </c>
      <c r="E77" t="s">
        <v>20</v>
      </c>
      <c r="F77" s="1">
        <v>2205</v>
      </c>
      <c r="G77" s="2">
        <v>138</v>
      </c>
      <c r="H77">
        <f>VLOOKUP(data[[#This Row],[Product]], products[], 2, FALSE )</f>
        <v>10.62</v>
      </c>
      <c r="I77" s="1">
        <f>data[[#This Row],[Cost per Unit]]*data[[#This Row],[Units]]</f>
        <v>1465.56</v>
      </c>
    </row>
    <row r="78" spans="3:9" x14ac:dyDescent="0.3">
      <c r="C78" t="s">
        <v>7</v>
      </c>
      <c r="D78" t="s">
        <v>37</v>
      </c>
      <c r="E78" t="s">
        <v>17</v>
      </c>
      <c r="F78" s="1">
        <v>4487</v>
      </c>
      <c r="G78" s="2">
        <v>111</v>
      </c>
      <c r="H78">
        <f>VLOOKUP(data[[#This Row],[Product]], products[], 2, FALSE )</f>
        <v>3.11</v>
      </c>
      <c r="I78" s="1">
        <f>data[[#This Row],[Cost per Unit]]*data[[#This Row],[Units]]</f>
        <v>345.21</v>
      </c>
    </row>
    <row r="79" spans="3:9" x14ac:dyDescent="0.3">
      <c r="C79" t="s">
        <v>5</v>
      </c>
      <c r="D79" t="s">
        <v>35</v>
      </c>
      <c r="E79" t="s">
        <v>18</v>
      </c>
      <c r="F79" s="1">
        <v>2415</v>
      </c>
      <c r="G79" s="2">
        <v>15</v>
      </c>
      <c r="H79">
        <f>VLOOKUP(data[[#This Row],[Product]], products[], 2, FALSE )</f>
        <v>6.47</v>
      </c>
      <c r="I79" s="1">
        <f>data[[#This Row],[Cost per Unit]]*data[[#This Row],[Units]]</f>
        <v>97.05</v>
      </c>
    </row>
    <row r="80" spans="3:9" x14ac:dyDescent="0.3">
      <c r="C80" t="s">
        <v>40</v>
      </c>
      <c r="D80" t="s">
        <v>34</v>
      </c>
      <c r="E80" t="s">
        <v>19</v>
      </c>
      <c r="F80" s="1">
        <v>4018</v>
      </c>
      <c r="G80" s="2">
        <v>162</v>
      </c>
      <c r="H80">
        <f>VLOOKUP(data[[#This Row],[Product]], products[], 2, FALSE )</f>
        <v>7.64</v>
      </c>
      <c r="I80" s="1">
        <f>data[[#This Row],[Cost per Unit]]*data[[#This Row],[Units]]</f>
        <v>1237.6799999999998</v>
      </c>
    </row>
    <row r="81" spans="3:9" x14ac:dyDescent="0.3">
      <c r="C81" t="s">
        <v>5</v>
      </c>
      <c r="D81" t="s">
        <v>34</v>
      </c>
      <c r="E81" t="s">
        <v>19</v>
      </c>
      <c r="F81" s="1">
        <v>861</v>
      </c>
      <c r="G81" s="2">
        <v>195</v>
      </c>
      <c r="H81">
        <f>VLOOKUP(data[[#This Row],[Product]], products[], 2, FALSE )</f>
        <v>7.64</v>
      </c>
      <c r="I81" s="1">
        <f>data[[#This Row],[Cost per Unit]]*data[[#This Row],[Units]]</f>
        <v>1489.8</v>
      </c>
    </row>
    <row r="82" spans="3:9" x14ac:dyDescent="0.3">
      <c r="C82" t="s">
        <v>10</v>
      </c>
      <c r="D82" t="s">
        <v>38</v>
      </c>
      <c r="E82" t="s">
        <v>14</v>
      </c>
      <c r="F82" s="1">
        <v>5586</v>
      </c>
      <c r="G82" s="2">
        <v>525</v>
      </c>
      <c r="H82">
        <f>VLOOKUP(data[[#This Row],[Product]], products[], 2, FALSE )</f>
        <v>11.7</v>
      </c>
      <c r="I82" s="1">
        <f>data[[#This Row],[Cost per Unit]]*data[[#This Row],[Units]]</f>
        <v>6142.5</v>
      </c>
    </row>
    <row r="83" spans="3:9" x14ac:dyDescent="0.3">
      <c r="C83" t="s">
        <v>7</v>
      </c>
      <c r="D83" t="s">
        <v>34</v>
      </c>
      <c r="E83" t="s">
        <v>33</v>
      </c>
      <c r="F83" s="1">
        <v>2226</v>
      </c>
      <c r="G83" s="2">
        <v>48</v>
      </c>
      <c r="H83">
        <f>VLOOKUP(data[[#This Row],[Product]], products[], 2, FALSE )</f>
        <v>12.37</v>
      </c>
      <c r="I83" s="1">
        <f>data[[#This Row],[Cost per Unit]]*data[[#This Row],[Units]]</f>
        <v>593.76</v>
      </c>
    </row>
    <row r="84" spans="3:9" x14ac:dyDescent="0.3">
      <c r="C84" t="s">
        <v>9</v>
      </c>
      <c r="D84" t="s">
        <v>34</v>
      </c>
      <c r="E84" t="s">
        <v>28</v>
      </c>
      <c r="F84" s="1">
        <v>14329</v>
      </c>
      <c r="G84" s="2">
        <v>150</v>
      </c>
      <c r="H84">
        <f>VLOOKUP(data[[#This Row],[Product]], products[], 2, FALSE )</f>
        <v>10.38</v>
      </c>
      <c r="I84" s="1">
        <f>data[[#This Row],[Cost per Unit]]*data[[#This Row],[Units]]</f>
        <v>1557.0000000000002</v>
      </c>
    </row>
    <row r="85" spans="3:9" x14ac:dyDescent="0.3">
      <c r="C85" t="s">
        <v>9</v>
      </c>
      <c r="D85" t="s">
        <v>34</v>
      </c>
      <c r="E85" t="s">
        <v>20</v>
      </c>
      <c r="F85" s="1">
        <v>8463</v>
      </c>
      <c r="G85" s="2">
        <v>492</v>
      </c>
      <c r="H85">
        <f>VLOOKUP(data[[#This Row],[Product]], products[], 2, FALSE )</f>
        <v>10.62</v>
      </c>
      <c r="I85" s="1">
        <f>data[[#This Row],[Cost per Unit]]*data[[#This Row],[Units]]</f>
        <v>5225.04</v>
      </c>
    </row>
    <row r="86" spans="3:9" x14ac:dyDescent="0.3">
      <c r="C86" t="s">
        <v>5</v>
      </c>
      <c r="D86" t="s">
        <v>34</v>
      </c>
      <c r="E86" t="s">
        <v>29</v>
      </c>
      <c r="F86" s="1">
        <v>2891</v>
      </c>
      <c r="G86" s="2">
        <v>102</v>
      </c>
      <c r="H86">
        <f>VLOOKUP(data[[#This Row],[Product]], products[], 2, FALSE )</f>
        <v>7.16</v>
      </c>
      <c r="I86" s="1">
        <f>data[[#This Row],[Cost per Unit]]*data[[#This Row],[Units]]</f>
        <v>730.32</v>
      </c>
    </row>
    <row r="87" spans="3:9" x14ac:dyDescent="0.3">
      <c r="C87" t="s">
        <v>3</v>
      </c>
      <c r="D87" t="s">
        <v>36</v>
      </c>
      <c r="E87" t="s">
        <v>23</v>
      </c>
      <c r="F87" s="1">
        <v>3773</v>
      </c>
      <c r="G87" s="2">
        <v>165</v>
      </c>
      <c r="H87">
        <f>VLOOKUP(data[[#This Row],[Product]], products[], 2, FALSE )</f>
        <v>6.49</v>
      </c>
      <c r="I87" s="1">
        <f>data[[#This Row],[Cost per Unit]]*data[[#This Row],[Units]]</f>
        <v>1070.8500000000001</v>
      </c>
    </row>
    <row r="88" spans="3:9" x14ac:dyDescent="0.3">
      <c r="C88" t="s">
        <v>41</v>
      </c>
      <c r="D88" t="s">
        <v>36</v>
      </c>
      <c r="E88" t="s">
        <v>28</v>
      </c>
      <c r="F88" s="1">
        <v>854</v>
      </c>
      <c r="G88" s="2">
        <v>309</v>
      </c>
      <c r="H88">
        <f>VLOOKUP(data[[#This Row],[Product]], products[], 2, FALSE )</f>
        <v>10.38</v>
      </c>
      <c r="I88" s="1">
        <f>data[[#This Row],[Cost per Unit]]*data[[#This Row],[Units]]</f>
        <v>3207.42</v>
      </c>
    </row>
    <row r="89" spans="3:9" x14ac:dyDescent="0.3">
      <c r="C89" t="s">
        <v>6</v>
      </c>
      <c r="D89" t="s">
        <v>36</v>
      </c>
      <c r="E89" t="s">
        <v>17</v>
      </c>
      <c r="F89" s="1">
        <v>4970</v>
      </c>
      <c r="G89" s="2">
        <v>156</v>
      </c>
      <c r="H89">
        <f>VLOOKUP(data[[#This Row],[Product]], products[], 2, FALSE )</f>
        <v>3.11</v>
      </c>
      <c r="I89" s="1">
        <f>data[[#This Row],[Cost per Unit]]*data[[#This Row],[Units]]</f>
        <v>485.15999999999997</v>
      </c>
    </row>
    <row r="90" spans="3:9" x14ac:dyDescent="0.3">
      <c r="C90" t="s">
        <v>9</v>
      </c>
      <c r="D90" t="s">
        <v>35</v>
      </c>
      <c r="E90" t="s">
        <v>26</v>
      </c>
      <c r="F90" s="1">
        <v>98</v>
      </c>
      <c r="G90" s="2">
        <v>159</v>
      </c>
      <c r="H90">
        <f>VLOOKUP(data[[#This Row],[Product]], products[], 2, FALSE )</f>
        <v>5.6</v>
      </c>
      <c r="I90" s="1">
        <f>data[[#This Row],[Cost per Unit]]*data[[#This Row],[Units]]</f>
        <v>890.4</v>
      </c>
    </row>
    <row r="91" spans="3:9" x14ac:dyDescent="0.3">
      <c r="C91" t="s">
        <v>5</v>
      </c>
      <c r="D91" t="s">
        <v>35</v>
      </c>
      <c r="E91" t="s">
        <v>15</v>
      </c>
      <c r="F91" s="1">
        <v>13391</v>
      </c>
      <c r="G91" s="2">
        <v>201</v>
      </c>
      <c r="H91">
        <f>VLOOKUP(data[[#This Row],[Product]], products[], 2, FALSE )</f>
        <v>11.73</v>
      </c>
      <c r="I91" s="1">
        <f>data[[#This Row],[Cost per Unit]]*data[[#This Row],[Units]]</f>
        <v>2357.73</v>
      </c>
    </row>
    <row r="92" spans="3:9" x14ac:dyDescent="0.3">
      <c r="C92" t="s">
        <v>8</v>
      </c>
      <c r="D92" t="s">
        <v>39</v>
      </c>
      <c r="E92" t="s">
        <v>31</v>
      </c>
      <c r="F92" s="1">
        <v>8890</v>
      </c>
      <c r="G92" s="2">
        <v>210</v>
      </c>
      <c r="H92">
        <f>VLOOKUP(data[[#This Row],[Product]], products[], 2, FALSE )</f>
        <v>5.79</v>
      </c>
      <c r="I92" s="1">
        <f>data[[#This Row],[Cost per Unit]]*data[[#This Row],[Units]]</f>
        <v>1215.9000000000001</v>
      </c>
    </row>
    <row r="93" spans="3:9" x14ac:dyDescent="0.3">
      <c r="C93" t="s">
        <v>2</v>
      </c>
      <c r="D93" t="s">
        <v>38</v>
      </c>
      <c r="E93" t="s">
        <v>13</v>
      </c>
      <c r="F93" s="1">
        <v>56</v>
      </c>
      <c r="G93" s="2">
        <v>51</v>
      </c>
      <c r="H93">
        <f>VLOOKUP(data[[#This Row],[Product]], products[], 2, FALSE )</f>
        <v>9.33</v>
      </c>
      <c r="I93" s="1">
        <f>data[[#This Row],[Cost per Unit]]*data[[#This Row],[Units]]</f>
        <v>475.83</v>
      </c>
    </row>
    <row r="94" spans="3:9" x14ac:dyDescent="0.3">
      <c r="C94" t="s">
        <v>3</v>
      </c>
      <c r="D94" t="s">
        <v>36</v>
      </c>
      <c r="E94" t="s">
        <v>25</v>
      </c>
      <c r="F94" s="1">
        <v>3339</v>
      </c>
      <c r="G94" s="2">
        <v>39</v>
      </c>
      <c r="H94">
        <f>VLOOKUP(data[[#This Row],[Product]], products[], 2, FALSE )</f>
        <v>13.15</v>
      </c>
      <c r="I94" s="1">
        <f>data[[#This Row],[Cost per Unit]]*data[[#This Row],[Units]]</f>
        <v>512.85</v>
      </c>
    </row>
    <row r="95" spans="3:9" x14ac:dyDescent="0.3">
      <c r="C95" t="s">
        <v>10</v>
      </c>
      <c r="D95" t="s">
        <v>35</v>
      </c>
      <c r="E95" t="s">
        <v>18</v>
      </c>
      <c r="F95" s="1">
        <v>3808</v>
      </c>
      <c r="G95" s="2">
        <v>279</v>
      </c>
      <c r="H95">
        <f>VLOOKUP(data[[#This Row],[Product]], products[], 2, FALSE )</f>
        <v>6.47</v>
      </c>
      <c r="I95" s="1">
        <f>data[[#This Row],[Cost per Unit]]*data[[#This Row],[Units]]</f>
        <v>1805.1299999999999</v>
      </c>
    </row>
    <row r="96" spans="3:9" x14ac:dyDescent="0.3">
      <c r="C96" t="s">
        <v>10</v>
      </c>
      <c r="D96" t="s">
        <v>38</v>
      </c>
      <c r="E96" t="s">
        <v>13</v>
      </c>
      <c r="F96" s="1">
        <v>63</v>
      </c>
      <c r="G96" s="2">
        <v>123</v>
      </c>
      <c r="H96">
        <f>VLOOKUP(data[[#This Row],[Product]], products[], 2, FALSE )</f>
        <v>9.33</v>
      </c>
      <c r="I96" s="1">
        <f>data[[#This Row],[Cost per Unit]]*data[[#This Row],[Units]]</f>
        <v>1147.5899999999999</v>
      </c>
    </row>
    <row r="97" spans="3:9" x14ac:dyDescent="0.3">
      <c r="C97" t="s">
        <v>2</v>
      </c>
      <c r="D97" t="s">
        <v>39</v>
      </c>
      <c r="E97" t="s">
        <v>27</v>
      </c>
      <c r="F97" s="1">
        <v>7812</v>
      </c>
      <c r="G97" s="2">
        <v>81</v>
      </c>
      <c r="H97">
        <f>VLOOKUP(data[[#This Row],[Product]], products[], 2, FALSE )</f>
        <v>16.73</v>
      </c>
      <c r="I97" s="1">
        <f>data[[#This Row],[Cost per Unit]]*data[[#This Row],[Units]]</f>
        <v>1355.13</v>
      </c>
    </row>
    <row r="98" spans="3:9" x14ac:dyDescent="0.3">
      <c r="C98" t="s">
        <v>40</v>
      </c>
      <c r="D98" t="s">
        <v>37</v>
      </c>
      <c r="E98" t="s">
        <v>19</v>
      </c>
      <c r="F98" s="1">
        <v>7693</v>
      </c>
      <c r="G98" s="2">
        <v>21</v>
      </c>
      <c r="H98">
        <f>VLOOKUP(data[[#This Row],[Product]], products[], 2, FALSE )</f>
        <v>7.64</v>
      </c>
      <c r="I98" s="1">
        <f>data[[#This Row],[Cost per Unit]]*data[[#This Row],[Units]]</f>
        <v>160.44</v>
      </c>
    </row>
    <row r="99" spans="3:9" x14ac:dyDescent="0.3">
      <c r="C99" t="s">
        <v>3</v>
      </c>
      <c r="D99" t="s">
        <v>36</v>
      </c>
      <c r="E99" t="s">
        <v>28</v>
      </c>
      <c r="F99" s="1">
        <v>973</v>
      </c>
      <c r="G99" s="2">
        <v>162</v>
      </c>
      <c r="H99">
        <f>VLOOKUP(data[[#This Row],[Product]], products[], 2, FALSE )</f>
        <v>10.38</v>
      </c>
      <c r="I99" s="1">
        <f>data[[#This Row],[Cost per Unit]]*data[[#This Row],[Units]]</f>
        <v>1681.5600000000002</v>
      </c>
    </row>
    <row r="100" spans="3:9" x14ac:dyDescent="0.3">
      <c r="C100" t="s">
        <v>10</v>
      </c>
      <c r="D100" t="s">
        <v>35</v>
      </c>
      <c r="E100" t="s">
        <v>21</v>
      </c>
      <c r="F100" s="1">
        <v>567</v>
      </c>
      <c r="G100" s="2">
        <v>228</v>
      </c>
      <c r="H100">
        <f>VLOOKUP(data[[#This Row],[Product]], products[], 2, FALSE )</f>
        <v>9</v>
      </c>
      <c r="I100" s="1">
        <f>data[[#This Row],[Cost per Unit]]*data[[#This Row],[Units]]</f>
        <v>2052</v>
      </c>
    </row>
    <row r="101" spans="3:9" x14ac:dyDescent="0.3">
      <c r="C101" t="s">
        <v>10</v>
      </c>
      <c r="D101" t="s">
        <v>36</v>
      </c>
      <c r="E101" t="s">
        <v>29</v>
      </c>
      <c r="F101" s="1">
        <v>2471</v>
      </c>
      <c r="G101" s="2">
        <v>342</v>
      </c>
      <c r="H101">
        <f>VLOOKUP(data[[#This Row],[Product]], products[], 2, FALSE )</f>
        <v>7.16</v>
      </c>
      <c r="I101" s="1">
        <f>data[[#This Row],[Cost per Unit]]*data[[#This Row],[Units]]</f>
        <v>2448.7200000000003</v>
      </c>
    </row>
    <row r="102" spans="3:9" x14ac:dyDescent="0.3">
      <c r="C102" t="s">
        <v>5</v>
      </c>
      <c r="D102" t="s">
        <v>38</v>
      </c>
      <c r="E102" t="s">
        <v>13</v>
      </c>
      <c r="F102" s="1">
        <v>7189</v>
      </c>
      <c r="G102" s="2">
        <v>54</v>
      </c>
      <c r="H102">
        <f>VLOOKUP(data[[#This Row],[Product]], products[], 2, FALSE )</f>
        <v>9.33</v>
      </c>
      <c r="I102" s="1">
        <f>data[[#This Row],[Cost per Unit]]*data[[#This Row],[Units]]</f>
        <v>503.82</v>
      </c>
    </row>
    <row r="103" spans="3:9" x14ac:dyDescent="0.3">
      <c r="C103" t="s">
        <v>41</v>
      </c>
      <c r="D103" t="s">
        <v>35</v>
      </c>
      <c r="E103" t="s">
        <v>28</v>
      </c>
      <c r="F103" s="1">
        <v>7455</v>
      </c>
      <c r="G103" s="2">
        <v>216</v>
      </c>
      <c r="H103">
        <f>VLOOKUP(data[[#This Row],[Product]], products[], 2, FALSE )</f>
        <v>10.38</v>
      </c>
      <c r="I103" s="1">
        <f>data[[#This Row],[Cost per Unit]]*data[[#This Row],[Units]]</f>
        <v>2242.0800000000004</v>
      </c>
    </row>
    <row r="104" spans="3:9" x14ac:dyDescent="0.3">
      <c r="C104" t="s">
        <v>3</v>
      </c>
      <c r="D104" t="s">
        <v>34</v>
      </c>
      <c r="E104" t="s">
        <v>26</v>
      </c>
      <c r="F104" s="1">
        <v>3108</v>
      </c>
      <c r="G104" s="2">
        <v>54</v>
      </c>
      <c r="H104">
        <f>VLOOKUP(data[[#This Row],[Product]], products[], 2, FALSE )</f>
        <v>5.6</v>
      </c>
      <c r="I104" s="1">
        <f>data[[#This Row],[Cost per Unit]]*data[[#This Row],[Units]]</f>
        <v>302.39999999999998</v>
      </c>
    </row>
    <row r="105" spans="3:9" x14ac:dyDescent="0.3">
      <c r="C105" t="s">
        <v>6</v>
      </c>
      <c r="D105" t="s">
        <v>38</v>
      </c>
      <c r="E105" t="s">
        <v>25</v>
      </c>
      <c r="F105" s="1">
        <v>469</v>
      </c>
      <c r="G105" s="2">
        <v>75</v>
      </c>
      <c r="H105">
        <f>VLOOKUP(data[[#This Row],[Product]], products[], 2, FALSE )</f>
        <v>13.15</v>
      </c>
      <c r="I105" s="1">
        <f>data[[#This Row],[Cost per Unit]]*data[[#This Row],[Units]]</f>
        <v>986.25</v>
      </c>
    </row>
    <row r="106" spans="3:9" x14ac:dyDescent="0.3">
      <c r="C106" t="s">
        <v>9</v>
      </c>
      <c r="D106" t="s">
        <v>37</v>
      </c>
      <c r="E106" t="s">
        <v>23</v>
      </c>
      <c r="F106" s="1">
        <v>2737</v>
      </c>
      <c r="G106" s="2">
        <v>93</v>
      </c>
      <c r="H106">
        <f>VLOOKUP(data[[#This Row],[Product]], products[], 2, FALSE )</f>
        <v>6.49</v>
      </c>
      <c r="I106" s="1">
        <f>data[[#This Row],[Cost per Unit]]*data[[#This Row],[Units]]</f>
        <v>603.57000000000005</v>
      </c>
    </row>
    <row r="107" spans="3:9" x14ac:dyDescent="0.3">
      <c r="C107" t="s">
        <v>9</v>
      </c>
      <c r="D107" t="s">
        <v>37</v>
      </c>
      <c r="E107" t="s">
        <v>25</v>
      </c>
      <c r="F107" s="1">
        <v>4305</v>
      </c>
      <c r="G107" s="2">
        <v>156</v>
      </c>
      <c r="H107">
        <f>VLOOKUP(data[[#This Row],[Product]], products[], 2, FALSE )</f>
        <v>13.15</v>
      </c>
      <c r="I107" s="1">
        <f>data[[#This Row],[Cost per Unit]]*data[[#This Row],[Units]]</f>
        <v>2051.4</v>
      </c>
    </row>
    <row r="108" spans="3:9" x14ac:dyDescent="0.3">
      <c r="C108" t="s">
        <v>9</v>
      </c>
      <c r="D108" t="s">
        <v>38</v>
      </c>
      <c r="E108" t="s">
        <v>17</v>
      </c>
      <c r="F108" s="1">
        <v>2408</v>
      </c>
      <c r="G108" s="2">
        <v>9</v>
      </c>
      <c r="H108">
        <f>VLOOKUP(data[[#This Row],[Product]], products[], 2, FALSE )</f>
        <v>3.11</v>
      </c>
      <c r="I108" s="1">
        <f>data[[#This Row],[Cost per Unit]]*data[[#This Row],[Units]]</f>
        <v>27.99</v>
      </c>
    </row>
    <row r="109" spans="3:9" x14ac:dyDescent="0.3">
      <c r="C109" t="s">
        <v>3</v>
      </c>
      <c r="D109" t="s">
        <v>36</v>
      </c>
      <c r="E109" t="s">
        <v>19</v>
      </c>
      <c r="F109" s="1">
        <v>1281</v>
      </c>
      <c r="G109" s="2">
        <v>18</v>
      </c>
      <c r="H109">
        <f>VLOOKUP(data[[#This Row],[Product]], products[], 2, FALSE )</f>
        <v>7.64</v>
      </c>
      <c r="I109" s="1">
        <f>data[[#This Row],[Cost per Unit]]*data[[#This Row],[Units]]</f>
        <v>137.51999999999998</v>
      </c>
    </row>
    <row r="110" spans="3:9" x14ac:dyDescent="0.3">
      <c r="C110" t="s">
        <v>40</v>
      </c>
      <c r="D110" t="s">
        <v>35</v>
      </c>
      <c r="E110" t="s">
        <v>32</v>
      </c>
      <c r="F110" s="1">
        <v>12348</v>
      </c>
      <c r="G110" s="2">
        <v>234</v>
      </c>
      <c r="H110">
        <f>VLOOKUP(data[[#This Row],[Product]], products[], 2, FALSE )</f>
        <v>8.65</v>
      </c>
      <c r="I110" s="1">
        <f>data[[#This Row],[Cost per Unit]]*data[[#This Row],[Units]]</f>
        <v>2024.1000000000001</v>
      </c>
    </row>
    <row r="111" spans="3:9" x14ac:dyDescent="0.3">
      <c r="C111" t="s">
        <v>3</v>
      </c>
      <c r="D111" t="s">
        <v>34</v>
      </c>
      <c r="E111" t="s">
        <v>28</v>
      </c>
      <c r="F111" s="1">
        <v>3689</v>
      </c>
      <c r="G111" s="2">
        <v>312</v>
      </c>
      <c r="H111">
        <f>VLOOKUP(data[[#This Row],[Product]], products[], 2, FALSE )</f>
        <v>10.38</v>
      </c>
      <c r="I111" s="1">
        <f>data[[#This Row],[Cost per Unit]]*data[[#This Row],[Units]]</f>
        <v>3238.5600000000004</v>
      </c>
    </row>
    <row r="112" spans="3:9" x14ac:dyDescent="0.3">
      <c r="C112" t="s">
        <v>7</v>
      </c>
      <c r="D112" t="s">
        <v>36</v>
      </c>
      <c r="E112" t="s">
        <v>19</v>
      </c>
      <c r="F112" s="1">
        <v>2870</v>
      </c>
      <c r="G112" s="2">
        <v>300</v>
      </c>
      <c r="H112">
        <f>VLOOKUP(data[[#This Row],[Product]], products[], 2, FALSE )</f>
        <v>7.64</v>
      </c>
      <c r="I112" s="1">
        <f>data[[#This Row],[Cost per Unit]]*data[[#This Row],[Units]]</f>
        <v>2292</v>
      </c>
    </row>
    <row r="113" spans="3:9" x14ac:dyDescent="0.3">
      <c r="C113" t="s">
        <v>2</v>
      </c>
      <c r="D113" t="s">
        <v>36</v>
      </c>
      <c r="E113" t="s">
        <v>27</v>
      </c>
      <c r="F113" s="1">
        <v>798</v>
      </c>
      <c r="G113" s="2">
        <v>519</v>
      </c>
      <c r="H113">
        <f>VLOOKUP(data[[#This Row],[Product]], products[], 2, FALSE )</f>
        <v>16.73</v>
      </c>
      <c r="I113" s="1">
        <f>data[[#This Row],[Cost per Unit]]*data[[#This Row],[Units]]</f>
        <v>8682.8700000000008</v>
      </c>
    </row>
    <row r="114" spans="3:9" x14ac:dyDescent="0.3">
      <c r="C114" t="s">
        <v>41</v>
      </c>
      <c r="D114" t="s">
        <v>37</v>
      </c>
      <c r="E114" t="s">
        <v>21</v>
      </c>
      <c r="F114" s="1">
        <v>2933</v>
      </c>
      <c r="G114" s="2">
        <v>9</v>
      </c>
      <c r="H114">
        <f>VLOOKUP(data[[#This Row],[Product]], products[], 2, FALSE )</f>
        <v>9</v>
      </c>
      <c r="I114" s="1">
        <f>data[[#This Row],[Cost per Unit]]*data[[#This Row],[Units]]</f>
        <v>81</v>
      </c>
    </row>
    <row r="115" spans="3:9" x14ac:dyDescent="0.3">
      <c r="C115" t="s">
        <v>5</v>
      </c>
      <c r="D115" t="s">
        <v>35</v>
      </c>
      <c r="E115" t="s">
        <v>4</v>
      </c>
      <c r="F115" s="1">
        <v>2744</v>
      </c>
      <c r="G115" s="2">
        <v>9</v>
      </c>
      <c r="H115">
        <f>VLOOKUP(data[[#This Row],[Product]], products[], 2, FALSE )</f>
        <v>11.88</v>
      </c>
      <c r="I115" s="1">
        <f>data[[#This Row],[Cost per Unit]]*data[[#This Row],[Units]]</f>
        <v>106.92</v>
      </c>
    </row>
    <row r="116" spans="3:9" x14ac:dyDescent="0.3">
      <c r="C116" t="s">
        <v>40</v>
      </c>
      <c r="D116" t="s">
        <v>36</v>
      </c>
      <c r="E116" t="s">
        <v>33</v>
      </c>
      <c r="F116" s="1">
        <v>9772</v>
      </c>
      <c r="G116" s="2">
        <v>90</v>
      </c>
      <c r="H116">
        <f>VLOOKUP(data[[#This Row],[Product]], products[], 2, FALSE )</f>
        <v>12.37</v>
      </c>
      <c r="I116" s="1">
        <f>data[[#This Row],[Cost per Unit]]*data[[#This Row],[Units]]</f>
        <v>1113.3</v>
      </c>
    </row>
    <row r="117" spans="3:9" x14ac:dyDescent="0.3">
      <c r="C117" t="s">
        <v>7</v>
      </c>
      <c r="D117" t="s">
        <v>34</v>
      </c>
      <c r="E117" t="s">
        <v>25</v>
      </c>
      <c r="F117" s="1">
        <v>1568</v>
      </c>
      <c r="G117" s="2">
        <v>96</v>
      </c>
      <c r="H117">
        <f>VLOOKUP(data[[#This Row],[Product]], products[], 2, FALSE )</f>
        <v>13.15</v>
      </c>
      <c r="I117" s="1">
        <f>data[[#This Row],[Cost per Unit]]*data[[#This Row],[Units]]</f>
        <v>1262.4000000000001</v>
      </c>
    </row>
    <row r="118" spans="3:9" x14ac:dyDescent="0.3">
      <c r="C118" t="s">
        <v>2</v>
      </c>
      <c r="D118" t="s">
        <v>36</v>
      </c>
      <c r="E118" t="s">
        <v>16</v>
      </c>
      <c r="F118" s="1">
        <v>11417</v>
      </c>
      <c r="G118" s="2">
        <v>21</v>
      </c>
      <c r="H118">
        <f>VLOOKUP(data[[#This Row],[Product]], products[], 2, FALSE )</f>
        <v>8.7899999999999991</v>
      </c>
      <c r="I118" s="1">
        <f>data[[#This Row],[Cost per Unit]]*data[[#This Row],[Units]]</f>
        <v>184.58999999999997</v>
      </c>
    </row>
    <row r="119" spans="3:9" x14ac:dyDescent="0.3">
      <c r="C119" t="s">
        <v>40</v>
      </c>
      <c r="D119" t="s">
        <v>34</v>
      </c>
      <c r="E119" t="s">
        <v>26</v>
      </c>
      <c r="F119" s="1">
        <v>6748</v>
      </c>
      <c r="G119" s="2">
        <v>48</v>
      </c>
      <c r="H119">
        <f>VLOOKUP(data[[#This Row],[Product]], products[], 2, FALSE )</f>
        <v>5.6</v>
      </c>
      <c r="I119" s="1">
        <f>data[[#This Row],[Cost per Unit]]*data[[#This Row],[Units]]</f>
        <v>268.79999999999995</v>
      </c>
    </row>
    <row r="120" spans="3:9" x14ac:dyDescent="0.3">
      <c r="C120" t="s">
        <v>10</v>
      </c>
      <c r="D120" t="s">
        <v>36</v>
      </c>
      <c r="E120" t="s">
        <v>27</v>
      </c>
      <c r="F120" s="1">
        <v>1407</v>
      </c>
      <c r="G120" s="2">
        <v>72</v>
      </c>
      <c r="H120">
        <f>VLOOKUP(data[[#This Row],[Product]], products[], 2, FALSE )</f>
        <v>16.73</v>
      </c>
      <c r="I120" s="1">
        <f>data[[#This Row],[Cost per Unit]]*data[[#This Row],[Units]]</f>
        <v>1204.56</v>
      </c>
    </row>
    <row r="121" spans="3:9" x14ac:dyDescent="0.3">
      <c r="C121" t="s">
        <v>8</v>
      </c>
      <c r="D121" t="s">
        <v>35</v>
      </c>
      <c r="E121" t="s">
        <v>29</v>
      </c>
      <c r="F121" s="1">
        <v>2023</v>
      </c>
      <c r="G121" s="2">
        <v>168</v>
      </c>
      <c r="H121">
        <f>VLOOKUP(data[[#This Row],[Product]], products[], 2, FALSE )</f>
        <v>7.16</v>
      </c>
      <c r="I121" s="1">
        <f>data[[#This Row],[Cost per Unit]]*data[[#This Row],[Units]]</f>
        <v>1202.8800000000001</v>
      </c>
    </row>
    <row r="122" spans="3:9" x14ac:dyDescent="0.3">
      <c r="C122" t="s">
        <v>5</v>
      </c>
      <c r="D122" t="s">
        <v>39</v>
      </c>
      <c r="E122" t="s">
        <v>26</v>
      </c>
      <c r="F122" s="1">
        <v>5236</v>
      </c>
      <c r="G122" s="2">
        <v>51</v>
      </c>
      <c r="H122">
        <f>VLOOKUP(data[[#This Row],[Product]], products[], 2, FALSE )</f>
        <v>5.6</v>
      </c>
      <c r="I122" s="1">
        <f>data[[#This Row],[Cost per Unit]]*data[[#This Row],[Units]]</f>
        <v>285.59999999999997</v>
      </c>
    </row>
    <row r="123" spans="3:9" x14ac:dyDescent="0.3">
      <c r="C123" t="s">
        <v>41</v>
      </c>
      <c r="D123" t="s">
        <v>36</v>
      </c>
      <c r="E123" t="s">
        <v>19</v>
      </c>
      <c r="F123" s="1">
        <v>1925</v>
      </c>
      <c r="G123" s="2">
        <v>192</v>
      </c>
      <c r="H123">
        <f>VLOOKUP(data[[#This Row],[Product]], products[], 2, FALSE )</f>
        <v>7.64</v>
      </c>
      <c r="I123" s="1">
        <f>data[[#This Row],[Cost per Unit]]*data[[#This Row],[Units]]</f>
        <v>1466.8799999999999</v>
      </c>
    </row>
    <row r="124" spans="3:9" x14ac:dyDescent="0.3">
      <c r="C124" t="s">
        <v>7</v>
      </c>
      <c r="D124" t="s">
        <v>37</v>
      </c>
      <c r="E124" t="s">
        <v>14</v>
      </c>
      <c r="F124" s="1">
        <v>6608</v>
      </c>
      <c r="G124" s="2">
        <v>225</v>
      </c>
      <c r="H124">
        <f>VLOOKUP(data[[#This Row],[Product]], products[], 2, FALSE )</f>
        <v>11.7</v>
      </c>
      <c r="I124" s="1">
        <f>data[[#This Row],[Cost per Unit]]*data[[#This Row],[Units]]</f>
        <v>2632.5</v>
      </c>
    </row>
    <row r="125" spans="3:9" x14ac:dyDescent="0.3">
      <c r="C125" t="s">
        <v>6</v>
      </c>
      <c r="D125" t="s">
        <v>34</v>
      </c>
      <c r="E125" t="s">
        <v>26</v>
      </c>
      <c r="F125" s="1">
        <v>8008</v>
      </c>
      <c r="G125" s="2">
        <v>456</v>
      </c>
      <c r="H125">
        <f>VLOOKUP(data[[#This Row],[Product]], products[], 2, FALSE )</f>
        <v>5.6</v>
      </c>
      <c r="I125" s="1">
        <f>data[[#This Row],[Cost per Unit]]*data[[#This Row],[Units]]</f>
        <v>2553.6</v>
      </c>
    </row>
    <row r="126" spans="3:9" x14ac:dyDescent="0.3">
      <c r="C126" t="s">
        <v>10</v>
      </c>
      <c r="D126" t="s">
        <v>34</v>
      </c>
      <c r="E126" t="s">
        <v>25</v>
      </c>
      <c r="F126" s="1">
        <v>1428</v>
      </c>
      <c r="G126" s="2">
        <v>93</v>
      </c>
      <c r="H126">
        <f>VLOOKUP(data[[#This Row],[Product]], products[], 2, FALSE )</f>
        <v>13.15</v>
      </c>
      <c r="I126" s="1">
        <f>data[[#This Row],[Cost per Unit]]*data[[#This Row],[Units]]</f>
        <v>1222.95</v>
      </c>
    </row>
    <row r="127" spans="3:9" x14ac:dyDescent="0.3">
      <c r="C127" t="s">
        <v>6</v>
      </c>
      <c r="D127" t="s">
        <v>34</v>
      </c>
      <c r="E127" t="s">
        <v>4</v>
      </c>
      <c r="F127" s="1">
        <v>525</v>
      </c>
      <c r="G127" s="2">
        <v>48</v>
      </c>
      <c r="H127">
        <f>VLOOKUP(data[[#This Row],[Product]], products[], 2, FALSE )</f>
        <v>11.88</v>
      </c>
      <c r="I127" s="1">
        <f>data[[#This Row],[Cost per Unit]]*data[[#This Row],[Units]]</f>
        <v>570.24</v>
      </c>
    </row>
    <row r="128" spans="3:9" x14ac:dyDescent="0.3">
      <c r="C128" t="s">
        <v>6</v>
      </c>
      <c r="D128" t="s">
        <v>37</v>
      </c>
      <c r="E128" t="s">
        <v>18</v>
      </c>
      <c r="F128" s="1">
        <v>1505</v>
      </c>
      <c r="G128" s="2">
        <v>102</v>
      </c>
      <c r="H128">
        <f>VLOOKUP(data[[#This Row],[Product]], products[], 2, FALSE )</f>
        <v>6.47</v>
      </c>
      <c r="I128" s="1">
        <f>data[[#This Row],[Cost per Unit]]*data[[#This Row],[Units]]</f>
        <v>659.93999999999994</v>
      </c>
    </row>
    <row r="129" spans="3:9" x14ac:dyDescent="0.3">
      <c r="C129" t="s">
        <v>7</v>
      </c>
      <c r="D129" t="s">
        <v>35</v>
      </c>
      <c r="E129" t="s">
        <v>30</v>
      </c>
      <c r="F129" s="1">
        <v>6755</v>
      </c>
      <c r="G129" s="2">
        <v>252</v>
      </c>
      <c r="H129">
        <f>VLOOKUP(data[[#This Row],[Product]], products[], 2, FALSE )</f>
        <v>14.49</v>
      </c>
      <c r="I129" s="1">
        <f>data[[#This Row],[Cost per Unit]]*data[[#This Row],[Units]]</f>
        <v>3651.48</v>
      </c>
    </row>
    <row r="130" spans="3:9" x14ac:dyDescent="0.3">
      <c r="C130" t="s">
        <v>2</v>
      </c>
      <c r="D130" t="s">
        <v>37</v>
      </c>
      <c r="E130" t="s">
        <v>18</v>
      </c>
      <c r="F130" s="1">
        <v>11571</v>
      </c>
      <c r="G130" s="2">
        <v>138</v>
      </c>
      <c r="H130">
        <f>VLOOKUP(data[[#This Row],[Product]], products[], 2, FALSE )</f>
        <v>6.47</v>
      </c>
      <c r="I130" s="1">
        <f>data[[#This Row],[Cost per Unit]]*data[[#This Row],[Units]]</f>
        <v>892.86</v>
      </c>
    </row>
    <row r="131" spans="3:9" x14ac:dyDescent="0.3">
      <c r="C131" t="s">
        <v>40</v>
      </c>
      <c r="D131" t="s">
        <v>38</v>
      </c>
      <c r="E131" t="s">
        <v>25</v>
      </c>
      <c r="F131" s="1">
        <v>2541</v>
      </c>
      <c r="G131" s="2">
        <v>90</v>
      </c>
      <c r="H131">
        <f>VLOOKUP(data[[#This Row],[Product]], products[], 2, FALSE )</f>
        <v>13.15</v>
      </c>
      <c r="I131" s="1">
        <f>data[[#This Row],[Cost per Unit]]*data[[#This Row],[Units]]</f>
        <v>1183.5</v>
      </c>
    </row>
    <row r="132" spans="3:9" x14ac:dyDescent="0.3">
      <c r="C132" t="s">
        <v>41</v>
      </c>
      <c r="D132" t="s">
        <v>37</v>
      </c>
      <c r="E132" t="s">
        <v>30</v>
      </c>
      <c r="F132" s="1">
        <v>1526</v>
      </c>
      <c r="G132" s="2">
        <v>240</v>
      </c>
      <c r="H132">
        <f>VLOOKUP(data[[#This Row],[Product]], products[], 2, FALSE )</f>
        <v>14.49</v>
      </c>
      <c r="I132" s="1">
        <f>data[[#This Row],[Cost per Unit]]*data[[#This Row],[Units]]</f>
        <v>3477.6</v>
      </c>
    </row>
    <row r="133" spans="3:9" x14ac:dyDescent="0.3">
      <c r="C133" t="s">
        <v>40</v>
      </c>
      <c r="D133" t="s">
        <v>38</v>
      </c>
      <c r="E133" t="s">
        <v>4</v>
      </c>
      <c r="F133" s="1">
        <v>6125</v>
      </c>
      <c r="G133" s="2">
        <v>102</v>
      </c>
      <c r="H133">
        <f>VLOOKUP(data[[#This Row],[Product]], products[], 2, FALSE )</f>
        <v>11.88</v>
      </c>
      <c r="I133" s="1">
        <f>data[[#This Row],[Cost per Unit]]*data[[#This Row],[Units]]</f>
        <v>1211.76</v>
      </c>
    </row>
    <row r="134" spans="3:9" x14ac:dyDescent="0.3">
      <c r="C134" t="s">
        <v>41</v>
      </c>
      <c r="D134" t="s">
        <v>35</v>
      </c>
      <c r="E134" t="s">
        <v>27</v>
      </c>
      <c r="F134" s="1">
        <v>847</v>
      </c>
      <c r="G134" s="2">
        <v>129</v>
      </c>
      <c r="H134">
        <f>VLOOKUP(data[[#This Row],[Product]], products[], 2, FALSE )</f>
        <v>16.73</v>
      </c>
      <c r="I134" s="1">
        <f>data[[#This Row],[Cost per Unit]]*data[[#This Row],[Units]]</f>
        <v>2158.17</v>
      </c>
    </row>
    <row r="135" spans="3:9" x14ac:dyDescent="0.3">
      <c r="C135" t="s">
        <v>8</v>
      </c>
      <c r="D135" t="s">
        <v>35</v>
      </c>
      <c r="E135" t="s">
        <v>27</v>
      </c>
      <c r="F135" s="1">
        <v>4753</v>
      </c>
      <c r="G135" s="2">
        <v>300</v>
      </c>
      <c r="H135">
        <f>VLOOKUP(data[[#This Row],[Product]], products[], 2, FALSE )</f>
        <v>16.73</v>
      </c>
      <c r="I135" s="1">
        <f>data[[#This Row],[Cost per Unit]]*data[[#This Row],[Units]]</f>
        <v>5019</v>
      </c>
    </row>
    <row r="136" spans="3:9" x14ac:dyDescent="0.3">
      <c r="C136" t="s">
        <v>6</v>
      </c>
      <c r="D136" t="s">
        <v>38</v>
      </c>
      <c r="E136" t="s">
        <v>33</v>
      </c>
      <c r="F136" s="1">
        <v>959</v>
      </c>
      <c r="G136" s="2">
        <v>135</v>
      </c>
      <c r="H136">
        <f>VLOOKUP(data[[#This Row],[Product]], products[], 2, FALSE )</f>
        <v>12.37</v>
      </c>
      <c r="I136" s="1">
        <f>data[[#This Row],[Cost per Unit]]*data[[#This Row],[Units]]</f>
        <v>1669.9499999999998</v>
      </c>
    </row>
    <row r="137" spans="3:9" x14ac:dyDescent="0.3">
      <c r="C137" t="s">
        <v>7</v>
      </c>
      <c r="D137" t="s">
        <v>35</v>
      </c>
      <c r="E137" t="s">
        <v>24</v>
      </c>
      <c r="F137" s="1">
        <v>2793</v>
      </c>
      <c r="G137" s="2">
        <v>114</v>
      </c>
      <c r="H137">
        <f>VLOOKUP(data[[#This Row],[Product]], products[], 2, FALSE )</f>
        <v>4.97</v>
      </c>
      <c r="I137" s="1">
        <f>data[[#This Row],[Cost per Unit]]*data[[#This Row],[Units]]</f>
        <v>566.57999999999993</v>
      </c>
    </row>
    <row r="138" spans="3:9" x14ac:dyDescent="0.3">
      <c r="C138" t="s">
        <v>7</v>
      </c>
      <c r="D138" t="s">
        <v>35</v>
      </c>
      <c r="E138" t="s">
        <v>14</v>
      </c>
      <c r="F138" s="1">
        <v>4606</v>
      </c>
      <c r="G138" s="2">
        <v>63</v>
      </c>
      <c r="H138">
        <f>VLOOKUP(data[[#This Row],[Product]], products[], 2, FALSE )</f>
        <v>11.7</v>
      </c>
      <c r="I138" s="1">
        <f>data[[#This Row],[Cost per Unit]]*data[[#This Row],[Units]]</f>
        <v>737.09999999999991</v>
      </c>
    </row>
    <row r="139" spans="3:9" x14ac:dyDescent="0.3">
      <c r="C139" t="s">
        <v>7</v>
      </c>
      <c r="D139" t="s">
        <v>36</v>
      </c>
      <c r="E139" t="s">
        <v>29</v>
      </c>
      <c r="F139" s="1">
        <v>5551</v>
      </c>
      <c r="G139" s="2">
        <v>252</v>
      </c>
      <c r="H139">
        <f>VLOOKUP(data[[#This Row],[Product]], products[], 2, FALSE )</f>
        <v>7.16</v>
      </c>
      <c r="I139" s="1">
        <f>data[[#This Row],[Cost per Unit]]*data[[#This Row],[Units]]</f>
        <v>1804.32</v>
      </c>
    </row>
    <row r="140" spans="3:9" x14ac:dyDescent="0.3">
      <c r="C140" t="s">
        <v>10</v>
      </c>
      <c r="D140" t="s">
        <v>36</v>
      </c>
      <c r="E140" t="s">
        <v>32</v>
      </c>
      <c r="F140" s="1">
        <v>6657</v>
      </c>
      <c r="G140" s="2">
        <v>303</v>
      </c>
      <c r="H140">
        <f>VLOOKUP(data[[#This Row],[Product]], products[], 2, FALSE )</f>
        <v>8.65</v>
      </c>
      <c r="I140" s="1">
        <f>data[[#This Row],[Cost per Unit]]*data[[#This Row],[Units]]</f>
        <v>2620.9500000000003</v>
      </c>
    </row>
    <row r="141" spans="3:9" x14ac:dyDescent="0.3">
      <c r="C141" t="s">
        <v>7</v>
      </c>
      <c r="D141" t="s">
        <v>39</v>
      </c>
      <c r="E141" t="s">
        <v>17</v>
      </c>
      <c r="F141" s="1">
        <v>4438</v>
      </c>
      <c r="G141" s="2">
        <v>246</v>
      </c>
      <c r="H141">
        <f>VLOOKUP(data[[#This Row],[Product]], products[], 2, FALSE )</f>
        <v>3.11</v>
      </c>
      <c r="I141" s="1">
        <f>data[[#This Row],[Cost per Unit]]*data[[#This Row],[Units]]</f>
        <v>765.06</v>
      </c>
    </row>
    <row r="142" spans="3:9" x14ac:dyDescent="0.3">
      <c r="C142" t="s">
        <v>8</v>
      </c>
      <c r="D142" t="s">
        <v>38</v>
      </c>
      <c r="E142" t="s">
        <v>22</v>
      </c>
      <c r="F142" s="1">
        <v>168</v>
      </c>
      <c r="G142" s="2">
        <v>84</v>
      </c>
      <c r="H142">
        <f>VLOOKUP(data[[#This Row],[Product]], products[], 2, FALSE )</f>
        <v>9.77</v>
      </c>
      <c r="I142" s="1">
        <f>data[[#This Row],[Cost per Unit]]*data[[#This Row],[Units]]</f>
        <v>820.68</v>
      </c>
    </row>
    <row r="143" spans="3:9" x14ac:dyDescent="0.3">
      <c r="C143" t="s">
        <v>7</v>
      </c>
      <c r="D143" t="s">
        <v>34</v>
      </c>
      <c r="E143" t="s">
        <v>17</v>
      </c>
      <c r="F143" s="1">
        <v>7777</v>
      </c>
      <c r="G143" s="2">
        <v>39</v>
      </c>
      <c r="H143">
        <f>VLOOKUP(data[[#This Row],[Product]], products[], 2, FALSE )</f>
        <v>3.11</v>
      </c>
      <c r="I143" s="1">
        <f>data[[#This Row],[Cost per Unit]]*data[[#This Row],[Units]]</f>
        <v>121.28999999999999</v>
      </c>
    </row>
    <row r="144" spans="3:9" x14ac:dyDescent="0.3">
      <c r="C144" t="s">
        <v>5</v>
      </c>
      <c r="D144" t="s">
        <v>36</v>
      </c>
      <c r="E144" t="s">
        <v>17</v>
      </c>
      <c r="F144" s="1">
        <v>3339</v>
      </c>
      <c r="G144" s="2">
        <v>348</v>
      </c>
      <c r="H144">
        <f>VLOOKUP(data[[#This Row],[Product]], products[], 2, FALSE )</f>
        <v>3.11</v>
      </c>
      <c r="I144" s="1">
        <f>data[[#This Row],[Cost per Unit]]*data[[#This Row],[Units]]</f>
        <v>1082.28</v>
      </c>
    </row>
    <row r="145" spans="3:9" x14ac:dyDescent="0.3">
      <c r="C145" t="s">
        <v>7</v>
      </c>
      <c r="D145" t="s">
        <v>37</v>
      </c>
      <c r="E145" t="s">
        <v>33</v>
      </c>
      <c r="F145" s="1">
        <v>6391</v>
      </c>
      <c r="G145" s="2">
        <v>48</v>
      </c>
      <c r="H145">
        <f>VLOOKUP(data[[#This Row],[Product]], products[], 2, FALSE )</f>
        <v>12.37</v>
      </c>
      <c r="I145" s="1">
        <f>data[[#This Row],[Cost per Unit]]*data[[#This Row],[Units]]</f>
        <v>593.76</v>
      </c>
    </row>
    <row r="146" spans="3:9" x14ac:dyDescent="0.3">
      <c r="C146" t="s">
        <v>5</v>
      </c>
      <c r="D146" t="s">
        <v>37</v>
      </c>
      <c r="E146" t="s">
        <v>22</v>
      </c>
      <c r="F146" s="1">
        <v>518</v>
      </c>
      <c r="G146" s="2">
        <v>75</v>
      </c>
      <c r="H146">
        <f>VLOOKUP(data[[#This Row],[Product]], products[], 2, FALSE )</f>
        <v>9.77</v>
      </c>
      <c r="I146" s="1">
        <f>data[[#This Row],[Cost per Unit]]*data[[#This Row],[Units]]</f>
        <v>732.75</v>
      </c>
    </row>
    <row r="147" spans="3:9" x14ac:dyDescent="0.3">
      <c r="C147" t="s">
        <v>7</v>
      </c>
      <c r="D147" t="s">
        <v>38</v>
      </c>
      <c r="E147" t="s">
        <v>28</v>
      </c>
      <c r="F147" s="1">
        <v>5677</v>
      </c>
      <c r="G147" s="2">
        <v>258</v>
      </c>
      <c r="H147">
        <f>VLOOKUP(data[[#This Row],[Product]], products[], 2, FALSE )</f>
        <v>10.38</v>
      </c>
      <c r="I147" s="1">
        <f>data[[#This Row],[Cost per Unit]]*data[[#This Row],[Units]]</f>
        <v>2678.0400000000004</v>
      </c>
    </row>
    <row r="148" spans="3:9" x14ac:dyDescent="0.3">
      <c r="C148" t="s">
        <v>6</v>
      </c>
      <c r="D148" t="s">
        <v>39</v>
      </c>
      <c r="E148" t="s">
        <v>17</v>
      </c>
      <c r="F148" s="1">
        <v>6048</v>
      </c>
      <c r="G148" s="2">
        <v>27</v>
      </c>
      <c r="H148">
        <f>VLOOKUP(data[[#This Row],[Product]], products[], 2, FALSE )</f>
        <v>3.11</v>
      </c>
      <c r="I148" s="1">
        <f>data[[#This Row],[Cost per Unit]]*data[[#This Row],[Units]]</f>
        <v>83.97</v>
      </c>
    </row>
    <row r="149" spans="3:9" x14ac:dyDescent="0.3">
      <c r="C149" t="s">
        <v>8</v>
      </c>
      <c r="D149" t="s">
        <v>38</v>
      </c>
      <c r="E149" t="s">
        <v>32</v>
      </c>
      <c r="F149" s="1">
        <v>3752</v>
      </c>
      <c r="G149" s="2">
        <v>213</v>
      </c>
      <c r="H149">
        <f>VLOOKUP(data[[#This Row],[Product]], products[], 2, FALSE )</f>
        <v>8.65</v>
      </c>
      <c r="I149" s="1">
        <f>data[[#This Row],[Cost per Unit]]*data[[#This Row],[Units]]</f>
        <v>1842.45</v>
      </c>
    </row>
    <row r="150" spans="3:9" x14ac:dyDescent="0.3">
      <c r="C150" t="s">
        <v>5</v>
      </c>
      <c r="D150" t="s">
        <v>35</v>
      </c>
      <c r="E150" t="s">
        <v>29</v>
      </c>
      <c r="F150" s="1">
        <v>4480</v>
      </c>
      <c r="G150" s="2">
        <v>357</v>
      </c>
      <c r="H150">
        <f>VLOOKUP(data[[#This Row],[Product]], products[], 2, FALSE )</f>
        <v>7.16</v>
      </c>
      <c r="I150" s="1">
        <f>data[[#This Row],[Cost per Unit]]*data[[#This Row],[Units]]</f>
        <v>2556.12</v>
      </c>
    </row>
    <row r="151" spans="3:9" x14ac:dyDescent="0.3">
      <c r="C151" t="s">
        <v>9</v>
      </c>
      <c r="D151" t="s">
        <v>37</v>
      </c>
      <c r="E151" t="s">
        <v>4</v>
      </c>
      <c r="F151" s="1">
        <v>259</v>
      </c>
      <c r="G151" s="2">
        <v>207</v>
      </c>
      <c r="H151">
        <f>VLOOKUP(data[[#This Row],[Product]], products[], 2, FALSE )</f>
        <v>11.88</v>
      </c>
      <c r="I151" s="1">
        <f>data[[#This Row],[Cost per Unit]]*data[[#This Row],[Units]]</f>
        <v>2459.1600000000003</v>
      </c>
    </row>
    <row r="152" spans="3:9" x14ac:dyDescent="0.3">
      <c r="C152" t="s">
        <v>8</v>
      </c>
      <c r="D152" t="s">
        <v>37</v>
      </c>
      <c r="E152" t="s">
        <v>30</v>
      </c>
      <c r="F152" s="1">
        <v>42</v>
      </c>
      <c r="G152" s="2">
        <v>150</v>
      </c>
      <c r="H152">
        <f>VLOOKUP(data[[#This Row],[Product]], products[], 2, FALSE )</f>
        <v>14.49</v>
      </c>
      <c r="I152" s="1">
        <f>data[[#This Row],[Cost per Unit]]*data[[#This Row],[Units]]</f>
        <v>2173.5</v>
      </c>
    </row>
    <row r="153" spans="3:9" x14ac:dyDescent="0.3">
      <c r="C153" t="s">
        <v>41</v>
      </c>
      <c r="D153" t="s">
        <v>36</v>
      </c>
      <c r="E153" t="s">
        <v>26</v>
      </c>
      <c r="F153" s="1">
        <v>98</v>
      </c>
      <c r="G153" s="2">
        <v>204</v>
      </c>
      <c r="H153">
        <f>VLOOKUP(data[[#This Row],[Product]], products[], 2, FALSE )</f>
        <v>5.6</v>
      </c>
      <c r="I153" s="1">
        <f>data[[#This Row],[Cost per Unit]]*data[[#This Row],[Units]]</f>
        <v>1142.3999999999999</v>
      </c>
    </row>
    <row r="154" spans="3:9" x14ac:dyDescent="0.3">
      <c r="C154" t="s">
        <v>7</v>
      </c>
      <c r="D154" t="s">
        <v>35</v>
      </c>
      <c r="E154" t="s">
        <v>27</v>
      </c>
      <c r="F154" s="1">
        <v>2478</v>
      </c>
      <c r="G154" s="2">
        <v>21</v>
      </c>
      <c r="H154">
        <f>VLOOKUP(data[[#This Row],[Product]], products[], 2, FALSE )</f>
        <v>16.73</v>
      </c>
      <c r="I154" s="1">
        <f>data[[#This Row],[Cost per Unit]]*data[[#This Row],[Units]]</f>
        <v>351.33</v>
      </c>
    </row>
    <row r="155" spans="3:9" x14ac:dyDescent="0.3">
      <c r="C155" t="s">
        <v>41</v>
      </c>
      <c r="D155" t="s">
        <v>34</v>
      </c>
      <c r="E155" t="s">
        <v>33</v>
      </c>
      <c r="F155" s="1">
        <v>7847</v>
      </c>
      <c r="G155" s="2">
        <v>174</v>
      </c>
      <c r="H155">
        <f>VLOOKUP(data[[#This Row],[Product]], products[], 2, FALSE )</f>
        <v>12.37</v>
      </c>
      <c r="I155" s="1">
        <f>data[[#This Row],[Cost per Unit]]*data[[#This Row],[Units]]</f>
        <v>2152.3799999999997</v>
      </c>
    </row>
    <row r="156" spans="3:9" x14ac:dyDescent="0.3">
      <c r="C156" t="s">
        <v>2</v>
      </c>
      <c r="D156" t="s">
        <v>37</v>
      </c>
      <c r="E156" t="s">
        <v>17</v>
      </c>
      <c r="F156" s="1">
        <v>9926</v>
      </c>
      <c r="G156" s="2">
        <v>201</v>
      </c>
      <c r="H156">
        <f>VLOOKUP(data[[#This Row],[Product]], products[], 2, FALSE )</f>
        <v>3.11</v>
      </c>
      <c r="I156" s="1">
        <f>data[[#This Row],[Cost per Unit]]*data[[#This Row],[Units]]</f>
        <v>625.11</v>
      </c>
    </row>
    <row r="157" spans="3:9" x14ac:dyDescent="0.3">
      <c r="C157" t="s">
        <v>8</v>
      </c>
      <c r="D157" t="s">
        <v>38</v>
      </c>
      <c r="E157" t="s">
        <v>13</v>
      </c>
      <c r="F157" s="1">
        <v>819</v>
      </c>
      <c r="G157" s="2">
        <v>510</v>
      </c>
      <c r="H157">
        <f>VLOOKUP(data[[#This Row],[Product]], products[], 2, FALSE )</f>
        <v>9.33</v>
      </c>
      <c r="I157" s="1">
        <f>data[[#This Row],[Cost per Unit]]*data[[#This Row],[Units]]</f>
        <v>4758.3</v>
      </c>
    </row>
    <row r="158" spans="3:9" x14ac:dyDescent="0.3">
      <c r="C158" t="s">
        <v>6</v>
      </c>
      <c r="D158" t="s">
        <v>39</v>
      </c>
      <c r="E158" t="s">
        <v>29</v>
      </c>
      <c r="F158" s="1">
        <v>3052</v>
      </c>
      <c r="G158" s="2">
        <v>378</v>
      </c>
      <c r="H158">
        <f>VLOOKUP(data[[#This Row],[Product]], products[], 2, FALSE )</f>
        <v>7.16</v>
      </c>
      <c r="I158" s="1">
        <f>data[[#This Row],[Cost per Unit]]*data[[#This Row],[Units]]</f>
        <v>2706.48</v>
      </c>
    </row>
    <row r="159" spans="3:9" x14ac:dyDescent="0.3">
      <c r="C159" t="s">
        <v>9</v>
      </c>
      <c r="D159" t="s">
        <v>34</v>
      </c>
      <c r="E159" t="s">
        <v>21</v>
      </c>
      <c r="F159" s="1">
        <v>6832</v>
      </c>
      <c r="G159" s="2">
        <v>27</v>
      </c>
      <c r="H159">
        <f>VLOOKUP(data[[#This Row],[Product]], products[], 2, FALSE )</f>
        <v>9</v>
      </c>
      <c r="I159" s="1">
        <f>data[[#This Row],[Cost per Unit]]*data[[#This Row],[Units]]</f>
        <v>243</v>
      </c>
    </row>
    <row r="160" spans="3:9" x14ac:dyDescent="0.3">
      <c r="C160" t="s">
        <v>2</v>
      </c>
      <c r="D160" t="s">
        <v>39</v>
      </c>
      <c r="E160" t="s">
        <v>16</v>
      </c>
      <c r="F160" s="1">
        <v>2016</v>
      </c>
      <c r="G160" s="2">
        <v>117</v>
      </c>
      <c r="H160">
        <f>VLOOKUP(data[[#This Row],[Product]], products[], 2, FALSE )</f>
        <v>8.7899999999999991</v>
      </c>
      <c r="I160" s="1">
        <f>data[[#This Row],[Cost per Unit]]*data[[#This Row],[Units]]</f>
        <v>1028.4299999999998</v>
      </c>
    </row>
    <row r="161" spans="3:9" x14ac:dyDescent="0.3">
      <c r="C161" t="s">
        <v>6</v>
      </c>
      <c r="D161" t="s">
        <v>38</v>
      </c>
      <c r="E161" t="s">
        <v>21</v>
      </c>
      <c r="F161" s="1">
        <v>7322</v>
      </c>
      <c r="G161" s="2">
        <v>36</v>
      </c>
      <c r="H161">
        <f>VLOOKUP(data[[#This Row],[Product]], products[], 2, FALSE )</f>
        <v>9</v>
      </c>
      <c r="I161" s="1">
        <f>data[[#This Row],[Cost per Unit]]*data[[#This Row],[Units]]</f>
        <v>324</v>
      </c>
    </row>
    <row r="162" spans="3:9" x14ac:dyDescent="0.3">
      <c r="C162" t="s">
        <v>8</v>
      </c>
      <c r="D162" t="s">
        <v>35</v>
      </c>
      <c r="E162" t="s">
        <v>33</v>
      </c>
      <c r="F162" s="1">
        <v>357</v>
      </c>
      <c r="G162" s="2">
        <v>126</v>
      </c>
      <c r="H162">
        <f>VLOOKUP(data[[#This Row],[Product]], products[], 2, FALSE )</f>
        <v>12.37</v>
      </c>
      <c r="I162" s="1">
        <f>data[[#This Row],[Cost per Unit]]*data[[#This Row],[Units]]</f>
        <v>1558.62</v>
      </c>
    </row>
    <row r="163" spans="3:9" x14ac:dyDescent="0.3">
      <c r="C163" t="s">
        <v>9</v>
      </c>
      <c r="D163" t="s">
        <v>39</v>
      </c>
      <c r="E163" t="s">
        <v>25</v>
      </c>
      <c r="F163" s="1">
        <v>3192</v>
      </c>
      <c r="G163" s="2">
        <v>72</v>
      </c>
      <c r="H163">
        <f>VLOOKUP(data[[#This Row],[Product]], products[], 2, FALSE )</f>
        <v>13.15</v>
      </c>
      <c r="I163" s="1">
        <f>data[[#This Row],[Cost per Unit]]*data[[#This Row],[Units]]</f>
        <v>946.80000000000007</v>
      </c>
    </row>
    <row r="164" spans="3:9" x14ac:dyDescent="0.3">
      <c r="C164" t="s">
        <v>7</v>
      </c>
      <c r="D164" t="s">
        <v>36</v>
      </c>
      <c r="E164" t="s">
        <v>22</v>
      </c>
      <c r="F164" s="1">
        <v>8435</v>
      </c>
      <c r="G164" s="2">
        <v>42</v>
      </c>
      <c r="H164">
        <f>VLOOKUP(data[[#This Row],[Product]], products[], 2, FALSE )</f>
        <v>9.77</v>
      </c>
      <c r="I164" s="1">
        <f>data[[#This Row],[Cost per Unit]]*data[[#This Row],[Units]]</f>
        <v>410.34</v>
      </c>
    </row>
    <row r="165" spans="3:9" x14ac:dyDescent="0.3">
      <c r="C165" t="s">
        <v>40</v>
      </c>
      <c r="D165" t="s">
        <v>39</v>
      </c>
      <c r="E165" t="s">
        <v>29</v>
      </c>
      <c r="F165" s="1">
        <v>0</v>
      </c>
      <c r="G165" s="2">
        <v>135</v>
      </c>
      <c r="H165">
        <f>VLOOKUP(data[[#This Row],[Product]], products[], 2, FALSE )</f>
        <v>7.16</v>
      </c>
      <c r="I165" s="1">
        <f>data[[#This Row],[Cost per Unit]]*data[[#This Row],[Units]]</f>
        <v>966.6</v>
      </c>
    </row>
    <row r="166" spans="3:9" x14ac:dyDescent="0.3">
      <c r="C166" t="s">
        <v>7</v>
      </c>
      <c r="D166" t="s">
        <v>34</v>
      </c>
      <c r="E166" t="s">
        <v>24</v>
      </c>
      <c r="F166" s="1">
        <v>8862</v>
      </c>
      <c r="G166" s="2">
        <v>189</v>
      </c>
      <c r="H166">
        <f>VLOOKUP(data[[#This Row],[Product]], products[], 2, FALSE )</f>
        <v>4.97</v>
      </c>
      <c r="I166" s="1">
        <f>data[[#This Row],[Cost per Unit]]*data[[#This Row],[Units]]</f>
        <v>939.32999999999993</v>
      </c>
    </row>
    <row r="167" spans="3:9" x14ac:dyDescent="0.3">
      <c r="C167" t="s">
        <v>6</v>
      </c>
      <c r="D167" t="s">
        <v>37</v>
      </c>
      <c r="E167" t="s">
        <v>28</v>
      </c>
      <c r="F167" s="1">
        <v>3556</v>
      </c>
      <c r="G167" s="2">
        <v>459</v>
      </c>
      <c r="H167">
        <f>VLOOKUP(data[[#This Row],[Product]], products[], 2, FALSE )</f>
        <v>10.38</v>
      </c>
      <c r="I167" s="1">
        <f>data[[#This Row],[Cost per Unit]]*data[[#This Row],[Units]]</f>
        <v>4764.42</v>
      </c>
    </row>
    <row r="168" spans="3:9" x14ac:dyDescent="0.3">
      <c r="C168" t="s">
        <v>5</v>
      </c>
      <c r="D168" t="s">
        <v>34</v>
      </c>
      <c r="E168" t="s">
        <v>15</v>
      </c>
      <c r="F168" s="1">
        <v>7280</v>
      </c>
      <c r="G168" s="2">
        <v>201</v>
      </c>
      <c r="H168">
        <f>VLOOKUP(data[[#This Row],[Product]], products[], 2, FALSE )</f>
        <v>11.73</v>
      </c>
      <c r="I168" s="1">
        <f>data[[#This Row],[Cost per Unit]]*data[[#This Row],[Units]]</f>
        <v>2357.73</v>
      </c>
    </row>
    <row r="169" spans="3:9" x14ac:dyDescent="0.3">
      <c r="C169" t="s">
        <v>6</v>
      </c>
      <c r="D169" t="s">
        <v>34</v>
      </c>
      <c r="E169" t="s">
        <v>30</v>
      </c>
      <c r="F169" s="1">
        <v>3402</v>
      </c>
      <c r="G169" s="2">
        <v>366</v>
      </c>
      <c r="H169">
        <f>VLOOKUP(data[[#This Row],[Product]], products[], 2, FALSE )</f>
        <v>14.49</v>
      </c>
      <c r="I169" s="1">
        <f>data[[#This Row],[Cost per Unit]]*data[[#This Row],[Units]]</f>
        <v>5303.34</v>
      </c>
    </row>
    <row r="170" spans="3:9" x14ac:dyDescent="0.3">
      <c r="C170" t="s">
        <v>3</v>
      </c>
      <c r="D170" t="s">
        <v>37</v>
      </c>
      <c r="E170" t="s">
        <v>29</v>
      </c>
      <c r="F170" s="1">
        <v>4592</v>
      </c>
      <c r="G170" s="2">
        <v>324</v>
      </c>
      <c r="H170">
        <f>VLOOKUP(data[[#This Row],[Product]], products[], 2, FALSE )</f>
        <v>7.16</v>
      </c>
      <c r="I170" s="1">
        <f>data[[#This Row],[Cost per Unit]]*data[[#This Row],[Units]]</f>
        <v>2319.84</v>
      </c>
    </row>
    <row r="171" spans="3:9" x14ac:dyDescent="0.3">
      <c r="C171" t="s">
        <v>9</v>
      </c>
      <c r="D171" t="s">
        <v>35</v>
      </c>
      <c r="E171" t="s">
        <v>15</v>
      </c>
      <c r="F171" s="1">
        <v>7833</v>
      </c>
      <c r="G171" s="2">
        <v>243</v>
      </c>
      <c r="H171">
        <f>VLOOKUP(data[[#This Row],[Product]], products[], 2, FALSE )</f>
        <v>11.73</v>
      </c>
      <c r="I171" s="1">
        <f>data[[#This Row],[Cost per Unit]]*data[[#This Row],[Units]]</f>
        <v>2850.3900000000003</v>
      </c>
    </row>
    <row r="172" spans="3:9" x14ac:dyDescent="0.3">
      <c r="C172" t="s">
        <v>2</v>
      </c>
      <c r="D172" t="s">
        <v>39</v>
      </c>
      <c r="E172" t="s">
        <v>21</v>
      </c>
      <c r="F172" s="1">
        <v>7651</v>
      </c>
      <c r="G172" s="2">
        <v>213</v>
      </c>
      <c r="H172">
        <f>VLOOKUP(data[[#This Row],[Product]], products[], 2, FALSE )</f>
        <v>9</v>
      </c>
      <c r="I172" s="1">
        <f>data[[#This Row],[Cost per Unit]]*data[[#This Row],[Units]]</f>
        <v>1917</v>
      </c>
    </row>
    <row r="173" spans="3:9" x14ac:dyDescent="0.3">
      <c r="C173" t="s">
        <v>40</v>
      </c>
      <c r="D173" t="s">
        <v>35</v>
      </c>
      <c r="E173" t="s">
        <v>30</v>
      </c>
      <c r="F173" s="1">
        <v>2275</v>
      </c>
      <c r="G173" s="2">
        <v>447</v>
      </c>
      <c r="H173">
        <f>VLOOKUP(data[[#This Row],[Product]], products[], 2, FALSE )</f>
        <v>14.49</v>
      </c>
      <c r="I173" s="1">
        <f>data[[#This Row],[Cost per Unit]]*data[[#This Row],[Units]]</f>
        <v>6477.03</v>
      </c>
    </row>
    <row r="174" spans="3:9" x14ac:dyDescent="0.3">
      <c r="C174" t="s">
        <v>40</v>
      </c>
      <c r="D174" t="s">
        <v>38</v>
      </c>
      <c r="E174" t="s">
        <v>13</v>
      </c>
      <c r="F174" s="1">
        <v>5670</v>
      </c>
      <c r="G174" s="2">
        <v>297</v>
      </c>
      <c r="H174">
        <f>VLOOKUP(data[[#This Row],[Product]], products[], 2, FALSE )</f>
        <v>9.33</v>
      </c>
      <c r="I174" s="1">
        <f>data[[#This Row],[Cost per Unit]]*data[[#This Row],[Units]]</f>
        <v>2771.01</v>
      </c>
    </row>
    <row r="175" spans="3:9" x14ac:dyDescent="0.3">
      <c r="C175" t="s">
        <v>7</v>
      </c>
      <c r="D175" t="s">
        <v>35</v>
      </c>
      <c r="E175" t="s">
        <v>16</v>
      </c>
      <c r="F175" s="1">
        <v>2135</v>
      </c>
      <c r="G175" s="2">
        <v>27</v>
      </c>
      <c r="H175">
        <f>VLOOKUP(data[[#This Row],[Product]], products[], 2, FALSE )</f>
        <v>8.7899999999999991</v>
      </c>
      <c r="I175" s="1">
        <f>data[[#This Row],[Cost per Unit]]*data[[#This Row],[Units]]</f>
        <v>237.32999999999998</v>
      </c>
    </row>
    <row r="176" spans="3:9" x14ac:dyDescent="0.3">
      <c r="C176" t="s">
        <v>40</v>
      </c>
      <c r="D176" t="s">
        <v>34</v>
      </c>
      <c r="E176" t="s">
        <v>23</v>
      </c>
      <c r="F176" s="1">
        <v>2779</v>
      </c>
      <c r="G176" s="2">
        <v>75</v>
      </c>
      <c r="H176">
        <f>VLOOKUP(data[[#This Row],[Product]], products[], 2, FALSE )</f>
        <v>6.49</v>
      </c>
      <c r="I176" s="1">
        <f>data[[#This Row],[Cost per Unit]]*data[[#This Row],[Units]]</f>
        <v>486.75</v>
      </c>
    </row>
    <row r="177" spans="3:9" x14ac:dyDescent="0.3">
      <c r="C177" t="s">
        <v>10</v>
      </c>
      <c r="D177" t="s">
        <v>39</v>
      </c>
      <c r="E177" t="s">
        <v>33</v>
      </c>
      <c r="F177" s="1">
        <v>12950</v>
      </c>
      <c r="G177" s="2">
        <v>30</v>
      </c>
      <c r="H177">
        <f>VLOOKUP(data[[#This Row],[Product]], products[], 2, FALSE )</f>
        <v>12.37</v>
      </c>
      <c r="I177" s="1">
        <f>data[[#This Row],[Cost per Unit]]*data[[#This Row],[Units]]</f>
        <v>371.09999999999997</v>
      </c>
    </row>
    <row r="178" spans="3:9" x14ac:dyDescent="0.3">
      <c r="C178" t="s">
        <v>7</v>
      </c>
      <c r="D178" t="s">
        <v>36</v>
      </c>
      <c r="E178" t="s">
        <v>18</v>
      </c>
      <c r="F178" s="1">
        <v>2646</v>
      </c>
      <c r="G178" s="2">
        <v>177</v>
      </c>
      <c r="H178">
        <f>VLOOKUP(data[[#This Row],[Product]], products[], 2, FALSE )</f>
        <v>6.47</v>
      </c>
      <c r="I178" s="1">
        <f>data[[#This Row],[Cost per Unit]]*data[[#This Row],[Units]]</f>
        <v>1145.19</v>
      </c>
    </row>
    <row r="179" spans="3:9" x14ac:dyDescent="0.3">
      <c r="C179" t="s">
        <v>40</v>
      </c>
      <c r="D179" t="s">
        <v>34</v>
      </c>
      <c r="E179" t="s">
        <v>33</v>
      </c>
      <c r="F179" s="1">
        <v>3794</v>
      </c>
      <c r="G179" s="2">
        <v>159</v>
      </c>
      <c r="H179">
        <f>VLOOKUP(data[[#This Row],[Product]], products[], 2, FALSE )</f>
        <v>12.37</v>
      </c>
      <c r="I179" s="1">
        <f>data[[#This Row],[Cost per Unit]]*data[[#This Row],[Units]]</f>
        <v>1966.83</v>
      </c>
    </row>
    <row r="180" spans="3:9" x14ac:dyDescent="0.3">
      <c r="C180" t="s">
        <v>3</v>
      </c>
      <c r="D180" t="s">
        <v>35</v>
      </c>
      <c r="E180" t="s">
        <v>33</v>
      </c>
      <c r="F180" s="1">
        <v>819</v>
      </c>
      <c r="G180" s="2">
        <v>306</v>
      </c>
      <c r="H180">
        <f>VLOOKUP(data[[#This Row],[Product]], products[], 2, FALSE )</f>
        <v>12.37</v>
      </c>
      <c r="I180" s="1">
        <f>data[[#This Row],[Cost per Unit]]*data[[#This Row],[Units]]</f>
        <v>3785.22</v>
      </c>
    </row>
    <row r="181" spans="3:9" x14ac:dyDescent="0.3">
      <c r="C181" t="s">
        <v>3</v>
      </c>
      <c r="D181" t="s">
        <v>34</v>
      </c>
      <c r="E181" t="s">
        <v>20</v>
      </c>
      <c r="F181" s="1">
        <v>2583</v>
      </c>
      <c r="G181" s="2">
        <v>18</v>
      </c>
      <c r="H181">
        <f>VLOOKUP(data[[#This Row],[Product]], products[], 2, FALSE )</f>
        <v>10.62</v>
      </c>
      <c r="I181" s="1">
        <f>data[[#This Row],[Cost per Unit]]*data[[#This Row],[Units]]</f>
        <v>191.16</v>
      </c>
    </row>
    <row r="182" spans="3:9" x14ac:dyDescent="0.3">
      <c r="C182" t="s">
        <v>7</v>
      </c>
      <c r="D182" t="s">
        <v>35</v>
      </c>
      <c r="E182" t="s">
        <v>19</v>
      </c>
      <c r="F182" s="1">
        <v>4585</v>
      </c>
      <c r="G182" s="2">
        <v>240</v>
      </c>
      <c r="H182">
        <f>VLOOKUP(data[[#This Row],[Product]], products[], 2, FALSE )</f>
        <v>7.64</v>
      </c>
      <c r="I182" s="1">
        <f>data[[#This Row],[Cost per Unit]]*data[[#This Row],[Units]]</f>
        <v>1833.6</v>
      </c>
    </row>
    <row r="183" spans="3:9" x14ac:dyDescent="0.3">
      <c r="C183" t="s">
        <v>5</v>
      </c>
      <c r="D183" t="s">
        <v>34</v>
      </c>
      <c r="E183" t="s">
        <v>33</v>
      </c>
      <c r="F183" s="1">
        <v>1652</v>
      </c>
      <c r="G183" s="2">
        <v>93</v>
      </c>
      <c r="H183">
        <f>VLOOKUP(data[[#This Row],[Product]], products[], 2, FALSE )</f>
        <v>12.37</v>
      </c>
      <c r="I183" s="1">
        <f>data[[#This Row],[Cost per Unit]]*data[[#This Row],[Units]]</f>
        <v>1150.4099999999999</v>
      </c>
    </row>
    <row r="184" spans="3:9" x14ac:dyDescent="0.3">
      <c r="C184" t="s">
        <v>10</v>
      </c>
      <c r="D184" t="s">
        <v>34</v>
      </c>
      <c r="E184" t="s">
        <v>26</v>
      </c>
      <c r="F184" s="1">
        <v>4991</v>
      </c>
      <c r="G184" s="2">
        <v>9</v>
      </c>
      <c r="H184">
        <f>VLOOKUP(data[[#This Row],[Product]], products[], 2, FALSE )</f>
        <v>5.6</v>
      </c>
      <c r="I184" s="1">
        <f>data[[#This Row],[Cost per Unit]]*data[[#This Row],[Units]]</f>
        <v>50.4</v>
      </c>
    </row>
    <row r="185" spans="3:9" x14ac:dyDescent="0.3">
      <c r="C185" t="s">
        <v>8</v>
      </c>
      <c r="D185" t="s">
        <v>34</v>
      </c>
      <c r="E185" t="s">
        <v>16</v>
      </c>
      <c r="F185" s="1">
        <v>2009</v>
      </c>
      <c r="G185" s="2">
        <v>219</v>
      </c>
      <c r="H185">
        <f>VLOOKUP(data[[#This Row],[Product]], products[], 2, FALSE )</f>
        <v>8.7899999999999991</v>
      </c>
      <c r="I185" s="1">
        <f>data[[#This Row],[Cost per Unit]]*data[[#This Row],[Units]]</f>
        <v>1925.0099999999998</v>
      </c>
    </row>
    <row r="186" spans="3:9" x14ac:dyDescent="0.3">
      <c r="C186" t="s">
        <v>2</v>
      </c>
      <c r="D186" t="s">
        <v>39</v>
      </c>
      <c r="E186" t="s">
        <v>22</v>
      </c>
      <c r="F186" s="1">
        <v>1568</v>
      </c>
      <c r="G186" s="2">
        <v>141</v>
      </c>
      <c r="H186">
        <f>VLOOKUP(data[[#This Row],[Product]], products[], 2, FALSE )</f>
        <v>9.77</v>
      </c>
      <c r="I186" s="1">
        <f>data[[#This Row],[Cost per Unit]]*data[[#This Row],[Units]]</f>
        <v>1377.57</v>
      </c>
    </row>
    <row r="187" spans="3:9" x14ac:dyDescent="0.3">
      <c r="C187" t="s">
        <v>41</v>
      </c>
      <c r="D187" t="s">
        <v>37</v>
      </c>
      <c r="E187" t="s">
        <v>20</v>
      </c>
      <c r="F187" s="1">
        <v>3388</v>
      </c>
      <c r="G187" s="2">
        <v>123</v>
      </c>
      <c r="H187">
        <f>VLOOKUP(data[[#This Row],[Product]], products[], 2, FALSE )</f>
        <v>10.62</v>
      </c>
      <c r="I187" s="1">
        <f>data[[#This Row],[Cost per Unit]]*data[[#This Row],[Units]]</f>
        <v>1306.26</v>
      </c>
    </row>
    <row r="188" spans="3:9" x14ac:dyDescent="0.3">
      <c r="C188" t="s">
        <v>40</v>
      </c>
      <c r="D188" t="s">
        <v>38</v>
      </c>
      <c r="E188" t="s">
        <v>24</v>
      </c>
      <c r="F188" s="1">
        <v>623</v>
      </c>
      <c r="G188" s="2">
        <v>51</v>
      </c>
      <c r="H188">
        <f>VLOOKUP(data[[#This Row],[Product]], products[], 2, FALSE )</f>
        <v>4.97</v>
      </c>
      <c r="I188" s="1">
        <f>data[[#This Row],[Cost per Unit]]*data[[#This Row],[Units]]</f>
        <v>253.47</v>
      </c>
    </row>
    <row r="189" spans="3:9" x14ac:dyDescent="0.3">
      <c r="C189" t="s">
        <v>6</v>
      </c>
      <c r="D189" t="s">
        <v>36</v>
      </c>
      <c r="E189" t="s">
        <v>4</v>
      </c>
      <c r="F189" s="1">
        <v>10073</v>
      </c>
      <c r="G189" s="2">
        <v>120</v>
      </c>
      <c r="H189">
        <f>VLOOKUP(data[[#This Row],[Product]], products[], 2, FALSE )</f>
        <v>11.88</v>
      </c>
      <c r="I189" s="1">
        <f>data[[#This Row],[Cost per Unit]]*data[[#This Row],[Units]]</f>
        <v>1425.6000000000001</v>
      </c>
    </row>
    <row r="190" spans="3:9" x14ac:dyDescent="0.3">
      <c r="C190" t="s">
        <v>8</v>
      </c>
      <c r="D190" t="s">
        <v>39</v>
      </c>
      <c r="E190" t="s">
        <v>26</v>
      </c>
      <c r="F190" s="1">
        <v>1561</v>
      </c>
      <c r="G190" s="2">
        <v>27</v>
      </c>
      <c r="H190">
        <f>VLOOKUP(data[[#This Row],[Product]], products[], 2, FALSE )</f>
        <v>5.6</v>
      </c>
      <c r="I190" s="1">
        <f>data[[#This Row],[Cost per Unit]]*data[[#This Row],[Units]]</f>
        <v>151.19999999999999</v>
      </c>
    </row>
    <row r="191" spans="3:9" x14ac:dyDescent="0.3">
      <c r="C191" t="s">
        <v>9</v>
      </c>
      <c r="D191" t="s">
        <v>36</v>
      </c>
      <c r="E191" t="s">
        <v>27</v>
      </c>
      <c r="F191" s="1">
        <v>11522</v>
      </c>
      <c r="G191" s="2">
        <v>204</v>
      </c>
      <c r="H191">
        <f>VLOOKUP(data[[#This Row],[Product]], products[], 2, FALSE )</f>
        <v>16.73</v>
      </c>
      <c r="I191" s="1">
        <f>data[[#This Row],[Cost per Unit]]*data[[#This Row],[Units]]</f>
        <v>3412.92</v>
      </c>
    </row>
    <row r="192" spans="3:9" x14ac:dyDescent="0.3">
      <c r="C192" t="s">
        <v>6</v>
      </c>
      <c r="D192" t="s">
        <v>38</v>
      </c>
      <c r="E192" t="s">
        <v>13</v>
      </c>
      <c r="F192" s="1">
        <v>2317</v>
      </c>
      <c r="G192" s="2">
        <v>123</v>
      </c>
      <c r="H192">
        <f>VLOOKUP(data[[#This Row],[Product]], products[], 2, FALSE )</f>
        <v>9.33</v>
      </c>
      <c r="I192" s="1">
        <f>data[[#This Row],[Cost per Unit]]*data[[#This Row],[Units]]</f>
        <v>1147.5899999999999</v>
      </c>
    </row>
    <row r="193" spans="3:9" x14ac:dyDescent="0.3">
      <c r="C193" t="s">
        <v>10</v>
      </c>
      <c r="D193" t="s">
        <v>37</v>
      </c>
      <c r="E193" t="s">
        <v>28</v>
      </c>
      <c r="F193" s="1">
        <v>3059</v>
      </c>
      <c r="G193" s="2">
        <v>27</v>
      </c>
      <c r="H193">
        <f>VLOOKUP(data[[#This Row],[Product]], products[], 2, FALSE )</f>
        <v>10.38</v>
      </c>
      <c r="I193" s="1">
        <f>data[[#This Row],[Cost per Unit]]*data[[#This Row],[Units]]</f>
        <v>280.26000000000005</v>
      </c>
    </row>
    <row r="194" spans="3:9" x14ac:dyDescent="0.3">
      <c r="C194" t="s">
        <v>41</v>
      </c>
      <c r="D194" t="s">
        <v>37</v>
      </c>
      <c r="E194" t="s">
        <v>26</v>
      </c>
      <c r="F194" s="1">
        <v>2324</v>
      </c>
      <c r="G194" s="2">
        <v>177</v>
      </c>
      <c r="H194">
        <f>VLOOKUP(data[[#This Row],[Product]], products[], 2, FALSE )</f>
        <v>5.6</v>
      </c>
      <c r="I194" s="1">
        <f>data[[#This Row],[Cost per Unit]]*data[[#This Row],[Units]]</f>
        <v>991.19999999999993</v>
      </c>
    </row>
    <row r="195" spans="3:9" x14ac:dyDescent="0.3">
      <c r="C195" t="s">
        <v>3</v>
      </c>
      <c r="D195" t="s">
        <v>39</v>
      </c>
      <c r="E195" t="s">
        <v>26</v>
      </c>
      <c r="F195" s="1">
        <v>4956</v>
      </c>
      <c r="G195" s="2">
        <v>171</v>
      </c>
      <c r="H195">
        <f>VLOOKUP(data[[#This Row],[Product]], products[], 2, FALSE )</f>
        <v>5.6</v>
      </c>
      <c r="I195" s="1">
        <f>data[[#This Row],[Cost per Unit]]*data[[#This Row],[Units]]</f>
        <v>957.59999999999991</v>
      </c>
    </row>
    <row r="196" spans="3:9" x14ac:dyDescent="0.3">
      <c r="C196" t="s">
        <v>10</v>
      </c>
      <c r="D196" t="s">
        <v>34</v>
      </c>
      <c r="E196" t="s">
        <v>19</v>
      </c>
      <c r="F196" s="1">
        <v>5355</v>
      </c>
      <c r="G196" s="2">
        <v>204</v>
      </c>
      <c r="H196">
        <f>VLOOKUP(data[[#This Row],[Product]], products[], 2, FALSE )</f>
        <v>7.64</v>
      </c>
      <c r="I196" s="1">
        <f>data[[#This Row],[Cost per Unit]]*data[[#This Row],[Units]]</f>
        <v>1558.56</v>
      </c>
    </row>
    <row r="197" spans="3:9" x14ac:dyDescent="0.3">
      <c r="C197" t="s">
        <v>3</v>
      </c>
      <c r="D197" t="s">
        <v>34</v>
      </c>
      <c r="E197" t="s">
        <v>14</v>
      </c>
      <c r="F197" s="1">
        <v>7259</v>
      </c>
      <c r="G197" s="2">
        <v>276</v>
      </c>
      <c r="H197">
        <f>VLOOKUP(data[[#This Row],[Product]], products[], 2, FALSE )</f>
        <v>11.7</v>
      </c>
      <c r="I197" s="1">
        <f>data[[#This Row],[Cost per Unit]]*data[[#This Row],[Units]]</f>
        <v>3229.2</v>
      </c>
    </row>
    <row r="198" spans="3:9" x14ac:dyDescent="0.3">
      <c r="C198" t="s">
        <v>8</v>
      </c>
      <c r="D198" t="s">
        <v>37</v>
      </c>
      <c r="E198" t="s">
        <v>26</v>
      </c>
      <c r="F198" s="1">
        <v>6279</v>
      </c>
      <c r="G198" s="2">
        <v>45</v>
      </c>
      <c r="H198">
        <f>VLOOKUP(data[[#This Row],[Product]], products[], 2, FALSE )</f>
        <v>5.6</v>
      </c>
      <c r="I198" s="1">
        <f>data[[#This Row],[Cost per Unit]]*data[[#This Row],[Units]]</f>
        <v>251.99999999999997</v>
      </c>
    </row>
    <row r="199" spans="3:9" x14ac:dyDescent="0.3">
      <c r="C199" t="s">
        <v>40</v>
      </c>
      <c r="D199" t="s">
        <v>38</v>
      </c>
      <c r="E199" t="s">
        <v>29</v>
      </c>
      <c r="F199" s="1">
        <v>2541</v>
      </c>
      <c r="G199" s="2">
        <v>45</v>
      </c>
      <c r="H199">
        <f>VLOOKUP(data[[#This Row],[Product]], products[], 2, FALSE )</f>
        <v>7.16</v>
      </c>
      <c r="I199" s="1">
        <f>data[[#This Row],[Cost per Unit]]*data[[#This Row],[Units]]</f>
        <v>322.2</v>
      </c>
    </row>
    <row r="200" spans="3:9" x14ac:dyDescent="0.3">
      <c r="C200" t="s">
        <v>6</v>
      </c>
      <c r="D200" t="s">
        <v>35</v>
      </c>
      <c r="E200" t="s">
        <v>27</v>
      </c>
      <c r="F200" s="1">
        <v>3864</v>
      </c>
      <c r="G200" s="2">
        <v>177</v>
      </c>
      <c r="H200">
        <f>VLOOKUP(data[[#This Row],[Product]], products[], 2, FALSE )</f>
        <v>16.73</v>
      </c>
      <c r="I200" s="1">
        <f>data[[#This Row],[Cost per Unit]]*data[[#This Row],[Units]]</f>
        <v>2961.21</v>
      </c>
    </row>
    <row r="201" spans="3:9" x14ac:dyDescent="0.3">
      <c r="C201" t="s">
        <v>5</v>
      </c>
      <c r="D201" t="s">
        <v>36</v>
      </c>
      <c r="E201" t="s">
        <v>13</v>
      </c>
      <c r="F201" s="1">
        <v>6146</v>
      </c>
      <c r="G201" s="2">
        <v>63</v>
      </c>
      <c r="H201">
        <f>VLOOKUP(data[[#This Row],[Product]], products[], 2, FALSE )</f>
        <v>9.33</v>
      </c>
      <c r="I201" s="1">
        <f>data[[#This Row],[Cost per Unit]]*data[[#This Row],[Units]]</f>
        <v>587.79</v>
      </c>
    </row>
    <row r="202" spans="3:9" x14ac:dyDescent="0.3">
      <c r="C202" t="s">
        <v>9</v>
      </c>
      <c r="D202" t="s">
        <v>39</v>
      </c>
      <c r="E202" t="s">
        <v>18</v>
      </c>
      <c r="F202" s="1">
        <v>2639</v>
      </c>
      <c r="G202" s="2">
        <v>204</v>
      </c>
      <c r="H202">
        <f>VLOOKUP(data[[#This Row],[Product]], products[], 2, FALSE )</f>
        <v>6.47</v>
      </c>
      <c r="I202" s="1">
        <f>data[[#This Row],[Cost per Unit]]*data[[#This Row],[Units]]</f>
        <v>1319.8799999999999</v>
      </c>
    </row>
    <row r="203" spans="3:9" x14ac:dyDescent="0.3">
      <c r="C203" t="s">
        <v>8</v>
      </c>
      <c r="D203" t="s">
        <v>37</v>
      </c>
      <c r="E203" t="s">
        <v>22</v>
      </c>
      <c r="F203" s="1">
        <v>1890</v>
      </c>
      <c r="G203" s="2">
        <v>195</v>
      </c>
      <c r="H203">
        <f>VLOOKUP(data[[#This Row],[Product]], products[], 2, FALSE )</f>
        <v>9.77</v>
      </c>
      <c r="I203" s="1">
        <f>data[[#This Row],[Cost per Unit]]*data[[#This Row],[Units]]</f>
        <v>1905.1499999999999</v>
      </c>
    </row>
    <row r="204" spans="3:9" x14ac:dyDescent="0.3">
      <c r="C204" t="s">
        <v>7</v>
      </c>
      <c r="D204" t="s">
        <v>34</v>
      </c>
      <c r="E204" t="s">
        <v>14</v>
      </c>
      <c r="F204" s="1">
        <v>1932</v>
      </c>
      <c r="G204" s="2">
        <v>369</v>
      </c>
      <c r="H204">
        <f>VLOOKUP(data[[#This Row],[Product]], products[], 2, FALSE )</f>
        <v>11.7</v>
      </c>
      <c r="I204" s="1">
        <f>data[[#This Row],[Cost per Unit]]*data[[#This Row],[Units]]</f>
        <v>4317.3</v>
      </c>
    </row>
    <row r="205" spans="3:9" x14ac:dyDescent="0.3">
      <c r="C205" t="s">
        <v>3</v>
      </c>
      <c r="D205" t="s">
        <v>34</v>
      </c>
      <c r="E205" t="s">
        <v>25</v>
      </c>
      <c r="F205" s="1">
        <v>6300</v>
      </c>
      <c r="G205" s="2">
        <v>42</v>
      </c>
      <c r="H205">
        <f>VLOOKUP(data[[#This Row],[Product]], products[], 2, FALSE )</f>
        <v>13.15</v>
      </c>
      <c r="I205" s="1">
        <f>data[[#This Row],[Cost per Unit]]*data[[#This Row],[Units]]</f>
        <v>552.30000000000007</v>
      </c>
    </row>
    <row r="206" spans="3:9" x14ac:dyDescent="0.3">
      <c r="C206" t="s">
        <v>6</v>
      </c>
      <c r="D206" t="s">
        <v>37</v>
      </c>
      <c r="E206" t="s">
        <v>30</v>
      </c>
      <c r="F206" s="1">
        <v>560</v>
      </c>
      <c r="G206" s="2">
        <v>81</v>
      </c>
      <c r="H206">
        <f>VLOOKUP(data[[#This Row],[Product]], products[], 2, FALSE )</f>
        <v>14.49</v>
      </c>
      <c r="I206" s="1">
        <f>data[[#This Row],[Cost per Unit]]*data[[#This Row],[Units]]</f>
        <v>1173.69</v>
      </c>
    </row>
    <row r="207" spans="3:9" x14ac:dyDescent="0.3">
      <c r="C207" t="s">
        <v>9</v>
      </c>
      <c r="D207" t="s">
        <v>37</v>
      </c>
      <c r="E207" t="s">
        <v>26</v>
      </c>
      <c r="F207" s="1">
        <v>2856</v>
      </c>
      <c r="G207" s="2">
        <v>246</v>
      </c>
      <c r="H207">
        <f>VLOOKUP(data[[#This Row],[Product]], products[], 2, FALSE )</f>
        <v>5.6</v>
      </c>
      <c r="I207" s="1">
        <f>data[[#This Row],[Cost per Unit]]*data[[#This Row],[Units]]</f>
        <v>1377.6</v>
      </c>
    </row>
    <row r="208" spans="3:9" x14ac:dyDescent="0.3">
      <c r="C208" t="s">
        <v>9</v>
      </c>
      <c r="D208" t="s">
        <v>34</v>
      </c>
      <c r="E208" t="s">
        <v>17</v>
      </c>
      <c r="F208" s="1">
        <v>707</v>
      </c>
      <c r="G208" s="2">
        <v>174</v>
      </c>
      <c r="H208">
        <f>VLOOKUP(data[[#This Row],[Product]], products[], 2, FALSE )</f>
        <v>3.11</v>
      </c>
      <c r="I208" s="1">
        <f>data[[#This Row],[Cost per Unit]]*data[[#This Row],[Units]]</f>
        <v>541.14</v>
      </c>
    </row>
    <row r="209" spans="3:9" x14ac:dyDescent="0.3">
      <c r="C209" t="s">
        <v>8</v>
      </c>
      <c r="D209" t="s">
        <v>35</v>
      </c>
      <c r="E209" t="s">
        <v>30</v>
      </c>
      <c r="F209" s="1">
        <v>3598</v>
      </c>
      <c r="G209" s="2">
        <v>81</v>
      </c>
      <c r="H209">
        <f>VLOOKUP(data[[#This Row],[Product]], products[], 2, FALSE )</f>
        <v>14.49</v>
      </c>
      <c r="I209" s="1">
        <f>data[[#This Row],[Cost per Unit]]*data[[#This Row],[Units]]</f>
        <v>1173.69</v>
      </c>
    </row>
    <row r="210" spans="3:9" x14ac:dyDescent="0.3">
      <c r="C210" t="s">
        <v>40</v>
      </c>
      <c r="D210" t="s">
        <v>35</v>
      </c>
      <c r="E210" t="s">
        <v>22</v>
      </c>
      <c r="F210" s="1">
        <v>6853</v>
      </c>
      <c r="G210" s="2">
        <v>372</v>
      </c>
      <c r="H210">
        <f>VLOOKUP(data[[#This Row],[Product]], products[], 2, FALSE )</f>
        <v>9.77</v>
      </c>
      <c r="I210" s="1">
        <f>data[[#This Row],[Cost per Unit]]*data[[#This Row],[Units]]</f>
        <v>3634.44</v>
      </c>
    </row>
    <row r="211" spans="3:9" x14ac:dyDescent="0.3">
      <c r="C211" t="s">
        <v>40</v>
      </c>
      <c r="D211" t="s">
        <v>35</v>
      </c>
      <c r="E211" t="s">
        <v>16</v>
      </c>
      <c r="F211" s="1">
        <v>4725</v>
      </c>
      <c r="G211" s="2">
        <v>174</v>
      </c>
      <c r="H211">
        <f>VLOOKUP(data[[#This Row],[Product]], products[], 2, FALSE )</f>
        <v>8.7899999999999991</v>
      </c>
      <c r="I211" s="1">
        <f>data[[#This Row],[Cost per Unit]]*data[[#This Row],[Units]]</f>
        <v>1529.4599999999998</v>
      </c>
    </row>
    <row r="212" spans="3:9" x14ac:dyDescent="0.3">
      <c r="C212" t="s">
        <v>41</v>
      </c>
      <c r="D212" t="s">
        <v>36</v>
      </c>
      <c r="E212" t="s">
        <v>32</v>
      </c>
      <c r="F212" s="1">
        <v>10304</v>
      </c>
      <c r="G212" s="2">
        <v>84</v>
      </c>
      <c r="H212">
        <f>VLOOKUP(data[[#This Row],[Product]], products[], 2, FALSE )</f>
        <v>8.65</v>
      </c>
      <c r="I212" s="1">
        <f>data[[#This Row],[Cost per Unit]]*data[[#This Row],[Units]]</f>
        <v>726.6</v>
      </c>
    </row>
    <row r="213" spans="3:9" x14ac:dyDescent="0.3">
      <c r="C213" t="s">
        <v>41</v>
      </c>
      <c r="D213" t="s">
        <v>34</v>
      </c>
      <c r="E213" t="s">
        <v>16</v>
      </c>
      <c r="F213" s="1">
        <v>1274</v>
      </c>
      <c r="G213" s="2">
        <v>225</v>
      </c>
      <c r="H213">
        <f>VLOOKUP(data[[#This Row],[Product]], products[], 2, FALSE )</f>
        <v>8.7899999999999991</v>
      </c>
      <c r="I213" s="1">
        <f>data[[#This Row],[Cost per Unit]]*data[[#This Row],[Units]]</f>
        <v>1977.7499999999998</v>
      </c>
    </row>
    <row r="214" spans="3:9" x14ac:dyDescent="0.3">
      <c r="C214" t="s">
        <v>5</v>
      </c>
      <c r="D214" t="s">
        <v>36</v>
      </c>
      <c r="E214" t="s">
        <v>30</v>
      </c>
      <c r="F214" s="1">
        <v>1526</v>
      </c>
      <c r="G214" s="2">
        <v>105</v>
      </c>
      <c r="H214">
        <f>VLOOKUP(data[[#This Row],[Product]], products[], 2, FALSE )</f>
        <v>14.49</v>
      </c>
      <c r="I214" s="1">
        <f>data[[#This Row],[Cost per Unit]]*data[[#This Row],[Units]]</f>
        <v>1521.45</v>
      </c>
    </row>
    <row r="215" spans="3:9" x14ac:dyDescent="0.3">
      <c r="C215" t="s">
        <v>40</v>
      </c>
      <c r="D215" t="s">
        <v>39</v>
      </c>
      <c r="E215" t="s">
        <v>28</v>
      </c>
      <c r="F215" s="1">
        <v>3101</v>
      </c>
      <c r="G215" s="2">
        <v>225</v>
      </c>
      <c r="H215">
        <f>VLOOKUP(data[[#This Row],[Product]], products[], 2, FALSE )</f>
        <v>10.38</v>
      </c>
      <c r="I215" s="1">
        <f>data[[#This Row],[Cost per Unit]]*data[[#This Row],[Units]]</f>
        <v>2335.5</v>
      </c>
    </row>
    <row r="216" spans="3:9" x14ac:dyDescent="0.3">
      <c r="C216" t="s">
        <v>2</v>
      </c>
      <c r="D216" t="s">
        <v>37</v>
      </c>
      <c r="E216" t="s">
        <v>14</v>
      </c>
      <c r="F216" s="1">
        <v>1057</v>
      </c>
      <c r="G216" s="2">
        <v>54</v>
      </c>
      <c r="H216">
        <f>VLOOKUP(data[[#This Row],[Product]], products[], 2, FALSE )</f>
        <v>11.7</v>
      </c>
      <c r="I216" s="1">
        <f>data[[#This Row],[Cost per Unit]]*data[[#This Row],[Units]]</f>
        <v>631.79999999999995</v>
      </c>
    </row>
    <row r="217" spans="3:9" x14ac:dyDescent="0.3">
      <c r="C217" t="s">
        <v>7</v>
      </c>
      <c r="D217" t="s">
        <v>37</v>
      </c>
      <c r="E217" t="s">
        <v>26</v>
      </c>
      <c r="F217" s="1">
        <v>5306</v>
      </c>
      <c r="G217" s="2">
        <v>0</v>
      </c>
      <c r="H217">
        <f>VLOOKUP(data[[#This Row],[Product]], products[], 2, FALSE )</f>
        <v>5.6</v>
      </c>
      <c r="I217" s="1">
        <f>data[[#This Row],[Cost per Unit]]*data[[#This Row],[Units]]</f>
        <v>0</v>
      </c>
    </row>
    <row r="218" spans="3:9" x14ac:dyDescent="0.3">
      <c r="C218" t="s">
        <v>5</v>
      </c>
      <c r="D218" t="s">
        <v>39</v>
      </c>
      <c r="E218" t="s">
        <v>24</v>
      </c>
      <c r="F218" s="1">
        <v>4018</v>
      </c>
      <c r="G218" s="2">
        <v>171</v>
      </c>
      <c r="H218">
        <f>VLOOKUP(data[[#This Row],[Product]], products[], 2, FALSE )</f>
        <v>4.97</v>
      </c>
      <c r="I218" s="1">
        <f>data[[#This Row],[Cost per Unit]]*data[[#This Row],[Units]]</f>
        <v>849.87</v>
      </c>
    </row>
    <row r="219" spans="3:9" x14ac:dyDescent="0.3">
      <c r="C219" t="s">
        <v>9</v>
      </c>
      <c r="D219" t="s">
        <v>34</v>
      </c>
      <c r="E219" t="s">
        <v>16</v>
      </c>
      <c r="F219" s="1">
        <v>938</v>
      </c>
      <c r="G219" s="2">
        <v>189</v>
      </c>
      <c r="H219">
        <f>VLOOKUP(data[[#This Row],[Product]], products[], 2, FALSE )</f>
        <v>8.7899999999999991</v>
      </c>
      <c r="I219" s="1">
        <f>data[[#This Row],[Cost per Unit]]*data[[#This Row],[Units]]</f>
        <v>1661.31</v>
      </c>
    </row>
    <row r="220" spans="3:9" x14ac:dyDescent="0.3">
      <c r="C220" t="s">
        <v>7</v>
      </c>
      <c r="D220" t="s">
        <v>38</v>
      </c>
      <c r="E220" t="s">
        <v>18</v>
      </c>
      <c r="F220" s="1">
        <v>1778</v>
      </c>
      <c r="G220" s="2">
        <v>270</v>
      </c>
      <c r="H220">
        <f>VLOOKUP(data[[#This Row],[Product]], products[], 2, FALSE )</f>
        <v>6.47</v>
      </c>
      <c r="I220" s="1">
        <f>data[[#This Row],[Cost per Unit]]*data[[#This Row],[Units]]</f>
        <v>1746.8999999999999</v>
      </c>
    </row>
    <row r="221" spans="3:9" x14ac:dyDescent="0.3">
      <c r="C221" t="s">
        <v>6</v>
      </c>
      <c r="D221" t="s">
        <v>39</v>
      </c>
      <c r="E221" t="s">
        <v>30</v>
      </c>
      <c r="F221" s="1">
        <v>1638</v>
      </c>
      <c r="G221" s="2">
        <v>63</v>
      </c>
      <c r="H221">
        <f>VLOOKUP(data[[#This Row],[Product]], products[], 2, FALSE )</f>
        <v>14.49</v>
      </c>
      <c r="I221" s="1">
        <f>data[[#This Row],[Cost per Unit]]*data[[#This Row],[Units]]</f>
        <v>912.87</v>
      </c>
    </row>
    <row r="222" spans="3:9" x14ac:dyDescent="0.3">
      <c r="C222" t="s">
        <v>41</v>
      </c>
      <c r="D222" t="s">
        <v>38</v>
      </c>
      <c r="E222" t="s">
        <v>25</v>
      </c>
      <c r="F222" s="1">
        <v>154</v>
      </c>
      <c r="G222" s="2">
        <v>21</v>
      </c>
      <c r="H222">
        <f>VLOOKUP(data[[#This Row],[Product]], products[], 2, FALSE )</f>
        <v>13.15</v>
      </c>
      <c r="I222" s="1">
        <f>data[[#This Row],[Cost per Unit]]*data[[#This Row],[Units]]</f>
        <v>276.15000000000003</v>
      </c>
    </row>
    <row r="223" spans="3:9" x14ac:dyDescent="0.3">
      <c r="C223" t="s">
        <v>7</v>
      </c>
      <c r="D223" t="s">
        <v>37</v>
      </c>
      <c r="E223" t="s">
        <v>22</v>
      </c>
      <c r="F223" s="1">
        <v>9835</v>
      </c>
      <c r="G223" s="2">
        <v>207</v>
      </c>
      <c r="H223">
        <f>VLOOKUP(data[[#This Row],[Product]], products[], 2, FALSE )</f>
        <v>9.77</v>
      </c>
      <c r="I223" s="1">
        <f>data[[#This Row],[Cost per Unit]]*data[[#This Row],[Units]]</f>
        <v>2022.3899999999999</v>
      </c>
    </row>
    <row r="224" spans="3:9" x14ac:dyDescent="0.3">
      <c r="C224" t="s">
        <v>9</v>
      </c>
      <c r="D224" t="s">
        <v>37</v>
      </c>
      <c r="E224" t="s">
        <v>20</v>
      </c>
      <c r="F224" s="1">
        <v>7273</v>
      </c>
      <c r="G224" s="2">
        <v>96</v>
      </c>
      <c r="H224">
        <f>VLOOKUP(data[[#This Row],[Product]], products[], 2, FALSE )</f>
        <v>10.62</v>
      </c>
      <c r="I224" s="1">
        <f>data[[#This Row],[Cost per Unit]]*data[[#This Row],[Units]]</f>
        <v>1019.52</v>
      </c>
    </row>
    <row r="225" spans="3:9" x14ac:dyDescent="0.3">
      <c r="C225" t="s">
        <v>5</v>
      </c>
      <c r="D225" t="s">
        <v>39</v>
      </c>
      <c r="E225" t="s">
        <v>22</v>
      </c>
      <c r="F225" s="1">
        <v>6909</v>
      </c>
      <c r="G225" s="2">
        <v>81</v>
      </c>
      <c r="H225">
        <f>VLOOKUP(data[[#This Row],[Product]], products[], 2, FALSE )</f>
        <v>9.77</v>
      </c>
      <c r="I225" s="1">
        <f>data[[#This Row],[Cost per Unit]]*data[[#This Row],[Units]]</f>
        <v>791.37</v>
      </c>
    </row>
    <row r="226" spans="3:9" x14ac:dyDescent="0.3">
      <c r="C226" t="s">
        <v>9</v>
      </c>
      <c r="D226" t="s">
        <v>39</v>
      </c>
      <c r="E226" t="s">
        <v>24</v>
      </c>
      <c r="F226" s="1">
        <v>3920</v>
      </c>
      <c r="G226" s="2">
        <v>306</v>
      </c>
      <c r="H226">
        <f>VLOOKUP(data[[#This Row],[Product]], products[], 2, FALSE )</f>
        <v>4.97</v>
      </c>
      <c r="I226" s="1">
        <f>data[[#This Row],[Cost per Unit]]*data[[#This Row],[Units]]</f>
        <v>1520.82</v>
      </c>
    </row>
    <row r="227" spans="3:9" x14ac:dyDescent="0.3">
      <c r="C227" t="s">
        <v>10</v>
      </c>
      <c r="D227" t="s">
        <v>39</v>
      </c>
      <c r="E227" t="s">
        <v>21</v>
      </c>
      <c r="F227" s="1">
        <v>4858</v>
      </c>
      <c r="G227" s="2">
        <v>279</v>
      </c>
      <c r="H227">
        <f>VLOOKUP(data[[#This Row],[Product]], products[], 2, FALSE )</f>
        <v>9</v>
      </c>
      <c r="I227" s="1">
        <f>data[[#This Row],[Cost per Unit]]*data[[#This Row],[Units]]</f>
        <v>2511</v>
      </c>
    </row>
    <row r="228" spans="3:9" x14ac:dyDescent="0.3">
      <c r="C228" t="s">
        <v>2</v>
      </c>
      <c r="D228" t="s">
        <v>38</v>
      </c>
      <c r="E228" t="s">
        <v>4</v>
      </c>
      <c r="F228" s="1">
        <v>3549</v>
      </c>
      <c r="G228" s="2">
        <v>3</v>
      </c>
      <c r="H228">
        <f>VLOOKUP(data[[#This Row],[Product]], products[], 2, FALSE )</f>
        <v>11.88</v>
      </c>
      <c r="I228" s="1">
        <f>data[[#This Row],[Cost per Unit]]*data[[#This Row],[Units]]</f>
        <v>35.64</v>
      </c>
    </row>
    <row r="229" spans="3:9" x14ac:dyDescent="0.3">
      <c r="C229" t="s">
        <v>7</v>
      </c>
      <c r="D229" t="s">
        <v>39</v>
      </c>
      <c r="E229" t="s">
        <v>27</v>
      </c>
      <c r="F229" s="1">
        <v>966</v>
      </c>
      <c r="G229" s="2">
        <v>198</v>
      </c>
      <c r="H229">
        <f>VLOOKUP(data[[#This Row],[Product]], products[], 2, FALSE )</f>
        <v>16.73</v>
      </c>
      <c r="I229" s="1">
        <f>data[[#This Row],[Cost per Unit]]*data[[#This Row],[Units]]</f>
        <v>3312.54</v>
      </c>
    </row>
    <row r="230" spans="3:9" x14ac:dyDescent="0.3">
      <c r="C230" t="s">
        <v>5</v>
      </c>
      <c r="D230" t="s">
        <v>39</v>
      </c>
      <c r="E230" t="s">
        <v>18</v>
      </c>
      <c r="F230" s="1">
        <v>385</v>
      </c>
      <c r="G230" s="2">
        <v>249</v>
      </c>
      <c r="H230">
        <f>VLOOKUP(data[[#This Row],[Product]], products[], 2, FALSE )</f>
        <v>6.47</v>
      </c>
      <c r="I230" s="1">
        <f>data[[#This Row],[Cost per Unit]]*data[[#This Row],[Units]]</f>
        <v>1611.03</v>
      </c>
    </row>
    <row r="231" spans="3:9" x14ac:dyDescent="0.3">
      <c r="C231" t="s">
        <v>6</v>
      </c>
      <c r="D231" t="s">
        <v>34</v>
      </c>
      <c r="E231" t="s">
        <v>16</v>
      </c>
      <c r="F231" s="1">
        <v>2219</v>
      </c>
      <c r="G231" s="2">
        <v>75</v>
      </c>
      <c r="H231">
        <f>VLOOKUP(data[[#This Row],[Product]], products[], 2, FALSE )</f>
        <v>8.7899999999999991</v>
      </c>
      <c r="I231" s="1">
        <f>data[[#This Row],[Cost per Unit]]*data[[#This Row],[Units]]</f>
        <v>659.24999999999989</v>
      </c>
    </row>
    <row r="232" spans="3:9" x14ac:dyDescent="0.3">
      <c r="C232" t="s">
        <v>9</v>
      </c>
      <c r="D232" t="s">
        <v>36</v>
      </c>
      <c r="E232" t="s">
        <v>32</v>
      </c>
      <c r="F232" s="1">
        <v>2954</v>
      </c>
      <c r="G232" s="2">
        <v>189</v>
      </c>
      <c r="H232">
        <f>VLOOKUP(data[[#This Row],[Product]], products[], 2, FALSE )</f>
        <v>8.65</v>
      </c>
      <c r="I232" s="1">
        <f>data[[#This Row],[Cost per Unit]]*data[[#This Row],[Units]]</f>
        <v>1634.8500000000001</v>
      </c>
    </row>
    <row r="233" spans="3:9" x14ac:dyDescent="0.3">
      <c r="C233" t="s">
        <v>7</v>
      </c>
      <c r="D233" t="s">
        <v>36</v>
      </c>
      <c r="E233" t="s">
        <v>32</v>
      </c>
      <c r="F233" s="1">
        <v>280</v>
      </c>
      <c r="G233" s="2">
        <v>87</v>
      </c>
      <c r="H233">
        <f>VLOOKUP(data[[#This Row],[Product]], products[], 2, FALSE )</f>
        <v>8.65</v>
      </c>
      <c r="I233" s="1">
        <f>data[[#This Row],[Cost per Unit]]*data[[#This Row],[Units]]</f>
        <v>752.55000000000007</v>
      </c>
    </row>
    <row r="234" spans="3:9" x14ac:dyDescent="0.3">
      <c r="C234" t="s">
        <v>41</v>
      </c>
      <c r="D234" t="s">
        <v>36</v>
      </c>
      <c r="E234" t="s">
        <v>30</v>
      </c>
      <c r="F234" s="1">
        <v>6118</v>
      </c>
      <c r="G234" s="2">
        <v>174</v>
      </c>
      <c r="H234">
        <f>VLOOKUP(data[[#This Row],[Product]], products[], 2, FALSE )</f>
        <v>14.49</v>
      </c>
      <c r="I234" s="1">
        <f>data[[#This Row],[Cost per Unit]]*data[[#This Row],[Units]]</f>
        <v>2521.2600000000002</v>
      </c>
    </row>
    <row r="235" spans="3:9" x14ac:dyDescent="0.3">
      <c r="C235" t="s">
        <v>2</v>
      </c>
      <c r="D235" t="s">
        <v>39</v>
      </c>
      <c r="E235" t="s">
        <v>15</v>
      </c>
      <c r="F235" s="1">
        <v>4802</v>
      </c>
      <c r="G235" s="2">
        <v>36</v>
      </c>
      <c r="H235">
        <f>VLOOKUP(data[[#This Row],[Product]], products[], 2, FALSE )</f>
        <v>11.73</v>
      </c>
      <c r="I235" s="1">
        <f>data[[#This Row],[Cost per Unit]]*data[[#This Row],[Units]]</f>
        <v>422.28000000000003</v>
      </c>
    </row>
    <row r="236" spans="3:9" x14ac:dyDescent="0.3">
      <c r="C236" t="s">
        <v>9</v>
      </c>
      <c r="D236" t="s">
        <v>38</v>
      </c>
      <c r="E236" t="s">
        <v>24</v>
      </c>
      <c r="F236" s="1">
        <v>4137</v>
      </c>
      <c r="G236" s="2">
        <v>60</v>
      </c>
      <c r="H236">
        <f>VLOOKUP(data[[#This Row],[Product]], products[], 2, FALSE )</f>
        <v>4.97</v>
      </c>
      <c r="I236" s="1">
        <f>data[[#This Row],[Cost per Unit]]*data[[#This Row],[Units]]</f>
        <v>298.2</v>
      </c>
    </row>
    <row r="237" spans="3:9" x14ac:dyDescent="0.3">
      <c r="C237" t="s">
        <v>3</v>
      </c>
      <c r="D237" t="s">
        <v>35</v>
      </c>
      <c r="E237" t="s">
        <v>23</v>
      </c>
      <c r="F237" s="1">
        <v>2023</v>
      </c>
      <c r="G237" s="2">
        <v>78</v>
      </c>
      <c r="H237">
        <f>VLOOKUP(data[[#This Row],[Product]], products[], 2, FALSE )</f>
        <v>6.49</v>
      </c>
      <c r="I237" s="1">
        <f>data[[#This Row],[Cost per Unit]]*data[[#This Row],[Units]]</f>
        <v>506.22</v>
      </c>
    </row>
    <row r="238" spans="3:9" x14ac:dyDescent="0.3">
      <c r="C238" t="s">
        <v>9</v>
      </c>
      <c r="D238" t="s">
        <v>36</v>
      </c>
      <c r="E238" t="s">
        <v>30</v>
      </c>
      <c r="F238" s="1">
        <v>9051</v>
      </c>
      <c r="G238" s="2">
        <v>57</v>
      </c>
      <c r="H238">
        <f>VLOOKUP(data[[#This Row],[Product]], products[], 2, FALSE )</f>
        <v>14.49</v>
      </c>
      <c r="I238" s="1">
        <f>data[[#This Row],[Cost per Unit]]*data[[#This Row],[Units]]</f>
        <v>825.93000000000006</v>
      </c>
    </row>
    <row r="239" spans="3:9" x14ac:dyDescent="0.3">
      <c r="C239" t="s">
        <v>9</v>
      </c>
      <c r="D239" t="s">
        <v>37</v>
      </c>
      <c r="E239" t="s">
        <v>28</v>
      </c>
      <c r="F239" s="1">
        <v>2919</v>
      </c>
      <c r="G239" s="2">
        <v>45</v>
      </c>
      <c r="H239">
        <f>VLOOKUP(data[[#This Row],[Product]], products[], 2, FALSE )</f>
        <v>10.38</v>
      </c>
      <c r="I239" s="1">
        <f>data[[#This Row],[Cost per Unit]]*data[[#This Row],[Units]]</f>
        <v>467.1</v>
      </c>
    </row>
    <row r="240" spans="3:9" x14ac:dyDescent="0.3">
      <c r="C240" t="s">
        <v>41</v>
      </c>
      <c r="D240" t="s">
        <v>38</v>
      </c>
      <c r="E240" t="s">
        <v>22</v>
      </c>
      <c r="F240" s="1">
        <v>5915</v>
      </c>
      <c r="G240" s="2">
        <v>3</v>
      </c>
      <c r="H240">
        <f>VLOOKUP(data[[#This Row],[Product]], products[], 2, FALSE )</f>
        <v>9.77</v>
      </c>
      <c r="I240" s="1">
        <f>data[[#This Row],[Cost per Unit]]*data[[#This Row],[Units]]</f>
        <v>29.31</v>
      </c>
    </row>
    <row r="241" spans="3:9" x14ac:dyDescent="0.3">
      <c r="C241" t="s">
        <v>10</v>
      </c>
      <c r="D241" t="s">
        <v>35</v>
      </c>
      <c r="E241" t="s">
        <v>15</v>
      </c>
      <c r="F241" s="1">
        <v>2562</v>
      </c>
      <c r="G241" s="2">
        <v>6</v>
      </c>
      <c r="H241">
        <f>VLOOKUP(data[[#This Row],[Product]], products[], 2, FALSE )</f>
        <v>11.73</v>
      </c>
      <c r="I241" s="1">
        <f>data[[#This Row],[Cost per Unit]]*data[[#This Row],[Units]]</f>
        <v>70.38</v>
      </c>
    </row>
    <row r="242" spans="3:9" x14ac:dyDescent="0.3">
      <c r="C242" t="s">
        <v>5</v>
      </c>
      <c r="D242" t="s">
        <v>37</v>
      </c>
      <c r="E242" t="s">
        <v>25</v>
      </c>
      <c r="F242" s="1">
        <v>8813</v>
      </c>
      <c r="G242" s="2">
        <v>21</v>
      </c>
      <c r="H242">
        <f>VLOOKUP(data[[#This Row],[Product]], products[], 2, FALSE )</f>
        <v>13.15</v>
      </c>
      <c r="I242" s="1">
        <f>data[[#This Row],[Cost per Unit]]*data[[#This Row],[Units]]</f>
        <v>276.15000000000003</v>
      </c>
    </row>
    <row r="243" spans="3:9" x14ac:dyDescent="0.3">
      <c r="C243" t="s">
        <v>5</v>
      </c>
      <c r="D243" t="s">
        <v>36</v>
      </c>
      <c r="E243" t="s">
        <v>18</v>
      </c>
      <c r="F243" s="1">
        <v>6111</v>
      </c>
      <c r="G243" s="2">
        <v>3</v>
      </c>
      <c r="H243">
        <f>VLOOKUP(data[[#This Row],[Product]], products[], 2, FALSE )</f>
        <v>6.47</v>
      </c>
      <c r="I243" s="1">
        <f>data[[#This Row],[Cost per Unit]]*data[[#This Row],[Units]]</f>
        <v>19.41</v>
      </c>
    </row>
    <row r="244" spans="3:9" x14ac:dyDescent="0.3">
      <c r="C244" t="s">
        <v>8</v>
      </c>
      <c r="D244" t="s">
        <v>34</v>
      </c>
      <c r="E244" t="s">
        <v>31</v>
      </c>
      <c r="F244" s="1">
        <v>3507</v>
      </c>
      <c r="G244" s="2">
        <v>288</v>
      </c>
      <c r="H244">
        <f>VLOOKUP(data[[#This Row],[Product]], products[], 2, FALSE )</f>
        <v>5.79</v>
      </c>
      <c r="I244" s="1">
        <f>data[[#This Row],[Cost per Unit]]*data[[#This Row],[Units]]</f>
        <v>1667.52</v>
      </c>
    </row>
    <row r="245" spans="3:9" x14ac:dyDescent="0.3">
      <c r="C245" t="s">
        <v>6</v>
      </c>
      <c r="D245" t="s">
        <v>36</v>
      </c>
      <c r="E245" t="s">
        <v>13</v>
      </c>
      <c r="F245" s="1">
        <v>4319</v>
      </c>
      <c r="G245" s="2">
        <v>30</v>
      </c>
      <c r="H245">
        <f>VLOOKUP(data[[#This Row],[Product]], products[], 2, FALSE )</f>
        <v>9.33</v>
      </c>
      <c r="I245" s="1">
        <f>data[[#This Row],[Cost per Unit]]*data[[#This Row],[Units]]</f>
        <v>279.89999999999998</v>
      </c>
    </row>
    <row r="246" spans="3:9" x14ac:dyDescent="0.3">
      <c r="C246" t="s">
        <v>40</v>
      </c>
      <c r="D246" t="s">
        <v>38</v>
      </c>
      <c r="E246" t="s">
        <v>26</v>
      </c>
      <c r="F246" s="1">
        <v>609</v>
      </c>
      <c r="G246" s="2">
        <v>87</v>
      </c>
      <c r="H246">
        <f>VLOOKUP(data[[#This Row],[Product]], products[], 2, FALSE )</f>
        <v>5.6</v>
      </c>
      <c r="I246" s="1">
        <f>data[[#This Row],[Cost per Unit]]*data[[#This Row],[Units]]</f>
        <v>487.2</v>
      </c>
    </row>
    <row r="247" spans="3:9" x14ac:dyDescent="0.3">
      <c r="C247" t="s">
        <v>40</v>
      </c>
      <c r="D247" t="s">
        <v>39</v>
      </c>
      <c r="E247" t="s">
        <v>27</v>
      </c>
      <c r="F247" s="1">
        <v>6370</v>
      </c>
      <c r="G247" s="2">
        <v>30</v>
      </c>
      <c r="H247">
        <f>VLOOKUP(data[[#This Row],[Product]], products[], 2, FALSE )</f>
        <v>16.73</v>
      </c>
      <c r="I247" s="1">
        <f>data[[#This Row],[Cost per Unit]]*data[[#This Row],[Units]]</f>
        <v>501.90000000000003</v>
      </c>
    </row>
    <row r="248" spans="3:9" x14ac:dyDescent="0.3">
      <c r="C248" t="s">
        <v>5</v>
      </c>
      <c r="D248" t="s">
        <v>38</v>
      </c>
      <c r="E248" t="s">
        <v>19</v>
      </c>
      <c r="F248" s="1">
        <v>5474</v>
      </c>
      <c r="G248" s="2">
        <v>168</v>
      </c>
      <c r="H248">
        <f>VLOOKUP(data[[#This Row],[Product]], products[], 2, FALSE )</f>
        <v>7.64</v>
      </c>
      <c r="I248" s="1">
        <f>data[[#This Row],[Cost per Unit]]*data[[#This Row],[Units]]</f>
        <v>1283.52</v>
      </c>
    </row>
    <row r="249" spans="3:9" x14ac:dyDescent="0.3">
      <c r="C249" t="s">
        <v>40</v>
      </c>
      <c r="D249" t="s">
        <v>36</v>
      </c>
      <c r="E249" t="s">
        <v>27</v>
      </c>
      <c r="F249" s="1">
        <v>3164</v>
      </c>
      <c r="G249" s="2">
        <v>306</v>
      </c>
      <c r="H249">
        <f>VLOOKUP(data[[#This Row],[Product]], products[], 2, FALSE )</f>
        <v>16.73</v>
      </c>
      <c r="I249" s="1">
        <f>data[[#This Row],[Cost per Unit]]*data[[#This Row],[Units]]</f>
        <v>5119.38</v>
      </c>
    </row>
    <row r="250" spans="3:9" x14ac:dyDescent="0.3">
      <c r="C250" t="s">
        <v>6</v>
      </c>
      <c r="D250" t="s">
        <v>35</v>
      </c>
      <c r="E250" t="s">
        <v>4</v>
      </c>
      <c r="F250" s="1">
        <v>1302</v>
      </c>
      <c r="G250" s="2">
        <v>402</v>
      </c>
      <c r="H250">
        <f>VLOOKUP(data[[#This Row],[Product]], products[], 2, FALSE )</f>
        <v>11.88</v>
      </c>
      <c r="I250" s="1">
        <f>data[[#This Row],[Cost per Unit]]*data[[#This Row],[Units]]</f>
        <v>4775.76</v>
      </c>
    </row>
    <row r="251" spans="3:9" x14ac:dyDescent="0.3">
      <c r="C251" t="s">
        <v>3</v>
      </c>
      <c r="D251" t="s">
        <v>37</v>
      </c>
      <c r="E251" t="s">
        <v>28</v>
      </c>
      <c r="F251" s="1">
        <v>7308</v>
      </c>
      <c r="G251" s="2">
        <v>327</v>
      </c>
      <c r="H251">
        <f>VLOOKUP(data[[#This Row],[Product]], products[], 2, FALSE )</f>
        <v>10.38</v>
      </c>
      <c r="I251" s="1">
        <f>data[[#This Row],[Cost per Unit]]*data[[#This Row],[Units]]</f>
        <v>3394.26</v>
      </c>
    </row>
    <row r="252" spans="3:9" x14ac:dyDescent="0.3">
      <c r="C252" t="s">
        <v>40</v>
      </c>
      <c r="D252" t="s">
        <v>37</v>
      </c>
      <c r="E252" t="s">
        <v>27</v>
      </c>
      <c r="F252" s="1">
        <v>6132</v>
      </c>
      <c r="G252" s="2">
        <v>93</v>
      </c>
      <c r="H252">
        <f>VLOOKUP(data[[#This Row],[Product]], products[], 2, FALSE )</f>
        <v>16.73</v>
      </c>
      <c r="I252" s="1">
        <f>data[[#This Row],[Cost per Unit]]*data[[#This Row],[Units]]</f>
        <v>1555.89</v>
      </c>
    </row>
    <row r="253" spans="3:9" x14ac:dyDescent="0.3">
      <c r="C253" t="s">
        <v>10</v>
      </c>
      <c r="D253" t="s">
        <v>35</v>
      </c>
      <c r="E253" t="s">
        <v>14</v>
      </c>
      <c r="F253" s="1">
        <v>3472</v>
      </c>
      <c r="G253" s="2">
        <v>96</v>
      </c>
      <c r="H253">
        <f>VLOOKUP(data[[#This Row],[Product]], products[], 2, FALSE )</f>
        <v>11.7</v>
      </c>
      <c r="I253" s="1">
        <f>data[[#This Row],[Cost per Unit]]*data[[#This Row],[Units]]</f>
        <v>1123.1999999999998</v>
      </c>
    </row>
    <row r="254" spans="3:9" x14ac:dyDescent="0.3">
      <c r="C254" t="s">
        <v>8</v>
      </c>
      <c r="D254" t="s">
        <v>39</v>
      </c>
      <c r="E254" t="s">
        <v>18</v>
      </c>
      <c r="F254" s="1">
        <v>9660</v>
      </c>
      <c r="G254" s="2">
        <v>27</v>
      </c>
      <c r="H254">
        <f>VLOOKUP(data[[#This Row],[Product]], products[], 2, FALSE )</f>
        <v>6.47</v>
      </c>
      <c r="I254" s="1">
        <f>data[[#This Row],[Cost per Unit]]*data[[#This Row],[Units]]</f>
        <v>174.69</v>
      </c>
    </row>
    <row r="255" spans="3:9" x14ac:dyDescent="0.3">
      <c r="C255" t="s">
        <v>9</v>
      </c>
      <c r="D255" t="s">
        <v>38</v>
      </c>
      <c r="E255" t="s">
        <v>26</v>
      </c>
      <c r="F255" s="1">
        <v>2436</v>
      </c>
      <c r="G255" s="2">
        <v>99</v>
      </c>
      <c r="H255">
        <f>VLOOKUP(data[[#This Row],[Product]], products[], 2, FALSE )</f>
        <v>5.6</v>
      </c>
      <c r="I255" s="1">
        <f>data[[#This Row],[Cost per Unit]]*data[[#This Row],[Units]]</f>
        <v>554.4</v>
      </c>
    </row>
    <row r="256" spans="3:9" x14ac:dyDescent="0.3">
      <c r="C256" t="s">
        <v>9</v>
      </c>
      <c r="D256" t="s">
        <v>38</v>
      </c>
      <c r="E256" t="s">
        <v>33</v>
      </c>
      <c r="F256" s="1">
        <v>9506</v>
      </c>
      <c r="G256" s="2">
        <v>87</v>
      </c>
      <c r="H256">
        <f>VLOOKUP(data[[#This Row],[Product]], products[], 2, FALSE )</f>
        <v>12.37</v>
      </c>
      <c r="I256" s="1">
        <f>data[[#This Row],[Cost per Unit]]*data[[#This Row],[Units]]</f>
        <v>1076.1899999999998</v>
      </c>
    </row>
    <row r="257" spans="3:9" x14ac:dyDescent="0.3">
      <c r="C257" t="s">
        <v>10</v>
      </c>
      <c r="D257" t="s">
        <v>37</v>
      </c>
      <c r="E257" t="s">
        <v>21</v>
      </c>
      <c r="F257" s="1">
        <v>245</v>
      </c>
      <c r="G257" s="2">
        <v>288</v>
      </c>
      <c r="H257">
        <f>VLOOKUP(data[[#This Row],[Product]], products[], 2, FALSE )</f>
        <v>9</v>
      </c>
      <c r="I257" s="1">
        <f>data[[#This Row],[Cost per Unit]]*data[[#This Row],[Units]]</f>
        <v>2592</v>
      </c>
    </row>
    <row r="258" spans="3:9" x14ac:dyDescent="0.3">
      <c r="C258" t="s">
        <v>8</v>
      </c>
      <c r="D258" t="s">
        <v>35</v>
      </c>
      <c r="E258" t="s">
        <v>20</v>
      </c>
      <c r="F258" s="1">
        <v>2702</v>
      </c>
      <c r="G258" s="2">
        <v>363</v>
      </c>
      <c r="H258">
        <f>VLOOKUP(data[[#This Row],[Product]], products[], 2, FALSE )</f>
        <v>10.62</v>
      </c>
      <c r="I258" s="1">
        <f>data[[#This Row],[Cost per Unit]]*data[[#This Row],[Units]]</f>
        <v>3855.0599999999995</v>
      </c>
    </row>
    <row r="259" spans="3:9" x14ac:dyDescent="0.3">
      <c r="C259" t="s">
        <v>10</v>
      </c>
      <c r="D259" t="s">
        <v>34</v>
      </c>
      <c r="E259" t="s">
        <v>17</v>
      </c>
      <c r="F259" s="1">
        <v>700</v>
      </c>
      <c r="G259" s="2">
        <v>87</v>
      </c>
      <c r="H259">
        <f>VLOOKUP(data[[#This Row],[Product]], products[], 2, FALSE )</f>
        <v>3.11</v>
      </c>
      <c r="I259" s="1">
        <f>data[[#This Row],[Cost per Unit]]*data[[#This Row],[Units]]</f>
        <v>270.57</v>
      </c>
    </row>
    <row r="260" spans="3:9" x14ac:dyDescent="0.3">
      <c r="C260" t="s">
        <v>6</v>
      </c>
      <c r="D260" t="s">
        <v>34</v>
      </c>
      <c r="E260" t="s">
        <v>17</v>
      </c>
      <c r="F260" s="1">
        <v>3759</v>
      </c>
      <c r="G260" s="2">
        <v>150</v>
      </c>
      <c r="H260">
        <f>VLOOKUP(data[[#This Row],[Product]], products[], 2, FALSE )</f>
        <v>3.11</v>
      </c>
      <c r="I260" s="1">
        <f>data[[#This Row],[Cost per Unit]]*data[[#This Row],[Units]]</f>
        <v>466.5</v>
      </c>
    </row>
    <row r="261" spans="3:9" x14ac:dyDescent="0.3">
      <c r="C261" t="s">
        <v>2</v>
      </c>
      <c r="D261" t="s">
        <v>35</v>
      </c>
      <c r="E261" t="s">
        <v>17</v>
      </c>
      <c r="F261" s="1">
        <v>1589</v>
      </c>
      <c r="G261" s="2">
        <v>303</v>
      </c>
      <c r="H261">
        <f>VLOOKUP(data[[#This Row],[Product]], products[], 2, FALSE )</f>
        <v>3.11</v>
      </c>
      <c r="I261" s="1">
        <f>data[[#This Row],[Cost per Unit]]*data[[#This Row],[Units]]</f>
        <v>942.32999999999993</v>
      </c>
    </row>
    <row r="262" spans="3:9" x14ac:dyDescent="0.3">
      <c r="C262" t="s">
        <v>7</v>
      </c>
      <c r="D262" t="s">
        <v>35</v>
      </c>
      <c r="E262" t="s">
        <v>28</v>
      </c>
      <c r="F262" s="1">
        <v>5194</v>
      </c>
      <c r="G262" s="2">
        <v>288</v>
      </c>
      <c r="H262">
        <f>VLOOKUP(data[[#This Row],[Product]], products[], 2, FALSE )</f>
        <v>10.38</v>
      </c>
      <c r="I262" s="1">
        <f>data[[#This Row],[Cost per Unit]]*data[[#This Row],[Units]]</f>
        <v>2989.44</v>
      </c>
    </row>
    <row r="263" spans="3:9" x14ac:dyDescent="0.3">
      <c r="C263" t="s">
        <v>10</v>
      </c>
      <c r="D263" t="s">
        <v>36</v>
      </c>
      <c r="E263" t="s">
        <v>13</v>
      </c>
      <c r="F263" s="1">
        <v>945</v>
      </c>
      <c r="G263" s="2">
        <v>75</v>
      </c>
      <c r="H263">
        <f>VLOOKUP(data[[#This Row],[Product]], products[], 2, FALSE )</f>
        <v>9.33</v>
      </c>
      <c r="I263" s="1">
        <f>data[[#This Row],[Cost per Unit]]*data[[#This Row],[Units]]</f>
        <v>699.75</v>
      </c>
    </row>
    <row r="264" spans="3:9" x14ac:dyDescent="0.3">
      <c r="C264" t="s">
        <v>40</v>
      </c>
      <c r="D264" t="s">
        <v>38</v>
      </c>
      <c r="E264" t="s">
        <v>31</v>
      </c>
      <c r="F264" s="1">
        <v>1988</v>
      </c>
      <c r="G264" s="2">
        <v>39</v>
      </c>
      <c r="H264">
        <f>VLOOKUP(data[[#This Row],[Product]], products[], 2, FALSE )</f>
        <v>5.79</v>
      </c>
      <c r="I264" s="1">
        <f>data[[#This Row],[Cost per Unit]]*data[[#This Row],[Units]]</f>
        <v>225.81</v>
      </c>
    </row>
    <row r="265" spans="3:9" x14ac:dyDescent="0.3">
      <c r="C265" t="s">
        <v>6</v>
      </c>
      <c r="D265" t="s">
        <v>34</v>
      </c>
      <c r="E265" t="s">
        <v>32</v>
      </c>
      <c r="F265" s="1">
        <v>6734</v>
      </c>
      <c r="G265" s="2">
        <v>123</v>
      </c>
      <c r="H265">
        <f>VLOOKUP(data[[#This Row],[Product]], products[], 2, FALSE )</f>
        <v>8.65</v>
      </c>
      <c r="I265" s="1">
        <f>data[[#This Row],[Cost per Unit]]*data[[#This Row],[Units]]</f>
        <v>1063.95</v>
      </c>
    </row>
    <row r="266" spans="3:9" x14ac:dyDescent="0.3">
      <c r="C266" t="s">
        <v>40</v>
      </c>
      <c r="D266" t="s">
        <v>36</v>
      </c>
      <c r="E266" t="s">
        <v>4</v>
      </c>
      <c r="F266" s="1">
        <v>217</v>
      </c>
      <c r="G266" s="2">
        <v>36</v>
      </c>
      <c r="H266">
        <f>VLOOKUP(data[[#This Row],[Product]], products[], 2, FALSE )</f>
        <v>11.88</v>
      </c>
      <c r="I266" s="1">
        <f>data[[#This Row],[Cost per Unit]]*data[[#This Row],[Units]]</f>
        <v>427.68</v>
      </c>
    </row>
    <row r="267" spans="3:9" x14ac:dyDescent="0.3">
      <c r="C267" t="s">
        <v>5</v>
      </c>
      <c r="D267" t="s">
        <v>34</v>
      </c>
      <c r="E267" t="s">
        <v>22</v>
      </c>
      <c r="F267" s="1">
        <v>6279</v>
      </c>
      <c r="G267" s="2">
        <v>237</v>
      </c>
      <c r="H267">
        <f>VLOOKUP(data[[#This Row],[Product]], products[], 2, FALSE )</f>
        <v>9.77</v>
      </c>
      <c r="I267" s="1">
        <f>data[[#This Row],[Cost per Unit]]*data[[#This Row],[Units]]</f>
        <v>2315.4899999999998</v>
      </c>
    </row>
    <row r="268" spans="3:9" x14ac:dyDescent="0.3">
      <c r="C268" t="s">
        <v>40</v>
      </c>
      <c r="D268" t="s">
        <v>36</v>
      </c>
      <c r="E268" t="s">
        <v>13</v>
      </c>
      <c r="F268" s="1">
        <v>4424</v>
      </c>
      <c r="G268" s="2">
        <v>201</v>
      </c>
      <c r="H268">
        <f>VLOOKUP(data[[#This Row],[Product]], products[], 2, FALSE )</f>
        <v>9.33</v>
      </c>
      <c r="I268" s="1">
        <f>data[[#This Row],[Cost per Unit]]*data[[#This Row],[Units]]</f>
        <v>1875.33</v>
      </c>
    </row>
    <row r="269" spans="3:9" x14ac:dyDescent="0.3">
      <c r="C269" t="s">
        <v>2</v>
      </c>
      <c r="D269" t="s">
        <v>36</v>
      </c>
      <c r="E269" t="s">
        <v>17</v>
      </c>
      <c r="F269" s="1">
        <v>189</v>
      </c>
      <c r="G269" s="2">
        <v>48</v>
      </c>
      <c r="H269">
        <f>VLOOKUP(data[[#This Row],[Product]], products[], 2, FALSE )</f>
        <v>3.11</v>
      </c>
      <c r="I269" s="1">
        <f>data[[#This Row],[Cost per Unit]]*data[[#This Row],[Units]]</f>
        <v>149.28</v>
      </c>
    </row>
    <row r="270" spans="3:9" x14ac:dyDescent="0.3">
      <c r="C270" t="s">
        <v>5</v>
      </c>
      <c r="D270" t="s">
        <v>35</v>
      </c>
      <c r="E270" t="s">
        <v>22</v>
      </c>
      <c r="F270" s="1">
        <v>490</v>
      </c>
      <c r="G270" s="2">
        <v>84</v>
      </c>
      <c r="H270">
        <f>VLOOKUP(data[[#This Row],[Product]], products[], 2, FALSE )</f>
        <v>9.77</v>
      </c>
      <c r="I270" s="1">
        <f>data[[#This Row],[Cost per Unit]]*data[[#This Row],[Units]]</f>
        <v>820.68</v>
      </c>
    </row>
    <row r="271" spans="3:9" x14ac:dyDescent="0.3">
      <c r="C271" t="s">
        <v>8</v>
      </c>
      <c r="D271" t="s">
        <v>37</v>
      </c>
      <c r="E271" t="s">
        <v>21</v>
      </c>
      <c r="F271" s="1">
        <v>434</v>
      </c>
      <c r="G271" s="2">
        <v>87</v>
      </c>
      <c r="H271">
        <f>VLOOKUP(data[[#This Row],[Product]], products[], 2, FALSE )</f>
        <v>9</v>
      </c>
      <c r="I271" s="1">
        <f>data[[#This Row],[Cost per Unit]]*data[[#This Row],[Units]]</f>
        <v>783</v>
      </c>
    </row>
    <row r="272" spans="3:9" x14ac:dyDescent="0.3">
      <c r="C272" t="s">
        <v>7</v>
      </c>
      <c r="D272" t="s">
        <v>38</v>
      </c>
      <c r="E272" t="s">
        <v>30</v>
      </c>
      <c r="F272" s="1">
        <v>10129</v>
      </c>
      <c r="G272" s="2">
        <v>312</v>
      </c>
      <c r="H272">
        <f>VLOOKUP(data[[#This Row],[Product]], products[], 2, FALSE )</f>
        <v>14.49</v>
      </c>
      <c r="I272" s="1">
        <f>data[[#This Row],[Cost per Unit]]*data[[#This Row],[Units]]</f>
        <v>4520.88</v>
      </c>
    </row>
    <row r="273" spans="3:9" x14ac:dyDescent="0.3">
      <c r="C273" t="s">
        <v>3</v>
      </c>
      <c r="D273" t="s">
        <v>39</v>
      </c>
      <c r="E273" t="s">
        <v>28</v>
      </c>
      <c r="F273" s="1">
        <v>1652</v>
      </c>
      <c r="G273" s="2">
        <v>102</v>
      </c>
      <c r="H273">
        <f>VLOOKUP(data[[#This Row],[Product]], products[], 2, FALSE )</f>
        <v>10.38</v>
      </c>
      <c r="I273" s="1">
        <f>data[[#This Row],[Cost per Unit]]*data[[#This Row],[Units]]</f>
        <v>1058.76</v>
      </c>
    </row>
    <row r="274" spans="3:9" x14ac:dyDescent="0.3">
      <c r="C274" t="s">
        <v>8</v>
      </c>
      <c r="D274" t="s">
        <v>38</v>
      </c>
      <c r="E274" t="s">
        <v>21</v>
      </c>
      <c r="F274" s="1">
        <v>6433</v>
      </c>
      <c r="G274" s="2">
        <v>78</v>
      </c>
      <c r="H274">
        <f>VLOOKUP(data[[#This Row],[Product]], products[], 2, FALSE )</f>
        <v>9</v>
      </c>
      <c r="I274" s="1">
        <f>data[[#This Row],[Cost per Unit]]*data[[#This Row],[Units]]</f>
        <v>702</v>
      </c>
    </row>
    <row r="275" spans="3:9" x14ac:dyDescent="0.3">
      <c r="C275" t="s">
        <v>3</v>
      </c>
      <c r="D275" t="s">
        <v>34</v>
      </c>
      <c r="E275" t="s">
        <v>23</v>
      </c>
      <c r="F275" s="1">
        <v>2212</v>
      </c>
      <c r="G275" s="2">
        <v>117</v>
      </c>
      <c r="H275">
        <f>VLOOKUP(data[[#This Row],[Product]], products[], 2, FALSE )</f>
        <v>6.49</v>
      </c>
      <c r="I275" s="1">
        <f>data[[#This Row],[Cost per Unit]]*data[[#This Row],[Units]]</f>
        <v>759.33</v>
      </c>
    </row>
    <row r="276" spans="3:9" x14ac:dyDescent="0.3">
      <c r="C276" t="s">
        <v>41</v>
      </c>
      <c r="D276" t="s">
        <v>35</v>
      </c>
      <c r="E276" t="s">
        <v>19</v>
      </c>
      <c r="F276" s="1">
        <v>609</v>
      </c>
      <c r="G276" s="2">
        <v>99</v>
      </c>
      <c r="H276">
        <f>VLOOKUP(data[[#This Row],[Product]], products[], 2, FALSE )</f>
        <v>7.64</v>
      </c>
      <c r="I276" s="1">
        <f>data[[#This Row],[Cost per Unit]]*data[[#This Row],[Units]]</f>
        <v>756.36</v>
      </c>
    </row>
    <row r="277" spans="3:9" x14ac:dyDescent="0.3">
      <c r="C277" t="s">
        <v>40</v>
      </c>
      <c r="D277" t="s">
        <v>35</v>
      </c>
      <c r="E277" t="s">
        <v>24</v>
      </c>
      <c r="F277" s="1">
        <v>1638</v>
      </c>
      <c r="G277" s="2">
        <v>48</v>
      </c>
      <c r="H277">
        <f>VLOOKUP(data[[#This Row],[Product]], products[], 2, FALSE )</f>
        <v>4.97</v>
      </c>
      <c r="I277" s="1">
        <f>data[[#This Row],[Cost per Unit]]*data[[#This Row],[Units]]</f>
        <v>238.56</v>
      </c>
    </row>
    <row r="278" spans="3:9" x14ac:dyDescent="0.3">
      <c r="C278" t="s">
        <v>7</v>
      </c>
      <c r="D278" t="s">
        <v>34</v>
      </c>
      <c r="E278" t="s">
        <v>15</v>
      </c>
      <c r="F278" s="1">
        <v>3829</v>
      </c>
      <c r="G278" s="2">
        <v>24</v>
      </c>
      <c r="H278">
        <f>VLOOKUP(data[[#This Row],[Product]], products[], 2, FALSE )</f>
        <v>11.73</v>
      </c>
      <c r="I278" s="1">
        <f>data[[#This Row],[Cost per Unit]]*data[[#This Row],[Units]]</f>
        <v>281.52</v>
      </c>
    </row>
    <row r="279" spans="3:9" x14ac:dyDescent="0.3">
      <c r="C279" t="s">
        <v>40</v>
      </c>
      <c r="D279" t="s">
        <v>39</v>
      </c>
      <c r="E279" t="s">
        <v>15</v>
      </c>
      <c r="F279" s="1">
        <v>5775</v>
      </c>
      <c r="G279" s="2">
        <v>42</v>
      </c>
      <c r="H279">
        <f>VLOOKUP(data[[#This Row],[Product]], products[], 2, FALSE )</f>
        <v>11.73</v>
      </c>
      <c r="I279" s="1">
        <f>data[[#This Row],[Cost per Unit]]*data[[#This Row],[Units]]</f>
        <v>492.66</v>
      </c>
    </row>
    <row r="280" spans="3:9" x14ac:dyDescent="0.3">
      <c r="C280" t="s">
        <v>6</v>
      </c>
      <c r="D280" t="s">
        <v>35</v>
      </c>
      <c r="E280" t="s">
        <v>20</v>
      </c>
      <c r="F280" s="1">
        <v>1071</v>
      </c>
      <c r="G280" s="2">
        <v>270</v>
      </c>
      <c r="H280">
        <f>VLOOKUP(data[[#This Row],[Product]], products[], 2, FALSE )</f>
        <v>10.62</v>
      </c>
      <c r="I280" s="1">
        <f>data[[#This Row],[Cost per Unit]]*data[[#This Row],[Units]]</f>
        <v>2867.3999999999996</v>
      </c>
    </row>
    <row r="281" spans="3:9" x14ac:dyDescent="0.3">
      <c r="C281" t="s">
        <v>8</v>
      </c>
      <c r="D281" t="s">
        <v>36</v>
      </c>
      <c r="E281" t="s">
        <v>23</v>
      </c>
      <c r="F281" s="1">
        <v>5019</v>
      </c>
      <c r="G281" s="2">
        <v>150</v>
      </c>
      <c r="H281">
        <f>VLOOKUP(data[[#This Row],[Product]], products[], 2, FALSE )</f>
        <v>6.49</v>
      </c>
      <c r="I281" s="1">
        <f>data[[#This Row],[Cost per Unit]]*data[[#This Row],[Units]]</f>
        <v>973.5</v>
      </c>
    </row>
    <row r="282" spans="3:9" x14ac:dyDescent="0.3">
      <c r="C282" t="s">
        <v>2</v>
      </c>
      <c r="D282" t="s">
        <v>37</v>
      </c>
      <c r="E282" t="s">
        <v>15</v>
      </c>
      <c r="F282" s="1">
        <v>2863</v>
      </c>
      <c r="G282" s="2">
        <v>42</v>
      </c>
      <c r="H282">
        <f>VLOOKUP(data[[#This Row],[Product]], products[], 2, FALSE )</f>
        <v>11.73</v>
      </c>
      <c r="I282" s="1">
        <f>data[[#This Row],[Cost per Unit]]*data[[#This Row],[Units]]</f>
        <v>492.66</v>
      </c>
    </row>
    <row r="283" spans="3:9" x14ac:dyDescent="0.3">
      <c r="C283" t="s">
        <v>40</v>
      </c>
      <c r="D283" t="s">
        <v>35</v>
      </c>
      <c r="E283" t="s">
        <v>29</v>
      </c>
      <c r="F283" s="1">
        <v>1617</v>
      </c>
      <c r="G283" s="2">
        <v>126</v>
      </c>
      <c r="H283">
        <f>VLOOKUP(data[[#This Row],[Product]], products[], 2, FALSE )</f>
        <v>7.16</v>
      </c>
      <c r="I283" s="1">
        <f>data[[#This Row],[Cost per Unit]]*data[[#This Row],[Units]]</f>
        <v>902.16</v>
      </c>
    </row>
    <row r="284" spans="3:9" x14ac:dyDescent="0.3">
      <c r="C284" t="s">
        <v>6</v>
      </c>
      <c r="D284" t="s">
        <v>37</v>
      </c>
      <c r="E284" t="s">
        <v>26</v>
      </c>
      <c r="F284" s="1">
        <v>6818</v>
      </c>
      <c r="G284" s="2">
        <v>6</v>
      </c>
      <c r="H284">
        <f>VLOOKUP(data[[#This Row],[Product]], products[], 2, FALSE )</f>
        <v>5.6</v>
      </c>
      <c r="I284" s="1">
        <f>data[[#This Row],[Cost per Unit]]*data[[#This Row],[Units]]</f>
        <v>33.599999999999994</v>
      </c>
    </row>
    <row r="285" spans="3:9" x14ac:dyDescent="0.3">
      <c r="C285" t="s">
        <v>3</v>
      </c>
      <c r="D285" t="s">
        <v>35</v>
      </c>
      <c r="E285" t="s">
        <v>15</v>
      </c>
      <c r="F285" s="1">
        <v>6657</v>
      </c>
      <c r="G285" s="2">
        <v>276</v>
      </c>
      <c r="H285">
        <f>VLOOKUP(data[[#This Row],[Product]], products[], 2, FALSE )</f>
        <v>11.73</v>
      </c>
      <c r="I285" s="1">
        <f>data[[#This Row],[Cost per Unit]]*data[[#This Row],[Units]]</f>
        <v>3237.48</v>
      </c>
    </row>
    <row r="286" spans="3:9" x14ac:dyDescent="0.3">
      <c r="C286" t="s">
        <v>3</v>
      </c>
      <c r="D286" t="s">
        <v>34</v>
      </c>
      <c r="E286" t="s">
        <v>17</v>
      </c>
      <c r="F286" s="1">
        <v>2919</v>
      </c>
      <c r="G286" s="2">
        <v>93</v>
      </c>
      <c r="H286">
        <f>VLOOKUP(data[[#This Row],[Product]], products[], 2, FALSE )</f>
        <v>3.11</v>
      </c>
      <c r="I286" s="1">
        <f>data[[#This Row],[Cost per Unit]]*data[[#This Row],[Units]]</f>
        <v>289.22999999999996</v>
      </c>
    </row>
    <row r="287" spans="3:9" x14ac:dyDescent="0.3">
      <c r="C287" t="s">
        <v>2</v>
      </c>
      <c r="D287" t="s">
        <v>36</v>
      </c>
      <c r="E287" t="s">
        <v>31</v>
      </c>
      <c r="F287" s="1">
        <v>3094</v>
      </c>
      <c r="G287" s="2">
        <v>246</v>
      </c>
      <c r="H287">
        <f>VLOOKUP(data[[#This Row],[Product]], products[], 2, FALSE )</f>
        <v>5.79</v>
      </c>
      <c r="I287" s="1">
        <f>data[[#This Row],[Cost per Unit]]*data[[#This Row],[Units]]</f>
        <v>1424.34</v>
      </c>
    </row>
    <row r="288" spans="3:9" x14ac:dyDescent="0.3">
      <c r="C288" t="s">
        <v>6</v>
      </c>
      <c r="D288" t="s">
        <v>39</v>
      </c>
      <c r="E288" t="s">
        <v>24</v>
      </c>
      <c r="F288" s="1">
        <v>2989</v>
      </c>
      <c r="G288" s="2">
        <v>3</v>
      </c>
      <c r="H288">
        <f>VLOOKUP(data[[#This Row],[Product]], products[], 2, FALSE )</f>
        <v>4.97</v>
      </c>
      <c r="I288" s="1">
        <f>data[[#This Row],[Cost per Unit]]*data[[#This Row],[Units]]</f>
        <v>14.91</v>
      </c>
    </row>
    <row r="289" spans="3:9" x14ac:dyDescent="0.3">
      <c r="C289" t="s">
        <v>8</v>
      </c>
      <c r="D289" t="s">
        <v>38</v>
      </c>
      <c r="E289" t="s">
        <v>27</v>
      </c>
      <c r="F289" s="1">
        <v>2268</v>
      </c>
      <c r="G289" s="2">
        <v>63</v>
      </c>
      <c r="H289">
        <f>VLOOKUP(data[[#This Row],[Product]], products[], 2, FALSE )</f>
        <v>16.73</v>
      </c>
      <c r="I289" s="1">
        <f>data[[#This Row],[Cost per Unit]]*data[[#This Row],[Units]]</f>
        <v>1053.99</v>
      </c>
    </row>
    <row r="290" spans="3:9" x14ac:dyDescent="0.3">
      <c r="C290" t="s">
        <v>5</v>
      </c>
      <c r="D290" t="s">
        <v>35</v>
      </c>
      <c r="E290" t="s">
        <v>31</v>
      </c>
      <c r="F290" s="1">
        <v>4753</v>
      </c>
      <c r="G290" s="2">
        <v>246</v>
      </c>
      <c r="H290">
        <f>VLOOKUP(data[[#This Row],[Product]], products[], 2, FALSE )</f>
        <v>5.79</v>
      </c>
      <c r="I290" s="1">
        <f>data[[#This Row],[Cost per Unit]]*data[[#This Row],[Units]]</f>
        <v>1424.34</v>
      </c>
    </row>
    <row r="291" spans="3:9" x14ac:dyDescent="0.3">
      <c r="C291" t="s">
        <v>2</v>
      </c>
      <c r="D291" t="s">
        <v>34</v>
      </c>
      <c r="E291" t="s">
        <v>19</v>
      </c>
      <c r="F291" s="1">
        <v>7511</v>
      </c>
      <c r="G291" s="2">
        <v>120</v>
      </c>
      <c r="H291">
        <f>VLOOKUP(data[[#This Row],[Product]], products[], 2, FALSE )</f>
        <v>7.64</v>
      </c>
      <c r="I291" s="1">
        <f>data[[#This Row],[Cost per Unit]]*data[[#This Row],[Units]]</f>
        <v>916.8</v>
      </c>
    </row>
    <row r="292" spans="3:9" x14ac:dyDescent="0.3">
      <c r="C292" t="s">
        <v>2</v>
      </c>
      <c r="D292" t="s">
        <v>38</v>
      </c>
      <c r="E292" t="s">
        <v>31</v>
      </c>
      <c r="F292" s="1">
        <v>4326</v>
      </c>
      <c r="G292" s="2">
        <v>348</v>
      </c>
      <c r="H292">
        <f>VLOOKUP(data[[#This Row],[Product]], products[], 2, FALSE )</f>
        <v>5.79</v>
      </c>
      <c r="I292" s="1">
        <f>data[[#This Row],[Cost per Unit]]*data[[#This Row],[Units]]</f>
        <v>2014.92</v>
      </c>
    </row>
    <row r="293" spans="3:9" x14ac:dyDescent="0.3">
      <c r="C293" t="s">
        <v>41</v>
      </c>
      <c r="D293" t="s">
        <v>34</v>
      </c>
      <c r="E293" t="s">
        <v>23</v>
      </c>
      <c r="F293" s="1">
        <v>4935</v>
      </c>
      <c r="G293" s="2">
        <v>126</v>
      </c>
      <c r="H293">
        <f>VLOOKUP(data[[#This Row],[Product]], products[], 2, FALSE )</f>
        <v>6.49</v>
      </c>
      <c r="I293" s="1">
        <f>data[[#This Row],[Cost per Unit]]*data[[#This Row],[Units]]</f>
        <v>817.74</v>
      </c>
    </row>
    <row r="294" spans="3:9" x14ac:dyDescent="0.3">
      <c r="C294" t="s">
        <v>6</v>
      </c>
      <c r="D294" t="s">
        <v>35</v>
      </c>
      <c r="E294" t="s">
        <v>30</v>
      </c>
      <c r="F294" s="1">
        <v>4781</v>
      </c>
      <c r="G294" s="2">
        <v>123</v>
      </c>
      <c r="H294">
        <f>VLOOKUP(data[[#This Row],[Product]], products[], 2, FALSE )</f>
        <v>14.49</v>
      </c>
      <c r="I294" s="1">
        <f>data[[#This Row],[Cost per Unit]]*data[[#This Row],[Units]]</f>
        <v>1782.27</v>
      </c>
    </row>
    <row r="295" spans="3:9" x14ac:dyDescent="0.3">
      <c r="C295" t="s">
        <v>5</v>
      </c>
      <c r="D295" t="s">
        <v>38</v>
      </c>
      <c r="E295" t="s">
        <v>25</v>
      </c>
      <c r="F295" s="1">
        <v>7483</v>
      </c>
      <c r="G295" s="2">
        <v>45</v>
      </c>
      <c r="H295">
        <f>VLOOKUP(data[[#This Row],[Product]], products[], 2, FALSE )</f>
        <v>13.15</v>
      </c>
      <c r="I295" s="1">
        <f>data[[#This Row],[Cost per Unit]]*data[[#This Row],[Units]]</f>
        <v>591.75</v>
      </c>
    </row>
    <row r="296" spans="3:9" x14ac:dyDescent="0.3">
      <c r="C296" t="s">
        <v>10</v>
      </c>
      <c r="D296" t="s">
        <v>38</v>
      </c>
      <c r="E296" t="s">
        <v>4</v>
      </c>
      <c r="F296" s="1">
        <v>6860</v>
      </c>
      <c r="G296" s="2">
        <v>126</v>
      </c>
      <c r="H296">
        <f>VLOOKUP(data[[#This Row],[Product]], products[], 2, FALSE )</f>
        <v>11.88</v>
      </c>
      <c r="I296" s="1">
        <f>data[[#This Row],[Cost per Unit]]*data[[#This Row],[Units]]</f>
        <v>1496.88</v>
      </c>
    </row>
    <row r="297" spans="3:9" x14ac:dyDescent="0.3">
      <c r="C297" t="s">
        <v>40</v>
      </c>
      <c r="D297" t="s">
        <v>37</v>
      </c>
      <c r="E297" t="s">
        <v>29</v>
      </c>
      <c r="F297" s="1">
        <v>9002</v>
      </c>
      <c r="G297" s="2">
        <v>72</v>
      </c>
      <c r="H297">
        <f>VLOOKUP(data[[#This Row],[Product]], products[], 2, FALSE )</f>
        <v>7.16</v>
      </c>
      <c r="I297" s="1">
        <f>data[[#This Row],[Cost per Unit]]*data[[#This Row],[Units]]</f>
        <v>515.52</v>
      </c>
    </row>
    <row r="298" spans="3:9" x14ac:dyDescent="0.3">
      <c r="C298" t="s">
        <v>6</v>
      </c>
      <c r="D298" t="s">
        <v>36</v>
      </c>
      <c r="E298" t="s">
        <v>29</v>
      </c>
      <c r="F298" s="1">
        <v>1400</v>
      </c>
      <c r="G298" s="2">
        <v>135</v>
      </c>
      <c r="H298">
        <f>VLOOKUP(data[[#This Row],[Product]], products[], 2, FALSE )</f>
        <v>7.16</v>
      </c>
      <c r="I298" s="1">
        <f>data[[#This Row],[Cost per Unit]]*data[[#This Row],[Units]]</f>
        <v>966.6</v>
      </c>
    </row>
    <row r="299" spans="3:9" x14ac:dyDescent="0.3">
      <c r="C299" t="s">
        <v>10</v>
      </c>
      <c r="D299" t="s">
        <v>34</v>
      </c>
      <c r="E299" t="s">
        <v>22</v>
      </c>
      <c r="F299" s="1">
        <v>4053</v>
      </c>
      <c r="G299" s="2">
        <v>24</v>
      </c>
      <c r="H299">
        <f>VLOOKUP(data[[#This Row],[Product]], products[], 2, FALSE )</f>
        <v>9.77</v>
      </c>
      <c r="I299" s="1">
        <f>data[[#This Row],[Cost per Unit]]*data[[#This Row],[Units]]</f>
        <v>234.48</v>
      </c>
    </row>
    <row r="300" spans="3:9" x14ac:dyDescent="0.3">
      <c r="C300" t="s">
        <v>7</v>
      </c>
      <c r="D300" t="s">
        <v>36</v>
      </c>
      <c r="E300" t="s">
        <v>31</v>
      </c>
      <c r="F300" s="1">
        <v>2149</v>
      </c>
      <c r="G300" s="2">
        <v>117</v>
      </c>
      <c r="H300">
        <f>VLOOKUP(data[[#This Row],[Product]], products[], 2, FALSE )</f>
        <v>5.79</v>
      </c>
      <c r="I300" s="1">
        <f>data[[#This Row],[Cost per Unit]]*data[[#This Row],[Units]]</f>
        <v>677.43</v>
      </c>
    </row>
    <row r="301" spans="3:9" x14ac:dyDescent="0.3">
      <c r="C301" t="s">
        <v>3</v>
      </c>
      <c r="D301" t="s">
        <v>39</v>
      </c>
      <c r="E301" t="s">
        <v>29</v>
      </c>
      <c r="F301" s="1">
        <v>3640</v>
      </c>
      <c r="G301" s="2">
        <v>51</v>
      </c>
      <c r="H301">
        <f>VLOOKUP(data[[#This Row],[Product]], products[], 2, FALSE )</f>
        <v>7.16</v>
      </c>
      <c r="I301" s="1">
        <f>data[[#This Row],[Cost per Unit]]*data[[#This Row],[Units]]</f>
        <v>365.16</v>
      </c>
    </row>
    <row r="302" spans="3:9" x14ac:dyDescent="0.3">
      <c r="C302" t="s">
        <v>2</v>
      </c>
      <c r="D302" t="s">
        <v>39</v>
      </c>
      <c r="E302" t="s">
        <v>23</v>
      </c>
      <c r="F302" s="1">
        <v>630</v>
      </c>
      <c r="G302" s="2">
        <v>36</v>
      </c>
      <c r="H302">
        <f>VLOOKUP(data[[#This Row],[Product]], products[], 2, FALSE )</f>
        <v>6.49</v>
      </c>
      <c r="I302" s="1">
        <f>data[[#This Row],[Cost per Unit]]*data[[#This Row],[Units]]</f>
        <v>233.64000000000001</v>
      </c>
    </row>
    <row r="303" spans="3:9" x14ac:dyDescent="0.3">
      <c r="C303" t="s">
        <v>9</v>
      </c>
      <c r="D303" t="s">
        <v>35</v>
      </c>
      <c r="E303" t="s">
        <v>27</v>
      </c>
      <c r="F303" s="1">
        <v>2429</v>
      </c>
      <c r="G303" s="2">
        <v>144</v>
      </c>
      <c r="H303">
        <f>VLOOKUP(data[[#This Row],[Product]], products[], 2, FALSE )</f>
        <v>16.73</v>
      </c>
      <c r="I303" s="1">
        <f>data[[#This Row],[Cost per Unit]]*data[[#This Row],[Units]]</f>
        <v>2409.12</v>
      </c>
    </row>
    <row r="304" spans="3:9" x14ac:dyDescent="0.3">
      <c r="C304" t="s">
        <v>9</v>
      </c>
      <c r="D304" t="s">
        <v>36</v>
      </c>
      <c r="E304" t="s">
        <v>25</v>
      </c>
      <c r="F304" s="1">
        <v>2142</v>
      </c>
      <c r="G304" s="2">
        <v>114</v>
      </c>
      <c r="H304">
        <f>VLOOKUP(data[[#This Row],[Product]], products[], 2, FALSE )</f>
        <v>13.15</v>
      </c>
      <c r="I304" s="1">
        <f>data[[#This Row],[Cost per Unit]]*data[[#This Row],[Units]]</f>
        <v>1499.1000000000001</v>
      </c>
    </row>
    <row r="305" spans="3:9" x14ac:dyDescent="0.3">
      <c r="C305" t="s">
        <v>7</v>
      </c>
      <c r="D305" t="s">
        <v>37</v>
      </c>
      <c r="E305" t="s">
        <v>30</v>
      </c>
      <c r="F305" s="1">
        <v>6454</v>
      </c>
      <c r="G305" s="2">
        <v>54</v>
      </c>
      <c r="H305">
        <f>VLOOKUP(data[[#This Row],[Product]], products[], 2, FALSE )</f>
        <v>14.49</v>
      </c>
      <c r="I305" s="1">
        <f>data[[#This Row],[Cost per Unit]]*data[[#This Row],[Units]]</f>
        <v>782.46</v>
      </c>
    </row>
    <row r="306" spans="3:9" x14ac:dyDescent="0.3">
      <c r="C306" t="s">
        <v>7</v>
      </c>
      <c r="D306" t="s">
        <v>37</v>
      </c>
      <c r="E306" t="s">
        <v>16</v>
      </c>
      <c r="F306" s="1">
        <v>4487</v>
      </c>
      <c r="G306" s="2">
        <v>333</v>
      </c>
      <c r="H306">
        <f>VLOOKUP(data[[#This Row],[Product]], products[], 2, FALSE )</f>
        <v>8.7899999999999991</v>
      </c>
      <c r="I306" s="1">
        <f>data[[#This Row],[Cost per Unit]]*data[[#This Row],[Units]]</f>
        <v>2927.0699999999997</v>
      </c>
    </row>
    <row r="307" spans="3:9" x14ac:dyDescent="0.3">
      <c r="C307" t="s">
        <v>3</v>
      </c>
      <c r="D307" t="s">
        <v>37</v>
      </c>
      <c r="E307" t="s">
        <v>4</v>
      </c>
      <c r="F307" s="1">
        <v>938</v>
      </c>
      <c r="G307" s="2">
        <v>366</v>
      </c>
      <c r="H307">
        <f>VLOOKUP(data[[#This Row],[Product]], products[], 2, FALSE )</f>
        <v>11.88</v>
      </c>
      <c r="I307" s="1">
        <f>data[[#This Row],[Cost per Unit]]*data[[#This Row],[Units]]</f>
        <v>4348.08</v>
      </c>
    </row>
    <row r="308" spans="3:9" x14ac:dyDescent="0.3">
      <c r="C308" t="s">
        <v>3</v>
      </c>
      <c r="D308" t="s">
        <v>38</v>
      </c>
      <c r="E308" t="s">
        <v>26</v>
      </c>
      <c r="F308" s="1">
        <v>8841</v>
      </c>
      <c r="G308" s="2">
        <v>303</v>
      </c>
      <c r="H308">
        <f>VLOOKUP(data[[#This Row],[Product]], products[], 2, FALSE )</f>
        <v>5.6</v>
      </c>
      <c r="I308" s="1">
        <f>data[[#This Row],[Cost per Unit]]*data[[#This Row],[Units]]</f>
        <v>1696.8</v>
      </c>
    </row>
    <row r="309" spans="3:9" x14ac:dyDescent="0.3">
      <c r="C309" t="s">
        <v>2</v>
      </c>
      <c r="D309" t="s">
        <v>39</v>
      </c>
      <c r="E309" t="s">
        <v>33</v>
      </c>
      <c r="F309" s="1">
        <v>4018</v>
      </c>
      <c r="G309" s="2">
        <v>126</v>
      </c>
      <c r="H309">
        <f>VLOOKUP(data[[#This Row],[Product]], products[], 2, FALSE )</f>
        <v>12.37</v>
      </c>
      <c r="I309" s="1">
        <f>data[[#This Row],[Cost per Unit]]*data[[#This Row],[Units]]</f>
        <v>1558.62</v>
      </c>
    </row>
    <row r="310" spans="3:9" x14ac:dyDescent="0.3">
      <c r="C310" t="s">
        <v>41</v>
      </c>
      <c r="D310" t="s">
        <v>37</v>
      </c>
      <c r="E310" t="s">
        <v>15</v>
      </c>
      <c r="F310" s="1">
        <v>714</v>
      </c>
      <c r="G310" s="2">
        <v>231</v>
      </c>
      <c r="H310">
        <f>VLOOKUP(data[[#This Row],[Product]], products[], 2, FALSE )</f>
        <v>11.73</v>
      </c>
      <c r="I310" s="1">
        <f>data[[#This Row],[Cost per Unit]]*data[[#This Row],[Units]]</f>
        <v>2709.63</v>
      </c>
    </row>
    <row r="311" spans="3:9" x14ac:dyDescent="0.3">
      <c r="C311" t="s">
        <v>9</v>
      </c>
      <c r="D311" t="s">
        <v>38</v>
      </c>
      <c r="E311" t="s">
        <v>25</v>
      </c>
      <c r="F311" s="1">
        <v>3850</v>
      </c>
      <c r="G311" s="2">
        <v>102</v>
      </c>
      <c r="H311">
        <f>VLOOKUP(data[[#This Row],[Product]], products[], 2, FALSE )</f>
        <v>13.15</v>
      </c>
      <c r="I311" s="1">
        <f>data[[#This Row],[Cost per Unit]]*data[[#This Row],[Units]]</f>
        <v>1341.3</v>
      </c>
    </row>
    <row r="312" spans="3:9" x14ac:dyDescent="0.3">
      <c r="F312" s="1"/>
      <c r="G312" s="2"/>
    </row>
    <row r="313" spans="3:9" x14ac:dyDescent="0.3">
      <c r="F313" s="1"/>
      <c r="G313" s="2"/>
    </row>
    <row r="314" spans="3:9" x14ac:dyDescent="0.3">
      <c r="F314" s="1"/>
      <c r="G314" s="2"/>
    </row>
    <row r="315" spans="3:9" x14ac:dyDescent="0.3">
      <c r="F315" s="1"/>
      <c r="G315" s="2"/>
    </row>
    <row r="316" spans="3:9" x14ac:dyDescent="0.3">
      <c r="F316" s="1"/>
      <c r="G316" s="2"/>
    </row>
    <row r="317" spans="3:9" x14ac:dyDescent="0.3">
      <c r="F317" s="1"/>
      <c r="G317" s="2"/>
    </row>
    <row r="318" spans="3:9" x14ac:dyDescent="0.3">
      <c r="F318" s="1"/>
      <c r="G318" s="2"/>
    </row>
    <row r="319" spans="3:9" x14ac:dyDescent="0.3">
      <c r="F319" s="1"/>
      <c r="G319" s="2"/>
    </row>
    <row r="320" spans="3:9" x14ac:dyDescent="0.3">
      <c r="F320" s="1"/>
      <c r="G320" s="2"/>
    </row>
    <row r="321" spans="6:7" x14ac:dyDescent="0.3">
      <c r="F321" s="1"/>
      <c r="G321" s="2"/>
    </row>
    <row r="322" spans="6:7" x14ac:dyDescent="0.3">
      <c r="F322" s="1"/>
      <c r="G322" s="2"/>
    </row>
    <row r="323" spans="6:7" x14ac:dyDescent="0.3">
      <c r="F323" s="1"/>
      <c r="G323" s="2"/>
    </row>
    <row r="324" spans="6:7" x14ac:dyDescent="0.3">
      <c r="F324" s="1"/>
      <c r="G324" s="2"/>
    </row>
    <row r="325" spans="6:7" x14ac:dyDescent="0.3">
      <c r="F325" s="1"/>
      <c r="G325" s="2"/>
    </row>
    <row r="326" spans="6:7" x14ac:dyDescent="0.3">
      <c r="F326" s="1"/>
      <c r="G326" s="2"/>
    </row>
    <row r="327" spans="6:7" x14ac:dyDescent="0.3">
      <c r="F327" s="1"/>
      <c r="G327" s="2"/>
    </row>
    <row r="328" spans="6:7" x14ac:dyDescent="0.3">
      <c r="F328" s="1"/>
      <c r="G328" s="2"/>
    </row>
    <row r="329" spans="6:7" x14ac:dyDescent="0.3">
      <c r="F329" s="1"/>
      <c r="G329" s="2"/>
    </row>
    <row r="330" spans="6:7" x14ac:dyDescent="0.3">
      <c r="F330" s="1"/>
      <c r="G330" s="2"/>
    </row>
    <row r="331" spans="6:7" x14ac:dyDescent="0.3">
      <c r="F331" s="1"/>
      <c r="G331" s="2"/>
    </row>
    <row r="332" spans="6:7" x14ac:dyDescent="0.3">
      <c r="F332" s="1"/>
      <c r="G332" s="2"/>
    </row>
    <row r="333" spans="6:7" x14ac:dyDescent="0.3">
      <c r="F333" s="1"/>
      <c r="G333" s="2"/>
    </row>
    <row r="334" spans="6:7" x14ac:dyDescent="0.3">
      <c r="F334" s="1"/>
      <c r="G334" s="2"/>
    </row>
    <row r="335" spans="6:7" x14ac:dyDescent="0.3">
      <c r="F335" s="1"/>
      <c r="G335" s="2"/>
    </row>
    <row r="336" spans="6:7" x14ac:dyDescent="0.3">
      <c r="F336" s="1"/>
      <c r="G336" s="2"/>
    </row>
    <row r="337" spans="6:7" x14ac:dyDescent="0.3">
      <c r="F337" s="1"/>
      <c r="G337" s="2"/>
    </row>
    <row r="338" spans="6:7" x14ac:dyDescent="0.3">
      <c r="F338" s="1"/>
      <c r="G338" s="2"/>
    </row>
    <row r="339" spans="6:7" x14ac:dyDescent="0.3">
      <c r="F339" s="1"/>
      <c r="G339" s="2"/>
    </row>
    <row r="340" spans="6:7" x14ac:dyDescent="0.3">
      <c r="F340" s="1"/>
      <c r="G340" s="2"/>
    </row>
    <row r="341" spans="6:7" x14ac:dyDescent="0.3">
      <c r="F341" s="1"/>
      <c r="G341" s="2"/>
    </row>
    <row r="342" spans="6:7" x14ac:dyDescent="0.3">
      <c r="F342" s="1"/>
      <c r="G342" s="2"/>
    </row>
    <row r="343" spans="6:7" x14ac:dyDescent="0.3">
      <c r="F343" s="1"/>
      <c r="G343" s="2"/>
    </row>
    <row r="344" spans="6:7" x14ac:dyDescent="0.3">
      <c r="F344" s="1"/>
      <c r="G344" s="2"/>
    </row>
    <row r="345" spans="6:7" x14ac:dyDescent="0.3">
      <c r="F345" s="1"/>
      <c r="G345" s="2"/>
    </row>
    <row r="346" spans="6:7" x14ac:dyDescent="0.3">
      <c r="F346" s="1"/>
      <c r="G346" s="2"/>
    </row>
    <row r="347" spans="6:7" x14ac:dyDescent="0.3">
      <c r="F347" s="1"/>
      <c r="G347" s="2"/>
    </row>
    <row r="348" spans="6:7" x14ac:dyDescent="0.3">
      <c r="F348" s="1"/>
      <c r="G348" s="2"/>
    </row>
    <row r="349" spans="6:7" x14ac:dyDescent="0.3">
      <c r="F349" s="1"/>
      <c r="G349" s="2"/>
    </row>
    <row r="350" spans="6:7" x14ac:dyDescent="0.3">
      <c r="F350" s="1"/>
      <c r="G350" s="2"/>
    </row>
    <row r="351" spans="6:7" x14ac:dyDescent="0.3">
      <c r="F351" s="1"/>
      <c r="G351" s="2"/>
    </row>
    <row r="352" spans="6:7" x14ac:dyDescent="0.3">
      <c r="F352" s="1"/>
      <c r="G352" s="2"/>
    </row>
    <row r="353" spans="6:7" x14ac:dyDescent="0.3">
      <c r="F353" s="1"/>
      <c r="G353" s="2"/>
    </row>
    <row r="354" spans="6:7" x14ac:dyDescent="0.3">
      <c r="F354" s="1"/>
      <c r="G354" s="2"/>
    </row>
    <row r="355" spans="6:7" x14ac:dyDescent="0.3">
      <c r="F355" s="1"/>
      <c r="G355" s="2"/>
    </row>
    <row r="356" spans="6:7" x14ac:dyDescent="0.3">
      <c r="F356" s="1"/>
      <c r="G356" s="2"/>
    </row>
    <row r="357" spans="6:7" x14ac:dyDescent="0.3">
      <c r="F357" s="1"/>
      <c r="G357" s="2"/>
    </row>
    <row r="358" spans="6:7" x14ac:dyDescent="0.3">
      <c r="F358" s="1"/>
      <c r="G358" s="2"/>
    </row>
    <row r="359" spans="6:7" x14ac:dyDescent="0.3">
      <c r="F359" s="1"/>
      <c r="G359" s="2"/>
    </row>
    <row r="360" spans="6:7" x14ac:dyDescent="0.3">
      <c r="F360" s="1"/>
      <c r="G360" s="2"/>
    </row>
    <row r="361" spans="6:7" x14ac:dyDescent="0.3">
      <c r="F361" s="1"/>
      <c r="G361" s="2"/>
    </row>
    <row r="362" spans="6:7" x14ac:dyDescent="0.3">
      <c r="F362" s="1"/>
      <c r="G362" s="2"/>
    </row>
    <row r="363" spans="6:7" x14ac:dyDescent="0.3">
      <c r="F363" s="1"/>
      <c r="G363" s="2"/>
    </row>
    <row r="364" spans="6:7" x14ac:dyDescent="0.3">
      <c r="F364" s="1"/>
      <c r="G364" s="2"/>
    </row>
    <row r="365" spans="6:7" x14ac:dyDescent="0.3">
      <c r="F365" s="1"/>
      <c r="G365" s="2"/>
    </row>
    <row r="366" spans="6:7" x14ac:dyDescent="0.3">
      <c r="F366" s="1"/>
      <c r="G366" s="2"/>
    </row>
    <row r="367" spans="6:7" x14ac:dyDescent="0.3">
      <c r="F367" s="1"/>
      <c r="G367" s="2"/>
    </row>
    <row r="368" spans="6:7" x14ac:dyDescent="0.3">
      <c r="F368" s="1"/>
      <c r="G368" s="2"/>
    </row>
    <row r="369" spans="6:7" x14ac:dyDescent="0.3">
      <c r="F369" s="1"/>
      <c r="G369" s="2"/>
    </row>
    <row r="370" spans="6:7" x14ac:dyDescent="0.3">
      <c r="F370" s="1"/>
      <c r="G370" s="2"/>
    </row>
    <row r="371" spans="6:7" x14ac:dyDescent="0.3">
      <c r="F371" s="1"/>
      <c r="G371" s="2"/>
    </row>
    <row r="372" spans="6:7" x14ac:dyDescent="0.3">
      <c r="F372" s="1"/>
      <c r="G372" s="2"/>
    </row>
    <row r="373" spans="6:7" x14ac:dyDescent="0.3">
      <c r="F373" s="1"/>
      <c r="G373" s="2"/>
    </row>
    <row r="374" spans="6:7" x14ac:dyDescent="0.3">
      <c r="F374" s="1"/>
      <c r="G374" s="2"/>
    </row>
    <row r="375" spans="6:7" x14ac:dyDescent="0.3">
      <c r="F375" s="1"/>
      <c r="G375" s="2"/>
    </row>
    <row r="376" spans="6:7" x14ac:dyDescent="0.3">
      <c r="F376" s="1"/>
      <c r="G376" s="2"/>
    </row>
    <row r="377" spans="6:7" x14ac:dyDescent="0.3">
      <c r="F377" s="1"/>
      <c r="G377" s="2"/>
    </row>
    <row r="378" spans="6:7" x14ac:dyDescent="0.3">
      <c r="F378" s="1"/>
      <c r="G378" s="2"/>
    </row>
    <row r="379" spans="6:7" x14ac:dyDescent="0.3">
      <c r="F379" s="1"/>
      <c r="G379" s="2"/>
    </row>
    <row r="380" spans="6:7" x14ac:dyDescent="0.3">
      <c r="F380" s="1"/>
      <c r="G380" s="2"/>
    </row>
    <row r="381" spans="6:7" x14ac:dyDescent="0.3">
      <c r="F381" s="1"/>
      <c r="G381" s="2"/>
    </row>
    <row r="382" spans="6:7" x14ac:dyDescent="0.3">
      <c r="F382" s="1"/>
      <c r="G382" s="2"/>
    </row>
    <row r="383" spans="6:7" x14ac:dyDescent="0.3">
      <c r="F383" s="1"/>
      <c r="G383" s="2"/>
    </row>
    <row r="384" spans="6:7" x14ac:dyDescent="0.3">
      <c r="F384" s="1"/>
      <c r="G384" s="2"/>
    </row>
    <row r="385" spans="6:7" x14ac:dyDescent="0.3">
      <c r="F385" s="1"/>
      <c r="G385" s="2"/>
    </row>
    <row r="386" spans="6:7" x14ac:dyDescent="0.3">
      <c r="F386" s="1"/>
      <c r="G386" s="2"/>
    </row>
    <row r="387" spans="6:7" x14ac:dyDescent="0.3">
      <c r="F387" s="1"/>
      <c r="G387" s="2"/>
    </row>
    <row r="388" spans="6:7" x14ac:dyDescent="0.3">
      <c r="F388" s="1"/>
      <c r="G388" s="2"/>
    </row>
    <row r="389" spans="6:7" x14ac:dyDescent="0.3">
      <c r="F389" s="1"/>
      <c r="G389" s="2"/>
    </row>
    <row r="390" spans="6:7" x14ac:dyDescent="0.3">
      <c r="F390" s="1"/>
      <c r="G390" s="2"/>
    </row>
    <row r="391" spans="6:7" x14ac:dyDescent="0.3">
      <c r="F391" s="1"/>
      <c r="G391" s="2"/>
    </row>
    <row r="392" spans="6:7" x14ac:dyDescent="0.3">
      <c r="F392" s="1"/>
      <c r="G392" s="2"/>
    </row>
    <row r="393" spans="6:7" x14ac:dyDescent="0.3">
      <c r="F393" s="1"/>
      <c r="G393" s="2"/>
    </row>
    <row r="394" spans="6:7" x14ac:dyDescent="0.3">
      <c r="F394" s="1"/>
      <c r="G394" s="2"/>
    </row>
    <row r="395" spans="6:7" x14ac:dyDescent="0.3">
      <c r="F395" s="1"/>
      <c r="G395" s="2"/>
    </row>
    <row r="396" spans="6:7" x14ac:dyDescent="0.3">
      <c r="F396" s="1"/>
      <c r="G396" s="2"/>
    </row>
    <row r="397" spans="6:7" x14ac:dyDescent="0.3">
      <c r="F397" s="1"/>
      <c r="G397" s="2"/>
    </row>
    <row r="398" spans="6:7" x14ac:dyDescent="0.3">
      <c r="F398" s="1"/>
      <c r="G398" s="2"/>
    </row>
    <row r="399" spans="6:7" x14ac:dyDescent="0.3">
      <c r="F399" s="1"/>
      <c r="G399" s="2"/>
    </row>
    <row r="400" spans="6:7" x14ac:dyDescent="0.3">
      <c r="F400" s="1"/>
      <c r="G400" s="2"/>
    </row>
    <row r="401" spans="6:7" x14ac:dyDescent="0.3">
      <c r="F401" s="1"/>
      <c r="G401" s="2"/>
    </row>
    <row r="402" spans="6:7" x14ac:dyDescent="0.3">
      <c r="F402" s="1"/>
      <c r="G402" s="2"/>
    </row>
    <row r="403" spans="6:7" x14ac:dyDescent="0.3">
      <c r="F403" s="1"/>
      <c r="G403" s="2"/>
    </row>
    <row r="404" spans="6:7" x14ac:dyDescent="0.3">
      <c r="F404" s="1"/>
      <c r="G404" s="2"/>
    </row>
    <row r="405" spans="6:7" x14ac:dyDescent="0.3">
      <c r="F405" s="1"/>
      <c r="G405" s="2"/>
    </row>
    <row r="406" spans="6:7" x14ac:dyDescent="0.3">
      <c r="F406" s="1"/>
      <c r="G406" s="2"/>
    </row>
    <row r="407" spans="6:7" x14ac:dyDescent="0.3">
      <c r="F407" s="1"/>
      <c r="G407" s="2"/>
    </row>
    <row r="408" spans="6:7" x14ac:dyDescent="0.3">
      <c r="F408" s="1"/>
      <c r="G408" s="2"/>
    </row>
    <row r="409" spans="6:7" x14ac:dyDescent="0.3">
      <c r="F409" s="1"/>
      <c r="G409" s="2"/>
    </row>
    <row r="410" spans="6:7" x14ac:dyDescent="0.3">
      <c r="F410" s="1"/>
      <c r="G410" s="2"/>
    </row>
    <row r="411" spans="6:7" x14ac:dyDescent="0.3">
      <c r="F411" s="1"/>
      <c r="G411" s="2"/>
    </row>
    <row r="412" spans="6:7" x14ac:dyDescent="0.3">
      <c r="F412" s="1"/>
      <c r="G412" s="2"/>
    </row>
    <row r="413" spans="6:7" x14ac:dyDescent="0.3">
      <c r="F413" s="1"/>
      <c r="G413" s="2"/>
    </row>
    <row r="414" spans="6:7" x14ac:dyDescent="0.3">
      <c r="F414" s="1"/>
      <c r="G414" s="2"/>
    </row>
    <row r="415" spans="6:7" x14ac:dyDescent="0.3">
      <c r="F415" s="1"/>
      <c r="G415" s="2"/>
    </row>
    <row r="416" spans="6:7" x14ac:dyDescent="0.3">
      <c r="F416" s="1"/>
      <c r="G416" s="2"/>
    </row>
    <row r="417" spans="6:7" x14ac:dyDescent="0.3">
      <c r="F417" s="1"/>
      <c r="G417" s="2"/>
    </row>
    <row r="418" spans="6:7" x14ac:dyDescent="0.3">
      <c r="F418" s="1"/>
      <c r="G418" s="2"/>
    </row>
    <row r="419" spans="6:7" x14ac:dyDescent="0.3">
      <c r="F419" s="1"/>
      <c r="G419" s="2"/>
    </row>
    <row r="420" spans="6:7" x14ac:dyDescent="0.3">
      <c r="F420" s="1"/>
      <c r="G420" s="2"/>
    </row>
    <row r="421" spans="6:7" x14ac:dyDescent="0.3">
      <c r="F421" s="1"/>
      <c r="G421" s="2"/>
    </row>
    <row r="422" spans="6:7" x14ac:dyDescent="0.3">
      <c r="F422" s="1"/>
      <c r="G422" s="2"/>
    </row>
    <row r="423" spans="6:7" x14ac:dyDescent="0.3">
      <c r="F423" s="1"/>
      <c r="G423" s="2"/>
    </row>
    <row r="424" spans="6:7" x14ac:dyDescent="0.3">
      <c r="F424" s="1"/>
      <c r="G424" s="2"/>
    </row>
    <row r="425" spans="6:7" x14ac:dyDescent="0.3">
      <c r="F425" s="1"/>
      <c r="G425" s="2"/>
    </row>
    <row r="426" spans="6:7" x14ac:dyDescent="0.3">
      <c r="F426" s="1"/>
      <c r="G426" s="2"/>
    </row>
    <row r="427" spans="6:7" x14ac:dyDescent="0.3">
      <c r="F427" s="1"/>
      <c r="G427" s="2"/>
    </row>
    <row r="428" spans="6:7" x14ac:dyDescent="0.3">
      <c r="F428" s="1"/>
      <c r="G428" s="2"/>
    </row>
    <row r="429" spans="6:7" x14ac:dyDescent="0.3">
      <c r="F429" s="1"/>
      <c r="G429" s="2"/>
    </row>
    <row r="430" spans="6:7" x14ac:dyDescent="0.3">
      <c r="F430" s="1"/>
      <c r="G430" s="2"/>
    </row>
    <row r="431" spans="6:7" x14ac:dyDescent="0.3">
      <c r="F431" s="1"/>
      <c r="G431" s="2"/>
    </row>
    <row r="432" spans="6:7" x14ac:dyDescent="0.3">
      <c r="F432" s="1"/>
      <c r="G432" s="2"/>
    </row>
    <row r="433" spans="6:7" x14ac:dyDescent="0.3">
      <c r="F433" s="1"/>
      <c r="G433" s="2"/>
    </row>
    <row r="434" spans="6:7" x14ac:dyDescent="0.3">
      <c r="F434" s="1"/>
      <c r="G434" s="2"/>
    </row>
    <row r="435" spans="6:7" x14ac:dyDescent="0.3">
      <c r="F435" s="1"/>
      <c r="G435" s="2"/>
    </row>
    <row r="436" spans="6:7" x14ac:dyDescent="0.3">
      <c r="F436" s="1"/>
      <c r="G436" s="2"/>
    </row>
    <row r="437" spans="6:7" x14ac:dyDescent="0.3">
      <c r="F437" s="1"/>
      <c r="G437" s="2"/>
    </row>
    <row r="438" spans="6:7" x14ac:dyDescent="0.3">
      <c r="F438" s="1"/>
      <c r="G438" s="2"/>
    </row>
    <row r="439" spans="6:7" x14ac:dyDescent="0.3">
      <c r="F439" s="1"/>
      <c r="G439" s="2"/>
    </row>
    <row r="440" spans="6:7" x14ac:dyDescent="0.3">
      <c r="F440" s="1"/>
      <c r="G440" s="2"/>
    </row>
    <row r="441" spans="6:7" x14ac:dyDescent="0.3">
      <c r="F441" s="1"/>
      <c r="G441" s="2"/>
    </row>
    <row r="442" spans="6:7" x14ac:dyDescent="0.3">
      <c r="F442" s="1"/>
      <c r="G442" s="2"/>
    </row>
    <row r="443" spans="6:7" x14ac:dyDescent="0.3">
      <c r="F443" s="1"/>
      <c r="G443" s="2"/>
    </row>
    <row r="444" spans="6:7" x14ac:dyDescent="0.3">
      <c r="F444" s="1"/>
      <c r="G444" s="2"/>
    </row>
    <row r="445" spans="6:7" x14ac:dyDescent="0.3">
      <c r="F445" s="1"/>
      <c r="G445" s="2"/>
    </row>
    <row r="446" spans="6:7" x14ac:dyDescent="0.3">
      <c r="F446" s="1"/>
      <c r="G446" s="2"/>
    </row>
    <row r="447" spans="6:7" x14ac:dyDescent="0.3">
      <c r="F447" s="1"/>
      <c r="G447" s="2"/>
    </row>
    <row r="448" spans="6:7" x14ac:dyDescent="0.3">
      <c r="F448" s="1"/>
      <c r="G448" s="2"/>
    </row>
    <row r="449" spans="6:7" x14ac:dyDescent="0.3">
      <c r="F449" s="1"/>
      <c r="G449" s="2"/>
    </row>
    <row r="450" spans="6:7" x14ac:dyDescent="0.3">
      <c r="F450" s="1"/>
      <c r="G450" s="2"/>
    </row>
    <row r="451" spans="6:7" x14ac:dyDescent="0.3">
      <c r="F451" s="1"/>
      <c r="G451" s="2"/>
    </row>
    <row r="452" spans="6:7" x14ac:dyDescent="0.3">
      <c r="F452" s="1"/>
      <c r="G452" s="2"/>
    </row>
    <row r="453" spans="6:7" x14ac:dyDescent="0.3">
      <c r="F453" s="1"/>
      <c r="G453" s="2"/>
    </row>
    <row r="454" spans="6:7" x14ac:dyDescent="0.3">
      <c r="F454" s="1"/>
      <c r="G454" s="2"/>
    </row>
    <row r="455" spans="6:7" x14ac:dyDescent="0.3">
      <c r="F455" s="1"/>
      <c r="G455" s="2"/>
    </row>
    <row r="456" spans="6:7" x14ac:dyDescent="0.3">
      <c r="F456" s="1"/>
      <c r="G456" s="2"/>
    </row>
    <row r="457" spans="6:7" x14ac:dyDescent="0.3">
      <c r="F457" s="1"/>
      <c r="G457" s="2"/>
    </row>
    <row r="458" spans="6:7" x14ac:dyDescent="0.3">
      <c r="F458" s="1"/>
      <c r="G458" s="2"/>
    </row>
    <row r="459" spans="6:7" x14ac:dyDescent="0.3">
      <c r="F459" s="1"/>
      <c r="G459" s="2"/>
    </row>
    <row r="460" spans="6:7" x14ac:dyDescent="0.3">
      <c r="F460" s="1"/>
      <c r="G460" s="2"/>
    </row>
    <row r="461" spans="6:7" x14ac:dyDescent="0.3">
      <c r="F461" s="1"/>
      <c r="G461" s="2"/>
    </row>
    <row r="462" spans="6:7" x14ac:dyDescent="0.3">
      <c r="F462" s="1"/>
      <c r="G462" s="2"/>
    </row>
    <row r="463" spans="6:7" x14ac:dyDescent="0.3">
      <c r="F463" s="1"/>
      <c r="G463" s="2"/>
    </row>
    <row r="464" spans="6:7" x14ac:dyDescent="0.3">
      <c r="F464" s="1"/>
      <c r="G464" s="2"/>
    </row>
    <row r="465" spans="6:7" x14ac:dyDescent="0.3">
      <c r="F465" s="1"/>
      <c r="G465" s="2"/>
    </row>
    <row r="466" spans="6:7" x14ac:dyDescent="0.3">
      <c r="F466" s="1"/>
      <c r="G466" s="2"/>
    </row>
    <row r="467" spans="6:7" x14ac:dyDescent="0.3">
      <c r="F467" s="1"/>
      <c r="G467" s="2"/>
    </row>
    <row r="468" spans="6:7" x14ac:dyDescent="0.3">
      <c r="F468" s="1"/>
      <c r="G468" s="2"/>
    </row>
    <row r="469" spans="6:7" x14ac:dyDescent="0.3">
      <c r="F469" s="1"/>
      <c r="G469" s="2"/>
    </row>
    <row r="470" spans="6:7" x14ac:dyDescent="0.3">
      <c r="F470" s="1"/>
      <c r="G470" s="2"/>
    </row>
    <row r="471" spans="6:7" x14ac:dyDescent="0.3">
      <c r="F471" s="1"/>
      <c r="G471" s="2"/>
    </row>
    <row r="472" spans="6:7" x14ac:dyDescent="0.3">
      <c r="F472" s="1"/>
      <c r="G472" s="2"/>
    </row>
    <row r="473" spans="6:7" x14ac:dyDescent="0.3">
      <c r="F473" s="1"/>
      <c r="G473" s="2"/>
    </row>
    <row r="474" spans="6:7" x14ac:dyDescent="0.3">
      <c r="F474" s="1"/>
      <c r="G474" s="2"/>
    </row>
    <row r="475" spans="6:7" x14ac:dyDescent="0.3">
      <c r="F475" s="1"/>
      <c r="G475" s="2"/>
    </row>
    <row r="476" spans="6:7" x14ac:dyDescent="0.3">
      <c r="F476" s="1"/>
      <c r="G476" s="2"/>
    </row>
    <row r="477" spans="6:7" x14ac:dyDescent="0.3">
      <c r="F477" s="1"/>
      <c r="G477" s="2"/>
    </row>
    <row r="478" spans="6:7" x14ac:dyDescent="0.3">
      <c r="F478" s="1"/>
      <c r="G478" s="2"/>
    </row>
    <row r="479" spans="6:7" x14ac:dyDescent="0.3">
      <c r="F479" s="1"/>
      <c r="G479" s="2"/>
    </row>
    <row r="480" spans="6:7" x14ac:dyDescent="0.3">
      <c r="F480" s="1"/>
      <c r="G480" s="2"/>
    </row>
    <row r="481" spans="6:7" x14ac:dyDescent="0.3">
      <c r="F481" s="1"/>
      <c r="G481" s="2"/>
    </row>
    <row r="482" spans="6:7" x14ac:dyDescent="0.3">
      <c r="F482" s="1"/>
      <c r="G482" s="2"/>
    </row>
    <row r="483" spans="6:7" x14ac:dyDescent="0.3">
      <c r="F483" s="1"/>
      <c r="G483" s="2"/>
    </row>
    <row r="484" spans="6:7" x14ac:dyDescent="0.3">
      <c r="F484" s="1"/>
      <c r="G484" s="2"/>
    </row>
    <row r="485" spans="6:7" x14ac:dyDescent="0.3">
      <c r="F485" s="1"/>
      <c r="G485" s="2"/>
    </row>
    <row r="486" spans="6:7" x14ac:dyDescent="0.3">
      <c r="F486" s="1"/>
      <c r="G486" s="2"/>
    </row>
    <row r="487" spans="6:7" x14ac:dyDescent="0.3">
      <c r="F487" s="1"/>
      <c r="G487" s="2"/>
    </row>
    <row r="488" spans="6:7" x14ac:dyDescent="0.3">
      <c r="F488" s="1"/>
      <c r="G488" s="2"/>
    </row>
    <row r="489" spans="6:7" x14ac:dyDescent="0.3">
      <c r="F489" s="1"/>
      <c r="G489" s="2"/>
    </row>
    <row r="490" spans="6:7" x14ac:dyDescent="0.3">
      <c r="F490" s="1"/>
      <c r="G490" s="2"/>
    </row>
    <row r="491" spans="6:7" x14ac:dyDescent="0.3">
      <c r="F491" s="1"/>
      <c r="G491" s="2"/>
    </row>
    <row r="492" spans="6:7" x14ac:dyDescent="0.3">
      <c r="F492" s="1"/>
      <c r="G492" s="2"/>
    </row>
    <row r="493" spans="6:7" x14ac:dyDescent="0.3">
      <c r="F493" s="1"/>
      <c r="G493" s="2"/>
    </row>
    <row r="494" spans="6:7" x14ac:dyDescent="0.3">
      <c r="F494" s="1"/>
      <c r="G494" s="2"/>
    </row>
    <row r="495" spans="6:7" x14ac:dyDescent="0.3">
      <c r="F495" s="1"/>
      <c r="G495" s="2"/>
    </row>
    <row r="496" spans="6:7" x14ac:dyDescent="0.3">
      <c r="F496" s="1"/>
      <c r="G496" s="2"/>
    </row>
    <row r="497" spans="6:7" x14ac:dyDescent="0.3">
      <c r="F497" s="1"/>
      <c r="G497" s="2"/>
    </row>
    <row r="498" spans="6:7" x14ac:dyDescent="0.3">
      <c r="F498" s="1"/>
      <c r="G498" s="2"/>
    </row>
    <row r="499" spans="6:7" x14ac:dyDescent="0.3">
      <c r="F499" s="1"/>
      <c r="G499" s="2"/>
    </row>
    <row r="500" spans="6:7" x14ac:dyDescent="0.3">
      <c r="F500" s="1"/>
      <c r="G500" s="2"/>
    </row>
    <row r="501" spans="6:7" x14ac:dyDescent="0.3">
      <c r="F501" s="1"/>
      <c r="G501" s="2"/>
    </row>
    <row r="502" spans="6:7" x14ac:dyDescent="0.3">
      <c r="F502" s="1"/>
      <c r="G502" s="2"/>
    </row>
    <row r="503" spans="6:7" x14ac:dyDescent="0.3">
      <c r="F503" s="1"/>
      <c r="G503" s="2"/>
    </row>
    <row r="504" spans="6:7" x14ac:dyDescent="0.3">
      <c r="F504" s="1"/>
      <c r="G504" s="2"/>
    </row>
    <row r="505" spans="6:7" x14ac:dyDescent="0.3">
      <c r="F505" s="1"/>
      <c r="G505" s="2"/>
    </row>
    <row r="506" spans="6:7" x14ac:dyDescent="0.3">
      <c r="F506" s="1"/>
      <c r="G506" s="2"/>
    </row>
    <row r="507" spans="6:7" x14ac:dyDescent="0.3">
      <c r="F507" s="1"/>
      <c r="G507" s="2"/>
    </row>
    <row r="508" spans="6:7" x14ac:dyDescent="0.3">
      <c r="F508" s="1"/>
      <c r="G508" s="2"/>
    </row>
    <row r="509" spans="6:7" x14ac:dyDescent="0.3">
      <c r="F509" s="1"/>
      <c r="G509" s="2"/>
    </row>
    <row r="510" spans="6:7" x14ac:dyDescent="0.3">
      <c r="F510" s="1"/>
      <c r="G510" s="2"/>
    </row>
    <row r="511" spans="6:7" x14ac:dyDescent="0.3">
      <c r="F511" s="1"/>
      <c r="G511" s="2"/>
    </row>
    <row r="512" spans="6:7" x14ac:dyDescent="0.3">
      <c r="F512" s="1"/>
      <c r="G512" s="2"/>
    </row>
    <row r="513" spans="6:7" x14ac:dyDescent="0.3">
      <c r="F513" s="1"/>
      <c r="G513" s="2"/>
    </row>
    <row r="514" spans="6:7" x14ac:dyDescent="0.3">
      <c r="F514" s="1"/>
      <c r="G514" s="2"/>
    </row>
    <row r="515" spans="6:7" x14ac:dyDescent="0.3">
      <c r="F515" s="1"/>
      <c r="G515" s="2"/>
    </row>
    <row r="516" spans="6:7" x14ac:dyDescent="0.3">
      <c r="F516" s="1"/>
      <c r="G516" s="2"/>
    </row>
    <row r="517" spans="6:7" x14ac:dyDescent="0.3">
      <c r="F517" s="1"/>
      <c r="G517" s="2"/>
    </row>
    <row r="518" spans="6:7" x14ac:dyDescent="0.3">
      <c r="F518" s="1"/>
      <c r="G518" s="2"/>
    </row>
    <row r="519" spans="6:7" x14ac:dyDescent="0.3">
      <c r="F519" s="1"/>
      <c r="G519" s="2"/>
    </row>
    <row r="520" spans="6:7" x14ac:dyDescent="0.3">
      <c r="F520" s="1"/>
      <c r="G520" s="2"/>
    </row>
    <row r="521" spans="6:7" x14ac:dyDescent="0.3">
      <c r="F521" s="1"/>
      <c r="G521" s="2"/>
    </row>
    <row r="522" spans="6:7" x14ac:dyDescent="0.3">
      <c r="F522" s="1"/>
      <c r="G522" s="2"/>
    </row>
    <row r="523" spans="6:7" x14ac:dyDescent="0.3">
      <c r="F523" s="1"/>
      <c r="G523" s="2"/>
    </row>
    <row r="524" spans="6:7" x14ac:dyDescent="0.3">
      <c r="F524" s="1"/>
      <c r="G524" s="2"/>
    </row>
    <row r="525" spans="6:7" x14ac:dyDescent="0.3">
      <c r="F525" s="1"/>
      <c r="G525" s="2"/>
    </row>
    <row r="526" spans="6:7" x14ac:dyDescent="0.3">
      <c r="F526" s="1"/>
      <c r="G526" s="2"/>
    </row>
    <row r="527" spans="6:7" x14ac:dyDescent="0.3">
      <c r="F527" s="1"/>
      <c r="G527" s="2"/>
    </row>
    <row r="528" spans="6:7" x14ac:dyDescent="0.3">
      <c r="F528" s="1"/>
      <c r="G528" s="2"/>
    </row>
    <row r="529" spans="6:7" x14ac:dyDescent="0.3">
      <c r="F529" s="1"/>
      <c r="G529" s="2"/>
    </row>
    <row r="530" spans="6:7" x14ac:dyDescent="0.3">
      <c r="F530" s="1"/>
      <c r="G530" s="2"/>
    </row>
    <row r="531" spans="6:7" x14ac:dyDescent="0.3">
      <c r="F531" s="1"/>
      <c r="G531" s="2"/>
    </row>
    <row r="532" spans="6:7" x14ac:dyDescent="0.3">
      <c r="F532" s="1"/>
      <c r="G532" s="2"/>
    </row>
    <row r="533" spans="6:7" x14ac:dyDescent="0.3">
      <c r="F533" s="1"/>
      <c r="G533" s="2"/>
    </row>
    <row r="534" spans="6:7" x14ac:dyDescent="0.3">
      <c r="F534" s="1"/>
      <c r="G534" s="2"/>
    </row>
    <row r="535" spans="6:7" x14ac:dyDescent="0.3">
      <c r="F535" s="1"/>
      <c r="G535" s="2"/>
    </row>
    <row r="536" spans="6:7" x14ac:dyDescent="0.3">
      <c r="F536" s="1"/>
      <c r="G536" s="2"/>
    </row>
    <row r="537" spans="6:7" x14ac:dyDescent="0.3">
      <c r="F537" s="1"/>
      <c r="G537" s="2"/>
    </row>
    <row r="538" spans="6:7" x14ac:dyDescent="0.3">
      <c r="F538" s="1"/>
      <c r="G538" s="2"/>
    </row>
    <row r="539" spans="6:7" x14ac:dyDescent="0.3">
      <c r="F539" s="1"/>
      <c r="G539" s="2"/>
    </row>
    <row r="540" spans="6:7" x14ac:dyDescent="0.3">
      <c r="F540" s="1"/>
      <c r="G540" s="2"/>
    </row>
    <row r="541" spans="6:7" x14ac:dyDescent="0.3">
      <c r="F541" s="1"/>
      <c r="G541" s="2"/>
    </row>
    <row r="542" spans="6:7" x14ac:dyDescent="0.3">
      <c r="F542" s="1"/>
      <c r="G542" s="2"/>
    </row>
    <row r="543" spans="6:7" x14ac:dyDescent="0.3">
      <c r="F543" s="1"/>
      <c r="G543" s="2"/>
    </row>
    <row r="544" spans="6:7" x14ac:dyDescent="0.3">
      <c r="F544" s="1"/>
      <c r="G544" s="2"/>
    </row>
    <row r="545" spans="6:7" x14ac:dyDescent="0.3">
      <c r="F545" s="1"/>
      <c r="G545" s="2"/>
    </row>
    <row r="546" spans="6:7" x14ac:dyDescent="0.3">
      <c r="F546" s="1"/>
      <c r="G546" s="2"/>
    </row>
    <row r="547" spans="6:7" x14ac:dyDescent="0.3">
      <c r="F547" s="1"/>
      <c r="G547" s="2"/>
    </row>
    <row r="548" spans="6:7" x14ac:dyDescent="0.3">
      <c r="F548" s="1"/>
      <c r="G548" s="2"/>
    </row>
    <row r="549" spans="6:7" x14ac:dyDescent="0.3">
      <c r="F549" s="1"/>
      <c r="G549" s="2"/>
    </row>
    <row r="550" spans="6:7" x14ac:dyDescent="0.3">
      <c r="F550" s="1"/>
      <c r="G550" s="2"/>
    </row>
    <row r="551" spans="6:7" x14ac:dyDescent="0.3">
      <c r="F551" s="1"/>
      <c r="G551" s="2"/>
    </row>
    <row r="552" spans="6:7" x14ac:dyDescent="0.3">
      <c r="F552" s="1"/>
      <c r="G552" s="2"/>
    </row>
    <row r="553" spans="6:7" x14ac:dyDescent="0.3">
      <c r="F553" s="1"/>
      <c r="G553" s="2"/>
    </row>
    <row r="554" spans="6:7" x14ac:dyDescent="0.3">
      <c r="F554" s="1"/>
      <c r="G554" s="2"/>
    </row>
    <row r="555" spans="6:7" x14ac:dyDescent="0.3">
      <c r="F555" s="1"/>
      <c r="G555" s="2"/>
    </row>
    <row r="556" spans="6:7" x14ac:dyDescent="0.3">
      <c r="F556" s="1"/>
      <c r="G556" s="2"/>
    </row>
    <row r="557" spans="6:7" x14ac:dyDescent="0.3">
      <c r="F557" s="1"/>
      <c r="G557" s="2"/>
    </row>
    <row r="558" spans="6:7" x14ac:dyDescent="0.3">
      <c r="F558" s="1"/>
      <c r="G558" s="2"/>
    </row>
    <row r="559" spans="6:7" x14ac:dyDescent="0.3">
      <c r="F559" s="1"/>
      <c r="G559" s="2"/>
    </row>
    <row r="560" spans="6:7" x14ac:dyDescent="0.3">
      <c r="F560" s="1"/>
      <c r="G560" s="2"/>
    </row>
    <row r="561" spans="6:7" x14ac:dyDescent="0.3">
      <c r="F561" s="1"/>
      <c r="G561" s="2"/>
    </row>
    <row r="562" spans="6:7" x14ac:dyDescent="0.3">
      <c r="F562" s="1"/>
      <c r="G562" s="2"/>
    </row>
    <row r="563" spans="6:7" x14ac:dyDescent="0.3">
      <c r="F563" s="1"/>
      <c r="G563" s="2"/>
    </row>
    <row r="564" spans="6:7" x14ac:dyDescent="0.3">
      <c r="F564" s="1"/>
      <c r="G564" s="2"/>
    </row>
    <row r="565" spans="6:7" x14ac:dyDescent="0.3">
      <c r="F565" s="1"/>
      <c r="G565" s="2"/>
    </row>
    <row r="566" spans="6:7" x14ac:dyDescent="0.3">
      <c r="F566" s="1"/>
      <c r="G566" s="2"/>
    </row>
    <row r="567" spans="6:7" x14ac:dyDescent="0.3">
      <c r="F567" s="1"/>
      <c r="G567" s="2"/>
    </row>
    <row r="568" spans="6:7" x14ac:dyDescent="0.3">
      <c r="F568" s="1"/>
      <c r="G568" s="2"/>
    </row>
    <row r="569" spans="6:7" x14ac:dyDescent="0.3">
      <c r="F569" s="1"/>
      <c r="G569" s="2"/>
    </row>
    <row r="570" spans="6:7" x14ac:dyDescent="0.3">
      <c r="F570" s="1"/>
      <c r="G570" s="2"/>
    </row>
    <row r="571" spans="6:7" x14ac:dyDescent="0.3">
      <c r="F571" s="1"/>
      <c r="G571" s="2"/>
    </row>
    <row r="572" spans="6:7" x14ac:dyDescent="0.3">
      <c r="F572" s="1"/>
      <c r="G572" s="2"/>
    </row>
    <row r="573" spans="6:7" x14ac:dyDescent="0.3">
      <c r="F573" s="1"/>
      <c r="G573" s="2"/>
    </row>
    <row r="574" spans="6:7" x14ac:dyDescent="0.3">
      <c r="F574" s="1"/>
      <c r="G574" s="2"/>
    </row>
    <row r="575" spans="6:7" x14ac:dyDescent="0.3">
      <c r="F575" s="1"/>
      <c r="G575" s="2"/>
    </row>
    <row r="576" spans="6:7" x14ac:dyDescent="0.3">
      <c r="F576" s="1"/>
      <c r="G576" s="2"/>
    </row>
    <row r="577" spans="6:7" x14ac:dyDescent="0.3">
      <c r="F577" s="1"/>
      <c r="G577" s="2"/>
    </row>
    <row r="578" spans="6:7" x14ac:dyDescent="0.3">
      <c r="F578" s="1"/>
      <c r="G578" s="2"/>
    </row>
    <row r="579" spans="6:7" x14ac:dyDescent="0.3">
      <c r="F579" s="1"/>
      <c r="G579" s="2"/>
    </row>
    <row r="580" spans="6:7" x14ac:dyDescent="0.3">
      <c r="F580" s="1"/>
      <c r="G580" s="2"/>
    </row>
    <row r="581" spans="6:7" x14ac:dyDescent="0.3">
      <c r="F581" s="1"/>
      <c r="G581" s="2"/>
    </row>
    <row r="582" spans="6:7" x14ac:dyDescent="0.3">
      <c r="F582" s="1"/>
      <c r="G582" s="2"/>
    </row>
    <row r="583" spans="6:7" x14ac:dyDescent="0.3">
      <c r="F583" s="1"/>
      <c r="G583" s="2"/>
    </row>
    <row r="584" spans="6:7" x14ac:dyDescent="0.3">
      <c r="F584" s="1"/>
      <c r="G584" s="2"/>
    </row>
    <row r="585" spans="6:7" x14ac:dyDescent="0.3">
      <c r="F585" s="1"/>
      <c r="G585" s="2"/>
    </row>
    <row r="586" spans="6:7" x14ac:dyDescent="0.3">
      <c r="F586" s="1"/>
      <c r="G586" s="2"/>
    </row>
    <row r="587" spans="6:7" x14ac:dyDescent="0.3">
      <c r="F587" s="1"/>
      <c r="G587" s="2"/>
    </row>
    <row r="588" spans="6:7" x14ac:dyDescent="0.3">
      <c r="F588" s="1"/>
      <c r="G588" s="2"/>
    </row>
    <row r="589" spans="6:7" x14ac:dyDescent="0.3">
      <c r="F589" s="1"/>
      <c r="G589" s="2"/>
    </row>
    <row r="590" spans="6:7" x14ac:dyDescent="0.3">
      <c r="F590" s="1"/>
      <c r="G590" s="2"/>
    </row>
    <row r="591" spans="6:7" x14ac:dyDescent="0.3">
      <c r="F591" s="1"/>
      <c r="G591" s="2"/>
    </row>
    <row r="592" spans="6:7" x14ac:dyDescent="0.3">
      <c r="F592" s="1"/>
      <c r="G592" s="2"/>
    </row>
    <row r="593" spans="6:7" x14ac:dyDescent="0.3">
      <c r="F593" s="1"/>
      <c r="G593" s="2"/>
    </row>
    <row r="594" spans="6:7" x14ac:dyDescent="0.3">
      <c r="F594" s="1"/>
      <c r="G594" s="2"/>
    </row>
    <row r="595" spans="6:7" x14ac:dyDescent="0.3">
      <c r="F595" s="1"/>
      <c r="G595" s="2"/>
    </row>
    <row r="596" spans="6:7" x14ac:dyDescent="0.3">
      <c r="F596" s="1"/>
      <c r="G596" s="2"/>
    </row>
    <row r="597" spans="6:7" x14ac:dyDescent="0.3">
      <c r="F597" s="1"/>
      <c r="G597" s="2"/>
    </row>
    <row r="598" spans="6:7" x14ac:dyDescent="0.3">
      <c r="F598" s="1"/>
      <c r="G598" s="2"/>
    </row>
    <row r="599" spans="6:7" x14ac:dyDescent="0.3">
      <c r="F599" s="1"/>
      <c r="G599" s="2"/>
    </row>
    <row r="600" spans="6:7" x14ac:dyDescent="0.3">
      <c r="F600" s="1"/>
      <c r="G600" s="2"/>
    </row>
    <row r="601" spans="6:7" x14ac:dyDescent="0.3">
      <c r="F601" s="1"/>
      <c r="G601" s="2"/>
    </row>
    <row r="602" spans="6:7" x14ac:dyDescent="0.3">
      <c r="F602" s="1"/>
      <c r="G602" s="2"/>
    </row>
    <row r="603" spans="6:7" x14ac:dyDescent="0.3">
      <c r="F603" s="1"/>
      <c r="G603" s="2"/>
    </row>
    <row r="604" spans="6:7" x14ac:dyDescent="0.3">
      <c r="F604" s="1"/>
      <c r="G604" s="2"/>
    </row>
    <row r="605" spans="6:7" x14ac:dyDescent="0.3">
      <c r="F605" s="1"/>
      <c r="G605" s="2"/>
    </row>
    <row r="606" spans="6:7" x14ac:dyDescent="0.3">
      <c r="F606" s="1"/>
      <c r="G606" s="2"/>
    </row>
    <row r="607" spans="6:7" x14ac:dyDescent="0.3">
      <c r="F607" s="1"/>
      <c r="G607" s="2"/>
    </row>
    <row r="608" spans="6:7" x14ac:dyDescent="0.3">
      <c r="F608" s="1"/>
      <c r="G608" s="2"/>
    </row>
    <row r="609" spans="6:7" x14ac:dyDescent="0.3">
      <c r="F609" s="1"/>
      <c r="G609" s="2"/>
    </row>
    <row r="610" spans="6:7" x14ac:dyDescent="0.3">
      <c r="F610" s="1"/>
      <c r="G610" s="2"/>
    </row>
    <row r="611" spans="6:7" x14ac:dyDescent="0.3">
      <c r="F611" s="1"/>
      <c r="G611" s="2"/>
    </row>
    <row r="612" spans="6:7" x14ac:dyDescent="0.3">
      <c r="F612" s="1"/>
      <c r="G612" s="2"/>
    </row>
    <row r="613" spans="6:7" x14ac:dyDescent="0.3">
      <c r="F613" s="1"/>
      <c r="G613" s="2"/>
    </row>
    <row r="614" spans="6:7" x14ac:dyDescent="0.3">
      <c r="F614" s="1"/>
      <c r="G614" s="2"/>
    </row>
    <row r="615" spans="6:7" x14ac:dyDescent="0.3">
      <c r="F615" s="1"/>
      <c r="G615" s="2"/>
    </row>
    <row r="616" spans="6:7" x14ac:dyDescent="0.3">
      <c r="F616" s="1"/>
      <c r="G616" s="2"/>
    </row>
    <row r="617" spans="6:7" x14ac:dyDescent="0.3">
      <c r="F617" s="1"/>
      <c r="G617" s="2"/>
    </row>
    <row r="618" spans="6:7" x14ac:dyDescent="0.3">
      <c r="F618" s="1"/>
      <c r="G618" s="2"/>
    </row>
    <row r="619" spans="6:7" x14ac:dyDescent="0.3">
      <c r="F619" s="1"/>
      <c r="G619" s="2"/>
    </row>
    <row r="620" spans="6:7" x14ac:dyDescent="0.3">
      <c r="F620" s="1"/>
      <c r="G620" s="2"/>
    </row>
    <row r="621" spans="6:7" x14ac:dyDescent="0.3">
      <c r="F621" s="1"/>
      <c r="G621" s="2"/>
    </row>
    <row r="622" spans="6:7" x14ac:dyDescent="0.3">
      <c r="F622" s="1"/>
      <c r="G622" s="2"/>
    </row>
    <row r="623" spans="6:7" x14ac:dyDescent="0.3">
      <c r="F623" s="1"/>
      <c r="G623" s="2"/>
    </row>
    <row r="624" spans="6:7" x14ac:dyDescent="0.3">
      <c r="F624" s="1"/>
      <c r="G624" s="2"/>
    </row>
    <row r="625" spans="6:7" x14ac:dyDescent="0.3">
      <c r="F625" s="1"/>
      <c r="G625" s="2"/>
    </row>
    <row r="626" spans="6:7" x14ac:dyDescent="0.3">
      <c r="F626" s="1"/>
      <c r="G626" s="2"/>
    </row>
    <row r="627" spans="6:7" x14ac:dyDescent="0.3">
      <c r="F627" s="1"/>
      <c r="G627" s="2"/>
    </row>
    <row r="628" spans="6:7" x14ac:dyDescent="0.3">
      <c r="F628" s="1"/>
      <c r="G628" s="2"/>
    </row>
    <row r="629" spans="6:7" x14ac:dyDescent="0.3">
      <c r="F629" s="1"/>
      <c r="G629" s="2"/>
    </row>
    <row r="630" spans="6:7" x14ac:dyDescent="0.3">
      <c r="F630" s="1"/>
      <c r="G630" s="2"/>
    </row>
    <row r="631" spans="6:7" x14ac:dyDescent="0.3">
      <c r="F631" s="1"/>
      <c r="G631" s="2"/>
    </row>
    <row r="632" spans="6:7" x14ac:dyDescent="0.3">
      <c r="F632" s="1"/>
      <c r="G632" s="2"/>
    </row>
    <row r="633" spans="6:7" x14ac:dyDescent="0.3">
      <c r="F633" s="1"/>
      <c r="G633" s="2"/>
    </row>
    <row r="634" spans="6:7" x14ac:dyDescent="0.3">
      <c r="F634" s="1"/>
      <c r="G634" s="2"/>
    </row>
    <row r="635" spans="6:7" x14ac:dyDescent="0.3">
      <c r="F635" s="1"/>
      <c r="G635" s="2"/>
    </row>
    <row r="636" spans="6:7" x14ac:dyDescent="0.3">
      <c r="F636" s="1"/>
      <c r="G636" s="2"/>
    </row>
    <row r="637" spans="6:7" x14ac:dyDescent="0.3">
      <c r="F637" s="1"/>
      <c r="G637" s="2"/>
    </row>
    <row r="638" spans="6:7" x14ac:dyDescent="0.3">
      <c r="F638" s="1"/>
      <c r="G638" s="2"/>
    </row>
    <row r="639" spans="6:7" x14ac:dyDescent="0.3">
      <c r="F639" s="1"/>
      <c r="G639" s="2"/>
    </row>
    <row r="640" spans="6:7" x14ac:dyDescent="0.3">
      <c r="F640" s="1"/>
      <c r="G640" s="2"/>
    </row>
    <row r="641" spans="6:7" x14ac:dyDescent="0.3">
      <c r="F641" s="1"/>
      <c r="G641" s="2"/>
    </row>
    <row r="642" spans="6:7" x14ac:dyDescent="0.3">
      <c r="F642" s="1"/>
      <c r="G642" s="2"/>
    </row>
    <row r="643" spans="6:7" x14ac:dyDescent="0.3">
      <c r="F643" s="1"/>
      <c r="G643" s="2"/>
    </row>
    <row r="644" spans="6:7" x14ac:dyDescent="0.3">
      <c r="F644" s="1"/>
      <c r="G644" s="2"/>
    </row>
    <row r="645" spans="6:7" x14ac:dyDescent="0.3">
      <c r="F645" s="1"/>
      <c r="G645" s="2"/>
    </row>
    <row r="646" spans="6:7" x14ac:dyDescent="0.3">
      <c r="F646" s="1"/>
      <c r="G646" s="2"/>
    </row>
    <row r="647" spans="6:7" x14ac:dyDescent="0.3">
      <c r="F647" s="1"/>
      <c r="G647" s="2"/>
    </row>
    <row r="648" spans="6:7" x14ac:dyDescent="0.3">
      <c r="F648" s="1"/>
      <c r="G648" s="2"/>
    </row>
    <row r="649" spans="6:7" x14ac:dyDescent="0.3">
      <c r="F649" s="1"/>
      <c r="G649" s="2"/>
    </row>
    <row r="650" spans="6:7" x14ac:dyDescent="0.3">
      <c r="F650" s="1"/>
      <c r="G650" s="2"/>
    </row>
    <row r="651" spans="6:7" x14ac:dyDescent="0.3">
      <c r="F651" s="1"/>
      <c r="G651" s="2"/>
    </row>
    <row r="652" spans="6:7" x14ac:dyDescent="0.3">
      <c r="F652" s="1"/>
      <c r="G652" s="2"/>
    </row>
    <row r="653" spans="6:7" x14ac:dyDescent="0.3">
      <c r="F653" s="1"/>
      <c r="G653" s="2"/>
    </row>
    <row r="654" spans="6:7" x14ac:dyDescent="0.3">
      <c r="F654" s="1"/>
      <c r="G654" s="2"/>
    </row>
    <row r="655" spans="6:7" x14ac:dyDescent="0.3">
      <c r="F655" s="1"/>
      <c r="G655" s="2"/>
    </row>
    <row r="656" spans="6:7" x14ac:dyDescent="0.3">
      <c r="F656" s="1"/>
      <c r="G656" s="2"/>
    </row>
    <row r="657" spans="6:7" x14ac:dyDescent="0.3">
      <c r="F657" s="1"/>
      <c r="G657" s="2"/>
    </row>
    <row r="658" spans="6:7" x14ac:dyDescent="0.3">
      <c r="F658" s="1"/>
      <c r="G658" s="2"/>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5B0E3-B994-48D4-AEA3-18FC047A3F23}">
  <dimension ref="B3:C71"/>
  <sheetViews>
    <sheetView showGridLines="0" topLeftCell="A6" workbookViewId="0">
      <selection activeCell="H61" sqref="H61"/>
    </sheetView>
  </sheetViews>
  <sheetFormatPr defaultRowHeight="14.4" x14ac:dyDescent="0.3"/>
  <cols>
    <col min="2" max="2" width="19.109375" bestFit="1" customWidth="1"/>
    <col min="3" max="3" width="14.44140625" bestFit="1" customWidth="1"/>
  </cols>
  <sheetData>
    <row r="3" spans="2:3" x14ac:dyDescent="0.3">
      <c r="B3" s="7" t="s">
        <v>56</v>
      </c>
      <c r="C3" t="s">
        <v>59</v>
      </c>
    </row>
    <row r="4" spans="2:3" x14ac:dyDescent="0.3">
      <c r="B4" s="8" t="s">
        <v>38</v>
      </c>
      <c r="C4">
        <v>168679</v>
      </c>
    </row>
    <row r="5" spans="2:3" x14ac:dyDescent="0.3">
      <c r="B5" s="26" t="s">
        <v>5</v>
      </c>
      <c r="C5">
        <v>25221</v>
      </c>
    </row>
    <row r="6" spans="2:3" x14ac:dyDescent="0.3">
      <c r="B6" s="25" t="s">
        <v>9</v>
      </c>
      <c r="C6">
        <v>24983</v>
      </c>
    </row>
    <row r="7" spans="2:3" x14ac:dyDescent="0.3">
      <c r="B7" s="25" t="s">
        <v>40</v>
      </c>
      <c r="C7">
        <v>20097</v>
      </c>
    </row>
    <row r="8" spans="2:3" x14ac:dyDescent="0.3">
      <c r="B8" s="25" t="s">
        <v>2</v>
      </c>
      <c r="C8">
        <v>18928</v>
      </c>
    </row>
    <row r="9" spans="2:3" x14ac:dyDescent="0.3">
      <c r="B9" s="25" t="s">
        <v>7</v>
      </c>
      <c r="C9">
        <v>18865</v>
      </c>
    </row>
    <row r="10" spans="2:3" x14ac:dyDescent="0.3">
      <c r="B10" s="25" t="s">
        <v>6</v>
      </c>
      <c r="C10">
        <v>15820</v>
      </c>
    </row>
    <row r="11" spans="2:3" x14ac:dyDescent="0.3">
      <c r="B11" s="25" t="s">
        <v>8</v>
      </c>
      <c r="C11">
        <v>15141</v>
      </c>
    </row>
    <row r="12" spans="2:3" x14ac:dyDescent="0.3">
      <c r="B12" s="25" t="s">
        <v>10</v>
      </c>
      <c r="C12">
        <v>14714</v>
      </c>
    </row>
    <row r="13" spans="2:3" x14ac:dyDescent="0.3">
      <c r="B13" s="25" t="s">
        <v>3</v>
      </c>
      <c r="C13">
        <v>8841</v>
      </c>
    </row>
    <row r="14" spans="2:3" x14ac:dyDescent="0.3">
      <c r="B14" s="25" t="s">
        <v>41</v>
      </c>
      <c r="C14">
        <v>6069</v>
      </c>
    </row>
    <row r="15" spans="2:3" x14ac:dyDescent="0.3">
      <c r="B15" s="8" t="s">
        <v>36</v>
      </c>
      <c r="C15">
        <v>237944</v>
      </c>
    </row>
    <row r="16" spans="2:3" x14ac:dyDescent="0.3">
      <c r="B16" s="26" t="s">
        <v>5</v>
      </c>
      <c r="C16">
        <v>39620</v>
      </c>
    </row>
    <row r="17" spans="2:3" x14ac:dyDescent="0.3">
      <c r="B17" s="25" t="s">
        <v>41</v>
      </c>
      <c r="C17">
        <v>39242</v>
      </c>
    </row>
    <row r="18" spans="2:3" x14ac:dyDescent="0.3">
      <c r="B18" s="25" t="s">
        <v>6</v>
      </c>
      <c r="C18">
        <v>27377</v>
      </c>
    </row>
    <row r="19" spans="2:3" x14ac:dyDescent="0.3">
      <c r="B19" s="25" t="s">
        <v>9</v>
      </c>
      <c r="C19">
        <v>25669</v>
      </c>
    </row>
    <row r="20" spans="2:3" x14ac:dyDescent="0.3">
      <c r="B20" s="25" t="s">
        <v>2</v>
      </c>
      <c r="C20">
        <v>23709</v>
      </c>
    </row>
    <row r="21" spans="2:3" x14ac:dyDescent="0.3">
      <c r="B21" s="25" t="s">
        <v>40</v>
      </c>
      <c r="C21">
        <v>23016</v>
      </c>
    </row>
    <row r="22" spans="2:3" x14ac:dyDescent="0.3">
      <c r="B22" s="25" t="s">
        <v>7</v>
      </c>
      <c r="C22">
        <v>21931</v>
      </c>
    </row>
    <row r="23" spans="2:3" x14ac:dyDescent="0.3">
      <c r="B23" s="25" t="s">
        <v>3</v>
      </c>
      <c r="C23">
        <v>18564</v>
      </c>
    </row>
    <row r="24" spans="2:3" x14ac:dyDescent="0.3">
      <c r="B24" s="25" t="s">
        <v>10</v>
      </c>
      <c r="C24">
        <v>13797</v>
      </c>
    </row>
    <row r="25" spans="2:3" x14ac:dyDescent="0.3">
      <c r="B25" s="25" t="s">
        <v>8</v>
      </c>
      <c r="C25">
        <v>5019</v>
      </c>
    </row>
    <row r="26" spans="2:3" x14ac:dyDescent="0.3">
      <c r="B26" s="8" t="s">
        <v>34</v>
      </c>
      <c r="C26">
        <v>252469</v>
      </c>
    </row>
    <row r="27" spans="2:3" x14ac:dyDescent="0.3">
      <c r="B27" s="26" t="s">
        <v>5</v>
      </c>
      <c r="C27">
        <v>41559</v>
      </c>
    </row>
    <row r="28" spans="2:3" x14ac:dyDescent="0.3">
      <c r="B28" s="25" t="s">
        <v>9</v>
      </c>
      <c r="C28">
        <v>39424</v>
      </c>
    </row>
    <row r="29" spans="2:3" x14ac:dyDescent="0.3">
      <c r="B29" s="25" t="s">
        <v>3</v>
      </c>
      <c r="C29">
        <v>35847</v>
      </c>
    </row>
    <row r="30" spans="2:3" x14ac:dyDescent="0.3">
      <c r="B30" s="25" t="s">
        <v>6</v>
      </c>
      <c r="C30">
        <v>33670</v>
      </c>
    </row>
    <row r="31" spans="2:3" x14ac:dyDescent="0.3">
      <c r="B31" s="25" t="s">
        <v>7</v>
      </c>
      <c r="C31">
        <v>31661</v>
      </c>
    </row>
    <row r="32" spans="2:3" x14ac:dyDescent="0.3">
      <c r="B32" s="25" t="s">
        <v>40</v>
      </c>
      <c r="C32">
        <v>24647</v>
      </c>
    </row>
    <row r="33" spans="2:3" x14ac:dyDescent="0.3">
      <c r="B33" s="25" t="s">
        <v>10</v>
      </c>
      <c r="C33">
        <v>16527</v>
      </c>
    </row>
    <row r="34" spans="2:3" x14ac:dyDescent="0.3">
      <c r="B34" s="25" t="s">
        <v>41</v>
      </c>
      <c r="C34">
        <v>15855</v>
      </c>
    </row>
    <row r="35" spans="2:3" x14ac:dyDescent="0.3">
      <c r="B35" s="25" t="s">
        <v>2</v>
      </c>
      <c r="C35">
        <v>7763</v>
      </c>
    </row>
    <row r="36" spans="2:3" x14ac:dyDescent="0.3">
      <c r="B36" s="25" t="s">
        <v>8</v>
      </c>
      <c r="C36">
        <v>5516</v>
      </c>
    </row>
    <row r="37" spans="2:3" x14ac:dyDescent="0.3">
      <c r="B37" s="8" t="s">
        <v>37</v>
      </c>
      <c r="C37">
        <v>218813</v>
      </c>
    </row>
    <row r="38" spans="2:3" x14ac:dyDescent="0.3">
      <c r="B38" s="26" t="s">
        <v>7</v>
      </c>
      <c r="C38">
        <v>43568</v>
      </c>
    </row>
    <row r="39" spans="2:3" x14ac:dyDescent="0.3">
      <c r="B39" s="25" t="s">
        <v>6</v>
      </c>
      <c r="C39">
        <v>26985</v>
      </c>
    </row>
    <row r="40" spans="2:3" x14ac:dyDescent="0.3">
      <c r="B40" s="25" t="s">
        <v>2</v>
      </c>
      <c r="C40">
        <v>25655</v>
      </c>
    </row>
    <row r="41" spans="2:3" x14ac:dyDescent="0.3">
      <c r="B41" s="25" t="s">
        <v>40</v>
      </c>
      <c r="C41">
        <v>24451</v>
      </c>
    </row>
    <row r="42" spans="2:3" x14ac:dyDescent="0.3">
      <c r="B42" s="25" t="s">
        <v>9</v>
      </c>
      <c r="C42">
        <v>21434</v>
      </c>
    </row>
    <row r="43" spans="2:3" x14ac:dyDescent="0.3">
      <c r="B43" s="25" t="s">
        <v>8</v>
      </c>
      <c r="C43">
        <v>20125</v>
      </c>
    </row>
    <row r="44" spans="2:3" x14ac:dyDescent="0.3">
      <c r="B44" s="25" t="s">
        <v>41</v>
      </c>
      <c r="C44">
        <v>17283</v>
      </c>
    </row>
    <row r="45" spans="2:3" x14ac:dyDescent="0.3">
      <c r="B45" s="25" t="s">
        <v>3</v>
      </c>
      <c r="C45">
        <v>16821</v>
      </c>
    </row>
    <row r="46" spans="2:3" x14ac:dyDescent="0.3">
      <c r="B46" s="25" t="s">
        <v>5</v>
      </c>
      <c r="C46">
        <v>14504</v>
      </c>
    </row>
    <row r="47" spans="2:3" x14ac:dyDescent="0.3">
      <c r="B47" s="25" t="s">
        <v>10</v>
      </c>
      <c r="C47">
        <v>7987</v>
      </c>
    </row>
    <row r="48" spans="2:3" x14ac:dyDescent="0.3">
      <c r="B48" s="8" t="s">
        <v>39</v>
      </c>
      <c r="C48">
        <v>173530</v>
      </c>
    </row>
    <row r="49" spans="2:3" x14ac:dyDescent="0.3">
      <c r="B49" s="26" t="s">
        <v>2</v>
      </c>
      <c r="C49">
        <v>45752</v>
      </c>
    </row>
    <row r="50" spans="2:3" x14ac:dyDescent="0.3">
      <c r="B50" s="25" t="s">
        <v>8</v>
      </c>
      <c r="C50">
        <v>27132</v>
      </c>
    </row>
    <row r="51" spans="2:3" x14ac:dyDescent="0.3">
      <c r="B51" s="25" t="s">
        <v>40</v>
      </c>
      <c r="C51">
        <v>21063</v>
      </c>
    </row>
    <row r="52" spans="2:3" x14ac:dyDescent="0.3">
      <c r="B52" s="25" t="s">
        <v>10</v>
      </c>
      <c r="C52">
        <v>17808</v>
      </c>
    </row>
    <row r="53" spans="2:3" x14ac:dyDescent="0.3">
      <c r="B53" s="25" t="s">
        <v>5</v>
      </c>
      <c r="C53">
        <v>16548</v>
      </c>
    </row>
    <row r="54" spans="2:3" x14ac:dyDescent="0.3">
      <c r="B54" s="25" t="s">
        <v>6</v>
      </c>
      <c r="C54">
        <v>15827</v>
      </c>
    </row>
    <row r="55" spans="2:3" x14ac:dyDescent="0.3">
      <c r="B55" s="25" t="s">
        <v>3</v>
      </c>
      <c r="C55">
        <v>10269</v>
      </c>
    </row>
    <row r="56" spans="2:3" x14ac:dyDescent="0.3">
      <c r="B56" s="25" t="s">
        <v>9</v>
      </c>
      <c r="C56">
        <v>9751</v>
      </c>
    </row>
    <row r="57" spans="2:3" x14ac:dyDescent="0.3">
      <c r="B57" s="25" t="s">
        <v>7</v>
      </c>
      <c r="C57">
        <v>5404</v>
      </c>
    </row>
    <row r="58" spans="2:3" x14ac:dyDescent="0.3">
      <c r="B58" s="25" t="s">
        <v>41</v>
      </c>
      <c r="C58">
        <v>3976</v>
      </c>
    </row>
    <row r="59" spans="2:3" x14ac:dyDescent="0.3">
      <c r="B59" s="8" t="s">
        <v>35</v>
      </c>
      <c r="C59">
        <v>189434</v>
      </c>
    </row>
    <row r="60" spans="2:3" x14ac:dyDescent="0.3">
      <c r="B60" s="26" t="s">
        <v>40</v>
      </c>
      <c r="C60">
        <v>38325</v>
      </c>
    </row>
    <row r="61" spans="2:3" x14ac:dyDescent="0.3">
      <c r="B61" s="25" t="s">
        <v>7</v>
      </c>
      <c r="C61">
        <v>28546</v>
      </c>
    </row>
    <row r="62" spans="2:3" x14ac:dyDescent="0.3">
      <c r="B62" s="25" t="s">
        <v>5</v>
      </c>
      <c r="C62">
        <v>28273</v>
      </c>
    </row>
    <row r="63" spans="2:3" x14ac:dyDescent="0.3">
      <c r="B63" s="25" t="s">
        <v>8</v>
      </c>
      <c r="C63">
        <v>25151</v>
      </c>
    </row>
    <row r="64" spans="2:3" x14ac:dyDescent="0.3">
      <c r="B64" s="25" t="s">
        <v>3</v>
      </c>
      <c r="C64">
        <v>16492</v>
      </c>
    </row>
    <row r="65" spans="2:3" x14ac:dyDescent="0.3">
      <c r="B65" s="25" t="s">
        <v>41</v>
      </c>
      <c r="C65">
        <v>15785</v>
      </c>
    </row>
    <row r="66" spans="2:3" x14ac:dyDescent="0.3">
      <c r="B66" s="25" t="s">
        <v>10</v>
      </c>
      <c r="C66">
        <v>12383</v>
      </c>
    </row>
    <row r="67" spans="2:3" x14ac:dyDescent="0.3">
      <c r="B67" s="25" t="s">
        <v>9</v>
      </c>
      <c r="C67">
        <v>11319</v>
      </c>
    </row>
    <row r="68" spans="2:3" x14ac:dyDescent="0.3">
      <c r="B68" s="25" t="s">
        <v>6</v>
      </c>
      <c r="C68">
        <v>11018</v>
      </c>
    </row>
    <row r="69" spans="2:3" x14ac:dyDescent="0.3">
      <c r="B69" s="25" t="s">
        <v>2</v>
      </c>
      <c r="C69">
        <v>2142</v>
      </c>
    </row>
    <row r="70" spans="2:3" x14ac:dyDescent="0.3">
      <c r="B70" s="8" t="s">
        <v>57</v>
      </c>
    </row>
    <row r="71" spans="2:3" x14ac:dyDescent="0.3">
      <c r="B71" s="8" t="s">
        <v>68</v>
      </c>
      <c r="C71">
        <v>1240869</v>
      </c>
    </row>
  </sheetData>
  <conditionalFormatting pivot="1" sqref="C5">
    <cfRule type="top10" dxfId="8" priority="13" rank="1"/>
  </conditionalFormatting>
  <conditionalFormatting pivot="1" sqref="C16">
    <cfRule type="top10" dxfId="7" priority="12" rank="1"/>
  </conditionalFormatting>
  <conditionalFormatting sqref="C3">
    <cfRule type="top10" dxfId="6" priority="11" rank="1"/>
  </conditionalFormatting>
  <conditionalFormatting pivot="1" sqref="C27">
    <cfRule type="top10" dxfId="5" priority="9" rank="1"/>
  </conditionalFormatting>
  <conditionalFormatting pivot="1" sqref="C38">
    <cfRule type="top10" dxfId="4" priority="7" rank="1"/>
  </conditionalFormatting>
  <conditionalFormatting pivot="1" sqref="C49">
    <cfRule type="top10" dxfId="3" priority="5" rank="1"/>
  </conditionalFormatting>
  <conditionalFormatting pivot="1" sqref="C60">
    <cfRule type="top10" dxfId="2" priority="3" rank="1"/>
  </conditionalFormatting>
  <conditionalFormatting sqref="E10">
    <cfRule type="top10" dxfId="1" priority="2" rank="1"/>
  </conditionalFormatting>
  <conditionalFormatting pivot="1" sqref="C5">
    <cfRule type="top10" dxfId="0" priority="1" rank="1"/>
  </conditionalFormatting>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C28FB-5D9D-4199-9AC5-0581B455F778}">
  <dimension ref="B3:G18"/>
  <sheetViews>
    <sheetView showGridLines="0" workbookViewId="0">
      <selection activeCell="F7" sqref="F7"/>
    </sheetView>
  </sheetViews>
  <sheetFormatPr defaultRowHeight="14.4" x14ac:dyDescent="0.3"/>
  <cols>
    <col min="2" max="2" width="15.5546875" bestFit="1" customWidth="1"/>
    <col min="3" max="3" width="14.44140625" bestFit="1" customWidth="1"/>
    <col min="6" max="6" width="15.5546875" bestFit="1" customWidth="1"/>
    <col min="7" max="7" width="14.44140625" bestFit="1" customWidth="1"/>
  </cols>
  <sheetData>
    <row r="3" spans="2:7" x14ac:dyDescent="0.3">
      <c r="B3" s="7" t="s">
        <v>65</v>
      </c>
      <c r="C3" t="s">
        <v>59</v>
      </c>
      <c r="F3" s="7" t="s">
        <v>65</v>
      </c>
      <c r="G3" t="s">
        <v>59</v>
      </c>
    </row>
    <row r="4" spans="2:7" x14ac:dyDescent="0.3">
      <c r="B4" s="8" t="s">
        <v>38</v>
      </c>
      <c r="C4">
        <v>25221</v>
      </c>
      <c r="F4" s="8" t="s">
        <v>38</v>
      </c>
      <c r="G4">
        <v>6069</v>
      </c>
    </row>
    <row r="5" spans="2:7" x14ac:dyDescent="0.3">
      <c r="B5" s="25" t="s">
        <v>5</v>
      </c>
      <c r="C5">
        <v>25221</v>
      </c>
      <c r="F5" s="25" t="s">
        <v>41</v>
      </c>
      <c r="G5">
        <v>6069</v>
      </c>
    </row>
    <row r="6" spans="2:7" x14ac:dyDescent="0.3">
      <c r="B6" s="8" t="s">
        <v>36</v>
      </c>
      <c r="C6">
        <v>39620</v>
      </c>
      <c r="F6" s="8" t="s">
        <v>36</v>
      </c>
      <c r="G6">
        <v>5019</v>
      </c>
    </row>
    <row r="7" spans="2:7" x14ac:dyDescent="0.3">
      <c r="B7" s="25" t="s">
        <v>5</v>
      </c>
      <c r="C7">
        <v>39620</v>
      </c>
      <c r="F7" s="25" t="s">
        <v>8</v>
      </c>
      <c r="G7">
        <v>5019</v>
      </c>
    </row>
    <row r="8" spans="2:7" x14ac:dyDescent="0.3">
      <c r="B8" s="8" t="s">
        <v>34</v>
      </c>
      <c r="C8">
        <v>41559</v>
      </c>
      <c r="F8" s="8" t="s">
        <v>34</v>
      </c>
      <c r="G8">
        <v>5516</v>
      </c>
    </row>
    <row r="9" spans="2:7" x14ac:dyDescent="0.3">
      <c r="B9" s="25" t="s">
        <v>5</v>
      </c>
      <c r="C9">
        <v>41559</v>
      </c>
      <c r="F9" s="25" t="s">
        <v>8</v>
      </c>
      <c r="G9">
        <v>5516</v>
      </c>
    </row>
    <row r="10" spans="2:7" x14ac:dyDescent="0.3">
      <c r="B10" s="8" t="s">
        <v>37</v>
      </c>
      <c r="C10">
        <v>43568</v>
      </c>
      <c r="F10" s="8" t="s">
        <v>37</v>
      </c>
      <c r="G10">
        <v>7987</v>
      </c>
    </row>
    <row r="11" spans="2:7" x14ac:dyDescent="0.3">
      <c r="B11" s="25" t="s">
        <v>7</v>
      </c>
      <c r="C11">
        <v>43568</v>
      </c>
      <c r="F11" s="25" t="s">
        <v>10</v>
      </c>
      <c r="G11">
        <v>7987</v>
      </c>
    </row>
    <row r="12" spans="2:7" x14ac:dyDescent="0.3">
      <c r="B12" s="8" t="s">
        <v>39</v>
      </c>
      <c r="C12">
        <v>45752</v>
      </c>
      <c r="F12" s="8" t="s">
        <v>39</v>
      </c>
      <c r="G12">
        <v>3976</v>
      </c>
    </row>
    <row r="13" spans="2:7" x14ac:dyDescent="0.3">
      <c r="B13" s="25" t="s">
        <v>2</v>
      </c>
      <c r="C13">
        <v>45752</v>
      </c>
      <c r="F13" s="25" t="s">
        <v>41</v>
      </c>
      <c r="G13">
        <v>3976</v>
      </c>
    </row>
    <row r="14" spans="2:7" x14ac:dyDescent="0.3">
      <c r="B14" s="8" t="s">
        <v>35</v>
      </c>
      <c r="C14">
        <v>38325</v>
      </c>
      <c r="F14" s="8" t="s">
        <v>35</v>
      </c>
      <c r="G14">
        <v>2142</v>
      </c>
    </row>
    <row r="15" spans="2:7" x14ac:dyDescent="0.3">
      <c r="B15" s="25" t="s">
        <v>40</v>
      </c>
      <c r="C15">
        <v>38325</v>
      </c>
      <c r="F15" s="25" t="s">
        <v>2</v>
      </c>
      <c r="G15">
        <v>2142</v>
      </c>
    </row>
    <row r="16" spans="2:7" x14ac:dyDescent="0.3">
      <c r="B16" s="8" t="s">
        <v>57</v>
      </c>
      <c r="F16" s="8" t="s">
        <v>57</v>
      </c>
    </row>
    <row r="17" spans="2:7" x14ac:dyDescent="0.3">
      <c r="B17" s="25" t="s">
        <v>57</v>
      </c>
      <c r="F17" s="25" t="s">
        <v>57</v>
      </c>
    </row>
    <row r="18" spans="2:7" x14ac:dyDescent="0.3">
      <c r="B18" s="8" t="s">
        <v>68</v>
      </c>
      <c r="C18">
        <v>234045</v>
      </c>
      <c r="F18" s="8" t="s">
        <v>68</v>
      </c>
      <c r="G18">
        <v>30709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DD10C-62AD-4D58-AFBA-92C59578025D}">
  <dimension ref="C1:G24"/>
  <sheetViews>
    <sheetView showGridLines="0" workbookViewId="0">
      <selection activeCell="K10" sqref="K10"/>
    </sheetView>
  </sheetViews>
  <sheetFormatPr defaultRowHeight="14.4" x14ac:dyDescent="0.3"/>
  <cols>
    <col min="3" max="3" width="20.21875" bestFit="1" customWidth="1"/>
    <col min="4" max="4" width="14.44140625" bestFit="1" customWidth="1"/>
    <col min="5" max="5" width="11.77734375" bestFit="1" customWidth="1"/>
    <col min="6" max="6" width="8" bestFit="1" customWidth="1"/>
    <col min="7" max="8" width="7.5546875" bestFit="1" customWidth="1"/>
  </cols>
  <sheetData>
    <row r="1" spans="3:7" x14ac:dyDescent="0.3">
      <c r="C1" s="7" t="s">
        <v>56</v>
      </c>
      <c r="D1" t="s" vm="1">
        <v>34</v>
      </c>
    </row>
    <row r="3" spans="3:7" x14ac:dyDescent="0.3">
      <c r="C3" s="7" t="s">
        <v>0</v>
      </c>
      <c r="D3" t="s">
        <v>59</v>
      </c>
      <c r="E3" t="s">
        <v>58</v>
      </c>
      <c r="F3" t="s">
        <v>77</v>
      </c>
      <c r="G3" t="s">
        <v>82</v>
      </c>
    </row>
    <row r="4" spans="3:7" x14ac:dyDescent="0.3">
      <c r="C4" s="8" t="s">
        <v>13</v>
      </c>
      <c r="D4" s="1">
        <v>252</v>
      </c>
      <c r="E4" s="32">
        <v>54</v>
      </c>
      <c r="F4" s="35">
        <v>-251.82</v>
      </c>
      <c r="G4" s="36">
        <v>-0.99928571428571422</v>
      </c>
    </row>
    <row r="5" spans="3:7" x14ac:dyDescent="0.3">
      <c r="C5" s="8" t="s">
        <v>4</v>
      </c>
      <c r="D5" s="1">
        <v>525</v>
      </c>
      <c r="E5" s="32">
        <v>48</v>
      </c>
      <c r="F5" s="35">
        <v>-45.240000000000009</v>
      </c>
      <c r="G5" s="36">
        <v>-8.6171428571428593E-2</v>
      </c>
    </row>
    <row r="6" spans="3:7" x14ac:dyDescent="0.3">
      <c r="C6" s="8" t="s">
        <v>30</v>
      </c>
      <c r="D6" s="1">
        <v>3402</v>
      </c>
      <c r="E6" s="32">
        <v>366</v>
      </c>
      <c r="F6" s="35">
        <v>-1901.3400000000001</v>
      </c>
      <c r="G6" s="36">
        <v>-0.55888888888888888</v>
      </c>
    </row>
    <row r="7" spans="3:7" x14ac:dyDescent="0.3">
      <c r="C7" s="8" t="s">
        <v>31</v>
      </c>
      <c r="D7" s="1">
        <v>3507</v>
      </c>
      <c r="E7" s="32">
        <v>288</v>
      </c>
      <c r="F7" s="35">
        <v>1839.48</v>
      </c>
      <c r="G7" s="36">
        <v>0.52451668092386661</v>
      </c>
    </row>
    <row r="8" spans="3:7" x14ac:dyDescent="0.3">
      <c r="C8" s="8" t="s">
        <v>29</v>
      </c>
      <c r="D8" s="1">
        <v>6230</v>
      </c>
      <c r="E8" s="32">
        <v>177</v>
      </c>
      <c r="F8" s="35">
        <v>4962.68</v>
      </c>
      <c r="G8" s="36">
        <v>0.796577849117175</v>
      </c>
    </row>
    <row r="9" spans="3:7" x14ac:dyDescent="0.3">
      <c r="C9" s="8" t="s">
        <v>16</v>
      </c>
      <c r="D9" s="1">
        <v>6440</v>
      </c>
      <c r="E9" s="32">
        <v>708</v>
      </c>
      <c r="F9" s="35">
        <v>216.68000000000029</v>
      </c>
      <c r="G9" s="36">
        <v>3.3645962732919303E-2</v>
      </c>
    </row>
    <row r="10" spans="3:7" x14ac:dyDescent="0.3">
      <c r="C10" s="8" t="s">
        <v>21</v>
      </c>
      <c r="D10" s="1">
        <v>6832</v>
      </c>
      <c r="E10" s="32">
        <v>27</v>
      </c>
      <c r="F10" s="35">
        <v>6589</v>
      </c>
      <c r="G10" s="36">
        <v>0.96443208430913352</v>
      </c>
    </row>
    <row r="11" spans="3:7" x14ac:dyDescent="0.3">
      <c r="C11" s="8" t="s">
        <v>24</v>
      </c>
      <c r="D11" s="1">
        <v>8862</v>
      </c>
      <c r="E11" s="32">
        <v>189</v>
      </c>
      <c r="F11" s="35">
        <v>7922.67</v>
      </c>
      <c r="G11" s="36">
        <v>0.89400473933649294</v>
      </c>
    </row>
    <row r="12" spans="3:7" x14ac:dyDescent="0.3">
      <c r="C12" s="8" t="s">
        <v>14</v>
      </c>
      <c r="D12" s="1">
        <v>9191</v>
      </c>
      <c r="E12" s="32">
        <v>645</v>
      </c>
      <c r="F12" s="35">
        <v>1644.5</v>
      </c>
      <c r="G12" s="36">
        <v>0.17892503536067891</v>
      </c>
    </row>
    <row r="13" spans="3:7" x14ac:dyDescent="0.3">
      <c r="C13" s="8" t="s">
        <v>25</v>
      </c>
      <c r="D13" s="1">
        <v>9296</v>
      </c>
      <c r="E13" s="32">
        <v>231</v>
      </c>
      <c r="F13" s="35">
        <v>6258.3499999999995</v>
      </c>
      <c r="G13" s="36">
        <v>0.67323042168674696</v>
      </c>
    </row>
    <row r="14" spans="3:7" x14ac:dyDescent="0.3">
      <c r="C14" s="8" t="s">
        <v>22</v>
      </c>
      <c r="D14" s="1">
        <v>10668</v>
      </c>
      <c r="E14" s="32">
        <v>405</v>
      </c>
      <c r="F14" s="35">
        <v>6711.15</v>
      </c>
      <c r="G14" s="36">
        <v>0.62909167604049487</v>
      </c>
    </row>
    <row r="15" spans="3:7" x14ac:dyDescent="0.3">
      <c r="C15" s="8" t="s">
        <v>15</v>
      </c>
      <c r="D15" s="1">
        <v>12551</v>
      </c>
      <c r="E15" s="32">
        <v>240</v>
      </c>
      <c r="F15" s="35">
        <v>9735.7999999999993</v>
      </c>
      <c r="G15" s="36">
        <v>0.7756991474782885</v>
      </c>
    </row>
    <row r="16" spans="3:7" x14ac:dyDescent="0.3">
      <c r="C16" s="8" t="s">
        <v>27</v>
      </c>
      <c r="D16" s="1">
        <v>13517</v>
      </c>
      <c r="E16" s="32">
        <v>363</v>
      </c>
      <c r="F16" s="35">
        <v>7444.01</v>
      </c>
      <c r="G16" s="36">
        <v>0.55071465561885036</v>
      </c>
    </row>
    <row r="17" spans="3:7" x14ac:dyDescent="0.3">
      <c r="C17" s="8" t="s">
        <v>33</v>
      </c>
      <c r="D17" s="1">
        <v>15519</v>
      </c>
      <c r="E17" s="32">
        <v>474</v>
      </c>
      <c r="F17" s="35">
        <v>9655.6200000000008</v>
      </c>
      <c r="G17" s="36">
        <v>0.62218055287067475</v>
      </c>
    </row>
    <row r="18" spans="3:7" x14ac:dyDescent="0.3">
      <c r="C18" s="8" t="s">
        <v>19</v>
      </c>
      <c r="D18" s="1">
        <v>17745</v>
      </c>
      <c r="E18" s="32">
        <v>681</v>
      </c>
      <c r="F18" s="35">
        <v>12542.16</v>
      </c>
      <c r="G18" s="36">
        <v>0.70679966187658494</v>
      </c>
    </row>
    <row r="19" spans="3:7" x14ac:dyDescent="0.3">
      <c r="C19" s="8" t="s">
        <v>32</v>
      </c>
      <c r="D19" s="1">
        <v>17773</v>
      </c>
      <c r="E19" s="32">
        <v>702</v>
      </c>
      <c r="F19" s="35">
        <v>11700.7</v>
      </c>
      <c r="G19" s="36">
        <v>0.65834130422551063</v>
      </c>
    </row>
    <row r="20" spans="3:7" x14ac:dyDescent="0.3">
      <c r="C20" s="8" t="s">
        <v>28</v>
      </c>
      <c r="D20" s="1">
        <v>18018</v>
      </c>
      <c r="E20" s="32">
        <v>462</v>
      </c>
      <c r="F20" s="35">
        <v>13222.439999999999</v>
      </c>
      <c r="G20" s="36">
        <v>0.73384615384615381</v>
      </c>
    </row>
    <row r="21" spans="3:7" x14ac:dyDescent="0.3">
      <c r="C21" s="8" t="s">
        <v>23</v>
      </c>
      <c r="D21" s="1">
        <v>18081</v>
      </c>
      <c r="E21" s="32">
        <v>408</v>
      </c>
      <c r="F21" s="35">
        <v>15433.08</v>
      </c>
      <c r="G21" s="36">
        <v>0.85355234776837563</v>
      </c>
    </row>
    <row r="22" spans="3:7" x14ac:dyDescent="0.3">
      <c r="C22" s="8" t="s">
        <v>17</v>
      </c>
      <c r="D22" s="1">
        <v>22344</v>
      </c>
      <c r="E22" s="32">
        <v>738</v>
      </c>
      <c r="F22" s="35">
        <v>20048.82</v>
      </c>
      <c r="G22" s="36">
        <v>0.89727980665950591</v>
      </c>
    </row>
    <row r="23" spans="3:7" x14ac:dyDescent="0.3">
      <c r="C23" s="8" t="s">
        <v>26</v>
      </c>
      <c r="D23" s="1">
        <v>22855</v>
      </c>
      <c r="E23" s="32">
        <v>567</v>
      </c>
      <c r="F23" s="35">
        <v>19679.8</v>
      </c>
      <c r="G23" s="36">
        <v>0.86107197549770287</v>
      </c>
    </row>
    <row r="24" spans="3:7" x14ac:dyDescent="0.3">
      <c r="C24" s="8" t="s">
        <v>20</v>
      </c>
      <c r="D24" s="1">
        <v>28861</v>
      </c>
      <c r="E24" s="32">
        <v>987</v>
      </c>
      <c r="F24" s="35">
        <v>18379.060000000001</v>
      </c>
      <c r="G24" s="36">
        <v>0.63681300024254184</v>
      </c>
    </row>
  </sheetData>
  <conditionalFormatting pivot="1" sqref="G4:G24">
    <cfRule type="colorScale" priority="1">
      <colorScale>
        <cfvo type="min"/>
        <cfvo type="max"/>
        <color rgb="FFFCFCFF"/>
        <color rgb="FF63BE7B"/>
      </colorScale>
    </cfRule>
  </conditionalFormatting>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E1BE2-27ED-4690-8A68-D66484EF696B}">
  <dimension ref="B3:C25"/>
  <sheetViews>
    <sheetView workbookViewId="0">
      <selection activeCell="C7" sqref="C7"/>
    </sheetView>
  </sheetViews>
  <sheetFormatPr defaultRowHeight="14.4" x14ac:dyDescent="0.3"/>
  <cols>
    <col min="2" max="2" width="20.21875" bestFit="1" customWidth="1"/>
    <col min="3" max="5" width="11.109375" bestFit="1" customWidth="1"/>
  </cols>
  <sheetData>
    <row r="3" spans="2:3" x14ac:dyDescent="0.3">
      <c r="B3" s="7" t="s">
        <v>0</v>
      </c>
      <c r="C3" t="s">
        <v>71</v>
      </c>
    </row>
    <row r="4" spans="2:3" x14ac:dyDescent="0.3">
      <c r="B4" s="8" t="s">
        <v>17</v>
      </c>
      <c r="C4" s="21">
        <v>20048.82</v>
      </c>
    </row>
    <row r="5" spans="2:3" x14ac:dyDescent="0.3">
      <c r="B5" s="8" t="s">
        <v>26</v>
      </c>
      <c r="C5" s="21">
        <v>19679.8</v>
      </c>
    </row>
    <row r="6" spans="2:3" x14ac:dyDescent="0.3">
      <c r="B6" s="8" t="s">
        <v>20</v>
      </c>
      <c r="C6" s="21">
        <v>18379.060000000001</v>
      </c>
    </row>
    <row r="7" spans="2:3" x14ac:dyDescent="0.3">
      <c r="B7" s="8" t="s">
        <v>23</v>
      </c>
      <c r="C7" s="21">
        <v>15433.08</v>
      </c>
    </row>
    <row r="8" spans="2:3" x14ac:dyDescent="0.3">
      <c r="B8" s="8" t="s">
        <v>28</v>
      </c>
      <c r="C8" s="21">
        <v>13222.439999999999</v>
      </c>
    </row>
    <row r="9" spans="2:3" x14ac:dyDescent="0.3">
      <c r="B9" s="8" t="s">
        <v>19</v>
      </c>
      <c r="C9" s="21">
        <v>12542.16</v>
      </c>
    </row>
    <row r="10" spans="2:3" x14ac:dyDescent="0.3">
      <c r="B10" s="8" t="s">
        <v>32</v>
      </c>
      <c r="C10" s="21">
        <v>11700.7</v>
      </c>
    </row>
    <row r="11" spans="2:3" x14ac:dyDescent="0.3">
      <c r="B11" s="8" t="s">
        <v>15</v>
      </c>
      <c r="C11" s="21">
        <v>9735.7999999999993</v>
      </c>
    </row>
    <row r="12" spans="2:3" x14ac:dyDescent="0.3">
      <c r="B12" s="8" t="s">
        <v>33</v>
      </c>
      <c r="C12" s="21">
        <v>9655.6200000000008</v>
      </c>
    </row>
    <row r="13" spans="2:3" x14ac:dyDescent="0.3">
      <c r="B13" s="8" t="s">
        <v>24</v>
      </c>
      <c r="C13" s="21">
        <v>7922.67</v>
      </c>
    </row>
    <row r="14" spans="2:3" x14ac:dyDescent="0.3">
      <c r="B14" s="8" t="s">
        <v>27</v>
      </c>
      <c r="C14" s="21">
        <v>7444.01</v>
      </c>
    </row>
    <row r="15" spans="2:3" x14ac:dyDescent="0.3">
      <c r="B15" s="8" t="s">
        <v>22</v>
      </c>
      <c r="C15" s="21">
        <v>6711.15</v>
      </c>
    </row>
    <row r="16" spans="2:3" x14ac:dyDescent="0.3">
      <c r="B16" s="8" t="s">
        <v>21</v>
      </c>
      <c r="C16" s="21">
        <v>6589</v>
      </c>
    </row>
    <row r="17" spans="2:3" x14ac:dyDescent="0.3">
      <c r="B17" s="8" t="s">
        <v>25</v>
      </c>
      <c r="C17" s="21">
        <v>6258.3499999999995</v>
      </c>
    </row>
    <row r="18" spans="2:3" x14ac:dyDescent="0.3">
      <c r="B18" s="8" t="s">
        <v>29</v>
      </c>
      <c r="C18" s="21">
        <v>4962.68</v>
      </c>
    </row>
    <row r="19" spans="2:3" x14ac:dyDescent="0.3">
      <c r="B19" s="8" t="s">
        <v>31</v>
      </c>
      <c r="C19" s="21">
        <v>1839.48</v>
      </c>
    </row>
    <row r="20" spans="2:3" x14ac:dyDescent="0.3">
      <c r="B20" s="8" t="s">
        <v>14</v>
      </c>
      <c r="C20" s="21">
        <v>1644.5</v>
      </c>
    </row>
    <row r="21" spans="2:3" x14ac:dyDescent="0.3">
      <c r="B21" s="8" t="s">
        <v>16</v>
      </c>
      <c r="C21" s="21">
        <v>216.68000000000029</v>
      </c>
    </row>
    <row r="22" spans="2:3" x14ac:dyDescent="0.3">
      <c r="B22" s="8" t="s">
        <v>4</v>
      </c>
      <c r="C22" s="21">
        <v>-45.240000000000009</v>
      </c>
    </row>
    <row r="23" spans="2:3" x14ac:dyDescent="0.3">
      <c r="B23" s="8" t="s">
        <v>13</v>
      </c>
      <c r="C23" s="21">
        <v>-251.82</v>
      </c>
    </row>
    <row r="24" spans="2:3" x14ac:dyDescent="0.3">
      <c r="B24" s="8" t="s">
        <v>30</v>
      </c>
      <c r="C24" s="21">
        <v>-1901.3400000000001</v>
      </c>
    </row>
    <row r="25" spans="2:3" x14ac:dyDescent="0.3">
      <c r="B25" s="8" t="s">
        <v>68</v>
      </c>
      <c r="C25" s="21">
        <v>171787.59999999998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09090-D430-4000-AAE4-9C888B7D576A}">
  <dimension ref="A1:E301"/>
  <sheetViews>
    <sheetView showGridLines="0" zoomScaleNormal="100" workbookViewId="0">
      <selection activeCell="G9" sqref="G9"/>
    </sheetView>
  </sheetViews>
  <sheetFormatPr defaultRowHeight="14.4" x14ac:dyDescent="0.3"/>
  <cols>
    <col min="1" max="1" width="15.109375" bestFit="1" customWidth="1"/>
    <col min="2" max="2" width="12.44140625" bestFit="1" customWidth="1"/>
    <col min="3" max="3" width="20.21875" bestFit="1" customWidth="1"/>
    <col min="4" max="4" width="8" bestFit="1" customWidth="1"/>
    <col min="5" max="5" width="5.33203125" bestFit="1" customWidth="1"/>
  </cols>
  <sheetData>
    <row r="1" spans="1:5" x14ac:dyDescent="0.3">
      <c r="A1" s="3" t="s">
        <v>11</v>
      </c>
      <c r="B1" s="3" t="s">
        <v>12</v>
      </c>
      <c r="C1" s="3" t="s">
        <v>0</v>
      </c>
      <c r="D1" s="17" t="s">
        <v>1</v>
      </c>
      <c r="E1" s="17" t="s">
        <v>50</v>
      </c>
    </row>
    <row r="2" spans="1:5" x14ac:dyDescent="0.3">
      <c r="A2" t="s">
        <v>40</v>
      </c>
      <c r="B2" t="s">
        <v>37</v>
      </c>
      <c r="C2" t="s">
        <v>30</v>
      </c>
      <c r="D2" s="1">
        <v>1624</v>
      </c>
      <c r="E2" s="2">
        <v>114</v>
      </c>
    </row>
    <row r="3" spans="1:5" x14ac:dyDescent="0.3">
      <c r="A3" t="s">
        <v>8</v>
      </c>
      <c r="B3" t="s">
        <v>35</v>
      </c>
      <c r="C3" t="s">
        <v>32</v>
      </c>
      <c r="D3" s="1">
        <v>6706</v>
      </c>
      <c r="E3" s="2">
        <v>459</v>
      </c>
    </row>
    <row r="4" spans="1:5" x14ac:dyDescent="0.3">
      <c r="A4" t="s">
        <v>9</v>
      </c>
      <c r="B4" t="s">
        <v>35</v>
      </c>
      <c r="C4" t="s">
        <v>4</v>
      </c>
      <c r="D4" s="1">
        <v>959</v>
      </c>
      <c r="E4" s="2">
        <v>147</v>
      </c>
    </row>
    <row r="5" spans="1:5" x14ac:dyDescent="0.3">
      <c r="A5" t="s">
        <v>41</v>
      </c>
      <c r="B5" t="s">
        <v>36</v>
      </c>
      <c r="C5" t="s">
        <v>18</v>
      </c>
      <c r="D5" s="1">
        <v>9632</v>
      </c>
      <c r="E5" s="2">
        <v>288</v>
      </c>
    </row>
    <row r="6" spans="1:5" x14ac:dyDescent="0.3">
      <c r="A6" t="s">
        <v>6</v>
      </c>
      <c r="B6" t="s">
        <v>39</v>
      </c>
      <c r="C6" t="s">
        <v>25</v>
      </c>
      <c r="D6" s="1">
        <v>2100</v>
      </c>
      <c r="E6" s="2">
        <v>414</v>
      </c>
    </row>
    <row r="7" spans="1:5" x14ac:dyDescent="0.3">
      <c r="A7" t="s">
        <v>40</v>
      </c>
      <c r="B7" t="s">
        <v>35</v>
      </c>
      <c r="C7" t="s">
        <v>33</v>
      </c>
      <c r="D7" s="1">
        <v>8869</v>
      </c>
      <c r="E7" s="2">
        <v>432</v>
      </c>
    </row>
    <row r="8" spans="1:5" x14ac:dyDescent="0.3">
      <c r="A8" t="s">
        <v>6</v>
      </c>
      <c r="B8" t="s">
        <v>38</v>
      </c>
      <c r="C8" t="s">
        <v>31</v>
      </c>
      <c r="D8" s="1">
        <v>2681</v>
      </c>
      <c r="E8" s="2">
        <v>54</v>
      </c>
    </row>
    <row r="9" spans="1:5" x14ac:dyDescent="0.3">
      <c r="A9" t="s">
        <v>8</v>
      </c>
      <c r="B9" t="s">
        <v>35</v>
      </c>
      <c r="C9" t="s">
        <v>22</v>
      </c>
      <c r="D9" s="1">
        <v>5012</v>
      </c>
      <c r="E9" s="2">
        <v>210</v>
      </c>
    </row>
    <row r="10" spans="1:5" x14ac:dyDescent="0.3">
      <c r="A10" t="s">
        <v>7</v>
      </c>
      <c r="B10" t="s">
        <v>38</v>
      </c>
      <c r="C10" t="s">
        <v>14</v>
      </c>
      <c r="D10" s="1">
        <v>1281</v>
      </c>
      <c r="E10" s="2">
        <v>75</v>
      </c>
    </row>
    <row r="11" spans="1:5" x14ac:dyDescent="0.3">
      <c r="A11" t="s">
        <v>5</v>
      </c>
      <c r="B11" t="s">
        <v>37</v>
      </c>
      <c r="C11" t="s">
        <v>14</v>
      </c>
      <c r="D11" s="1">
        <v>4991</v>
      </c>
      <c r="E11" s="2">
        <v>12</v>
      </c>
    </row>
    <row r="12" spans="1:5" x14ac:dyDescent="0.3">
      <c r="A12" t="s">
        <v>2</v>
      </c>
      <c r="B12" t="s">
        <v>39</v>
      </c>
      <c r="C12" t="s">
        <v>25</v>
      </c>
      <c r="D12" s="1">
        <v>1785</v>
      </c>
      <c r="E12" s="2">
        <v>462</v>
      </c>
    </row>
    <row r="13" spans="1:5" x14ac:dyDescent="0.3">
      <c r="A13" t="s">
        <v>3</v>
      </c>
      <c r="B13" t="s">
        <v>37</v>
      </c>
      <c r="C13" t="s">
        <v>17</v>
      </c>
      <c r="D13" s="1">
        <v>3983</v>
      </c>
      <c r="E13" s="2">
        <v>144</v>
      </c>
    </row>
    <row r="14" spans="1:5" x14ac:dyDescent="0.3">
      <c r="A14" t="s">
        <v>9</v>
      </c>
      <c r="B14" t="s">
        <v>38</v>
      </c>
      <c r="C14" t="s">
        <v>16</v>
      </c>
      <c r="D14" s="1">
        <v>2646</v>
      </c>
      <c r="E14" s="2">
        <v>120</v>
      </c>
    </row>
    <row r="15" spans="1:5" x14ac:dyDescent="0.3">
      <c r="A15" t="s">
        <v>2</v>
      </c>
      <c r="B15" t="s">
        <v>34</v>
      </c>
      <c r="C15" t="s">
        <v>13</v>
      </c>
      <c r="D15" s="1">
        <v>252</v>
      </c>
      <c r="E15" s="2">
        <v>54</v>
      </c>
    </row>
    <row r="16" spans="1:5" x14ac:dyDescent="0.3">
      <c r="A16" t="s">
        <v>3</v>
      </c>
      <c r="B16" t="s">
        <v>35</v>
      </c>
      <c r="C16" t="s">
        <v>25</v>
      </c>
      <c r="D16" s="1">
        <v>2464</v>
      </c>
      <c r="E16" s="2">
        <v>234</v>
      </c>
    </row>
    <row r="17" spans="1:5" x14ac:dyDescent="0.3">
      <c r="A17" t="s">
        <v>3</v>
      </c>
      <c r="B17" t="s">
        <v>35</v>
      </c>
      <c r="C17" t="s">
        <v>29</v>
      </c>
      <c r="D17" s="1">
        <v>2114</v>
      </c>
      <c r="E17" s="2">
        <v>66</v>
      </c>
    </row>
    <row r="18" spans="1:5" x14ac:dyDescent="0.3">
      <c r="A18" t="s">
        <v>6</v>
      </c>
      <c r="B18" t="s">
        <v>37</v>
      </c>
      <c r="C18" t="s">
        <v>31</v>
      </c>
      <c r="D18" s="1">
        <v>7693</v>
      </c>
      <c r="E18" s="2">
        <v>87</v>
      </c>
    </row>
    <row r="19" spans="1:5" x14ac:dyDescent="0.3">
      <c r="A19" t="s">
        <v>5</v>
      </c>
      <c r="B19" t="s">
        <v>34</v>
      </c>
      <c r="C19" t="s">
        <v>20</v>
      </c>
      <c r="D19" s="1">
        <v>15610</v>
      </c>
      <c r="E19" s="2">
        <v>339</v>
      </c>
    </row>
    <row r="20" spans="1:5" x14ac:dyDescent="0.3">
      <c r="A20" t="s">
        <v>41</v>
      </c>
      <c r="B20" t="s">
        <v>34</v>
      </c>
      <c r="C20" t="s">
        <v>22</v>
      </c>
      <c r="D20" s="1">
        <v>336</v>
      </c>
      <c r="E20" s="2">
        <v>144</v>
      </c>
    </row>
    <row r="21" spans="1:5" x14ac:dyDescent="0.3">
      <c r="A21" t="s">
        <v>2</v>
      </c>
      <c r="B21" t="s">
        <v>39</v>
      </c>
      <c r="C21" t="s">
        <v>20</v>
      </c>
      <c r="D21" s="1">
        <v>9443</v>
      </c>
      <c r="E21" s="2">
        <v>162</v>
      </c>
    </row>
    <row r="22" spans="1:5" x14ac:dyDescent="0.3">
      <c r="A22" t="s">
        <v>9</v>
      </c>
      <c r="B22" t="s">
        <v>34</v>
      </c>
      <c r="C22" t="s">
        <v>23</v>
      </c>
      <c r="D22" s="1">
        <v>8155</v>
      </c>
      <c r="E22" s="2">
        <v>90</v>
      </c>
    </row>
    <row r="23" spans="1:5" x14ac:dyDescent="0.3">
      <c r="A23" t="s">
        <v>8</v>
      </c>
      <c r="B23" t="s">
        <v>38</v>
      </c>
      <c r="C23" t="s">
        <v>23</v>
      </c>
      <c r="D23" s="1">
        <v>1701</v>
      </c>
      <c r="E23" s="2">
        <v>234</v>
      </c>
    </row>
    <row r="24" spans="1:5" x14ac:dyDescent="0.3">
      <c r="A24" t="s">
        <v>10</v>
      </c>
      <c r="B24" t="s">
        <v>38</v>
      </c>
      <c r="C24" t="s">
        <v>22</v>
      </c>
      <c r="D24" s="1">
        <v>2205</v>
      </c>
      <c r="E24" s="2">
        <v>141</v>
      </c>
    </row>
    <row r="25" spans="1:5" x14ac:dyDescent="0.3">
      <c r="A25" t="s">
        <v>8</v>
      </c>
      <c r="B25" t="s">
        <v>37</v>
      </c>
      <c r="C25" t="s">
        <v>19</v>
      </c>
      <c r="D25" s="1">
        <v>1771</v>
      </c>
      <c r="E25" s="2">
        <v>204</v>
      </c>
    </row>
    <row r="26" spans="1:5" x14ac:dyDescent="0.3">
      <c r="A26" t="s">
        <v>41</v>
      </c>
      <c r="B26" t="s">
        <v>35</v>
      </c>
      <c r="C26" t="s">
        <v>15</v>
      </c>
      <c r="D26" s="1">
        <v>2114</v>
      </c>
      <c r="E26" s="2">
        <v>186</v>
      </c>
    </row>
    <row r="27" spans="1:5" x14ac:dyDescent="0.3">
      <c r="A27" t="s">
        <v>41</v>
      </c>
      <c r="B27" t="s">
        <v>36</v>
      </c>
      <c r="C27" t="s">
        <v>13</v>
      </c>
      <c r="D27" s="1">
        <v>10311</v>
      </c>
      <c r="E27" s="2">
        <v>231</v>
      </c>
    </row>
    <row r="28" spans="1:5" x14ac:dyDescent="0.3">
      <c r="A28" t="s">
        <v>3</v>
      </c>
      <c r="B28" t="s">
        <v>39</v>
      </c>
      <c r="C28" t="s">
        <v>16</v>
      </c>
      <c r="D28" s="1">
        <v>21</v>
      </c>
      <c r="E28" s="2">
        <v>168</v>
      </c>
    </row>
    <row r="29" spans="1:5" x14ac:dyDescent="0.3">
      <c r="A29" t="s">
        <v>10</v>
      </c>
      <c r="B29" t="s">
        <v>35</v>
      </c>
      <c r="C29" t="s">
        <v>20</v>
      </c>
      <c r="D29" s="1">
        <v>1974</v>
      </c>
      <c r="E29" s="2">
        <v>195</v>
      </c>
    </row>
    <row r="30" spans="1:5" x14ac:dyDescent="0.3">
      <c r="A30" t="s">
        <v>5</v>
      </c>
      <c r="B30" t="s">
        <v>36</v>
      </c>
      <c r="C30" t="s">
        <v>23</v>
      </c>
      <c r="D30" s="1">
        <v>6314</v>
      </c>
      <c r="E30" s="2">
        <v>15</v>
      </c>
    </row>
    <row r="31" spans="1:5" x14ac:dyDescent="0.3">
      <c r="A31" t="s">
        <v>10</v>
      </c>
      <c r="B31" t="s">
        <v>37</v>
      </c>
      <c r="C31" t="s">
        <v>23</v>
      </c>
      <c r="D31" s="1">
        <v>4683</v>
      </c>
      <c r="E31" s="2">
        <v>30</v>
      </c>
    </row>
    <row r="32" spans="1:5" x14ac:dyDescent="0.3">
      <c r="A32" t="s">
        <v>41</v>
      </c>
      <c r="B32" t="s">
        <v>37</v>
      </c>
      <c r="C32" t="s">
        <v>24</v>
      </c>
      <c r="D32" s="1">
        <v>6398</v>
      </c>
      <c r="E32" s="2">
        <v>102</v>
      </c>
    </row>
    <row r="33" spans="1:5" x14ac:dyDescent="0.3">
      <c r="A33" t="s">
        <v>2</v>
      </c>
      <c r="B33" t="s">
        <v>35</v>
      </c>
      <c r="C33" t="s">
        <v>19</v>
      </c>
      <c r="D33" s="1">
        <v>553</v>
      </c>
      <c r="E33" s="2">
        <v>15</v>
      </c>
    </row>
    <row r="34" spans="1:5" x14ac:dyDescent="0.3">
      <c r="A34" t="s">
        <v>8</v>
      </c>
      <c r="B34" t="s">
        <v>39</v>
      </c>
      <c r="C34" t="s">
        <v>30</v>
      </c>
      <c r="D34" s="1">
        <v>7021</v>
      </c>
      <c r="E34" s="2">
        <v>183</v>
      </c>
    </row>
    <row r="35" spans="1:5" x14ac:dyDescent="0.3">
      <c r="A35" t="s">
        <v>40</v>
      </c>
      <c r="B35" t="s">
        <v>39</v>
      </c>
      <c r="C35" t="s">
        <v>22</v>
      </c>
      <c r="D35" s="1">
        <v>5817</v>
      </c>
      <c r="E35" s="2">
        <v>12</v>
      </c>
    </row>
    <row r="36" spans="1:5" x14ac:dyDescent="0.3">
      <c r="A36" t="s">
        <v>41</v>
      </c>
      <c r="B36" t="s">
        <v>39</v>
      </c>
      <c r="C36" t="s">
        <v>14</v>
      </c>
      <c r="D36" s="1">
        <v>3976</v>
      </c>
      <c r="E36" s="2">
        <v>72</v>
      </c>
    </row>
    <row r="37" spans="1:5" x14ac:dyDescent="0.3">
      <c r="A37" t="s">
        <v>6</v>
      </c>
      <c r="B37" t="s">
        <v>38</v>
      </c>
      <c r="C37" t="s">
        <v>27</v>
      </c>
      <c r="D37" s="1">
        <v>1134</v>
      </c>
      <c r="E37" s="2">
        <v>282</v>
      </c>
    </row>
    <row r="38" spans="1:5" x14ac:dyDescent="0.3">
      <c r="A38" t="s">
        <v>2</v>
      </c>
      <c r="B38" t="s">
        <v>39</v>
      </c>
      <c r="C38" t="s">
        <v>28</v>
      </c>
      <c r="D38" s="1">
        <v>6027</v>
      </c>
      <c r="E38" s="2">
        <v>144</v>
      </c>
    </row>
    <row r="39" spans="1:5" x14ac:dyDescent="0.3">
      <c r="A39" t="s">
        <v>6</v>
      </c>
      <c r="B39" t="s">
        <v>37</v>
      </c>
      <c r="C39" t="s">
        <v>16</v>
      </c>
      <c r="D39" s="1">
        <v>1904</v>
      </c>
      <c r="E39" s="2">
        <v>405</v>
      </c>
    </row>
    <row r="40" spans="1:5" x14ac:dyDescent="0.3">
      <c r="A40" t="s">
        <v>7</v>
      </c>
      <c r="B40" t="s">
        <v>34</v>
      </c>
      <c r="C40" t="s">
        <v>32</v>
      </c>
      <c r="D40" s="1">
        <v>3262</v>
      </c>
      <c r="E40" s="2">
        <v>75</v>
      </c>
    </row>
    <row r="41" spans="1:5" x14ac:dyDescent="0.3">
      <c r="A41" t="s">
        <v>40</v>
      </c>
      <c r="B41" t="s">
        <v>34</v>
      </c>
      <c r="C41" t="s">
        <v>27</v>
      </c>
      <c r="D41" s="1">
        <v>2289</v>
      </c>
      <c r="E41" s="2">
        <v>135</v>
      </c>
    </row>
    <row r="42" spans="1:5" x14ac:dyDescent="0.3">
      <c r="A42" t="s">
        <v>5</v>
      </c>
      <c r="B42" t="s">
        <v>34</v>
      </c>
      <c r="C42" t="s">
        <v>27</v>
      </c>
      <c r="D42" s="1">
        <v>6986</v>
      </c>
      <c r="E42" s="2">
        <v>21</v>
      </c>
    </row>
    <row r="43" spans="1:5" x14ac:dyDescent="0.3">
      <c r="A43" t="s">
        <v>2</v>
      </c>
      <c r="B43" t="s">
        <v>38</v>
      </c>
      <c r="C43" t="s">
        <v>23</v>
      </c>
      <c r="D43" s="1">
        <v>4417</v>
      </c>
      <c r="E43" s="2">
        <v>153</v>
      </c>
    </row>
    <row r="44" spans="1:5" x14ac:dyDescent="0.3">
      <c r="A44" t="s">
        <v>6</v>
      </c>
      <c r="B44" t="s">
        <v>34</v>
      </c>
      <c r="C44" t="s">
        <v>15</v>
      </c>
      <c r="D44" s="1">
        <v>1442</v>
      </c>
      <c r="E44" s="2">
        <v>15</v>
      </c>
    </row>
    <row r="45" spans="1:5" x14ac:dyDescent="0.3">
      <c r="A45" t="s">
        <v>3</v>
      </c>
      <c r="B45" t="s">
        <v>35</v>
      </c>
      <c r="C45" t="s">
        <v>14</v>
      </c>
      <c r="D45" s="1">
        <v>2415</v>
      </c>
      <c r="E45" s="2">
        <v>255</v>
      </c>
    </row>
    <row r="46" spans="1:5" x14ac:dyDescent="0.3">
      <c r="A46" t="s">
        <v>2</v>
      </c>
      <c r="B46" t="s">
        <v>37</v>
      </c>
      <c r="C46" t="s">
        <v>19</v>
      </c>
      <c r="D46" s="1">
        <v>238</v>
      </c>
      <c r="E46" s="2">
        <v>18</v>
      </c>
    </row>
    <row r="47" spans="1:5" x14ac:dyDescent="0.3">
      <c r="A47" t="s">
        <v>6</v>
      </c>
      <c r="B47" t="s">
        <v>37</v>
      </c>
      <c r="C47" t="s">
        <v>23</v>
      </c>
      <c r="D47" s="1">
        <v>4949</v>
      </c>
      <c r="E47" s="2">
        <v>189</v>
      </c>
    </row>
    <row r="48" spans="1:5" x14ac:dyDescent="0.3">
      <c r="A48" t="s">
        <v>5</v>
      </c>
      <c r="B48" t="s">
        <v>38</v>
      </c>
      <c r="C48" t="s">
        <v>32</v>
      </c>
      <c r="D48" s="1">
        <v>5075</v>
      </c>
      <c r="E48" s="2">
        <v>21</v>
      </c>
    </row>
    <row r="49" spans="1:5" x14ac:dyDescent="0.3">
      <c r="A49" t="s">
        <v>3</v>
      </c>
      <c r="B49" t="s">
        <v>36</v>
      </c>
      <c r="C49" t="s">
        <v>16</v>
      </c>
      <c r="D49" s="1">
        <v>9198</v>
      </c>
      <c r="E49" s="2">
        <v>36</v>
      </c>
    </row>
    <row r="50" spans="1:5" x14ac:dyDescent="0.3">
      <c r="A50" t="s">
        <v>6</v>
      </c>
      <c r="B50" t="s">
        <v>34</v>
      </c>
      <c r="C50" t="s">
        <v>29</v>
      </c>
      <c r="D50" s="1">
        <v>3339</v>
      </c>
      <c r="E50" s="2">
        <v>75</v>
      </c>
    </row>
    <row r="51" spans="1:5" x14ac:dyDescent="0.3">
      <c r="A51" t="s">
        <v>40</v>
      </c>
      <c r="B51" t="s">
        <v>34</v>
      </c>
      <c r="C51" t="s">
        <v>17</v>
      </c>
      <c r="D51" s="1">
        <v>5019</v>
      </c>
      <c r="E51" s="2">
        <v>156</v>
      </c>
    </row>
    <row r="52" spans="1:5" x14ac:dyDescent="0.3">
      <c r="A52" t="s">
        <v>5</v>
      </c>
      <c r="B52" t="s">
        <v>36</v>
      </c>
      <c r="C52" t="s">
        <v>16</v>
      </c>
      <c r="D52" s="1">
        <v>16184</v>
      </c>
      <c r="E52" s="2">
        <v>39</v>
      </c>
    </row>
    <row r="53" spans="1:5" x14ac:dyDescent="0.3">
      <c r="A53" t="s">
        <v>6</v>
      </c>
      <c r="B53" t="s">
        <v>36</v>
      </c>
      <c r="C53" t="s">
        <v>21</v>
      </c>
      <c r="D53" s="1">
        <v>497</v>
      </c>
      <c r="E53" s="2">
        <v>63</v>
      </c>
    </row>
    <row r="54" spans="1:5" x14ac:dyDescent="0.3">
      <c r="A54" t="s">
        <v>2</v>
      </c>
      <c r="B54" t="s">
        <v>36</v>
      </c>
      <c r="C54" t="s">
        <v>29</v>
      </c>
      <c r="D54" s="1">
        <v>8211</v>
      </c>
      <c r="E54" s="2">
        <v>75</v>
      </c>
    </row>
    <row r="55" spans="1:5" x14ac:dyDescent="0.3">
      <c r="A55" t="s">
        <v>2</v>
      </c>
      <c r="B55" t="s">
        <v>38</v>
      </c>
      <c r="C55" t="s">
        <v>28</v>
      </c>
      <c r="D55" s="1">
        <v>6580</v>
      </c>
      <c r="E55" s="2">
        <v>183</v>
      </c>
    </row>
    <row r="56" spans="1:5" x14ac:dyDescent="0.3">
      <c r="A56" t="s">
        <v>41</v>
      </c>
      <c r="B56" t="s">
        <v>35</v>
      </c>
      <c r="C56" t="s">
        <v>13</v>
      </c>
      <c r="D56" s="1">
        <v>4760</v>
      </c>
      <c r="E56" s="2">
        <v>69</v>
      </c>
    </row>
    <row r="57" spans="1:5" x14ac:dyDescent="0.3">
      <c r="A57" t="s">
        <v>40</v>
      </c>
      <c r="B57" t="s">
        <v>36</v>
      </c>
      <c r="C57" t="s">
        <v>25</v>
      </c>
      <c r="D57" s="1">
        <v>5439</v>
      </c>
      <c r="E57" s="2">
        <v>30</v>
      </c>
    </row>
    <row r="58" spans="1:5" x14ac:dyDescent="0.3">
      <c r="A58" t="s">
        <v>41</v>
      </c>
      <c r="B58" t="s">
        <v>34</v>
      </c>
      <c r="C58" t="s">
        <v>17</v>
      </c>
      <c r="D58" s="1">
        <v>1463</v>
      </c>
      <c r="E58" s="2">
        <v>39</v>
      </c>
    </row>
    <row r="59" spans="1:5" x14ac:dyDescent="0.3">
      <c r="A59" t="s">
        <v>3</v>
      </c>
      <c r="B59" t="s">
        <v>34</v>
      </c>
      <c r="C59" t="s">
        <v>32</v>
      </c>
      <c r="D59" s="1">
        <v>7777</v>
      </c>
      <c r="E59" s="2">
        <v>504</v>
      </c>
    </row>
    <row r="60" spans="1:5" x14ac:dyDescent="0.3">
      <c r="A60" t="s">
        <v>9</v>
      </c>
      <c r="B60" t="s">
        <v>37</v>
      </c>
      <c r="C60" t="s">
        <v>29</v>
      </c>
      <c r="D60" s="1">
        <v>1085</v>
      </c>
      <c r="E60" s="2">
        <v>273</v>
      </c>
    </row>
    <row r="61" spans="1:5" x14ac:dyDescent="0.3">
      <c r="A61" t="s">
        <v>5</v>
      </c>
      <c r="B61" t="s">
        <v>37</v>
      </c>
      <c r="C61" t="s">
        <v>31</v>
      </c>
      <c r="D61" s="1">
        <v>182</v>
      </c>
      <c r="E61" s="2">
        <v>48</v>
      </c>
    </row>
    <row r="62" spans="1:5" x14ac:dyDescent="0.3">
      <c r="A62" t="s">
        <v>6</v>
      </c>
      <c r="B62" t="s">
        <v>34</v>
      </c>
      <c r="C62" t="s">
        <v>27</v>
      </c>
      <c r="D62" s="1">
        <v>4242</v>
      </c>
      <c r="E62" s="2">
        <v>207</v>
      </c>
    </row>
    <row r="63" spans="1:5" x14ac:dyDescent="0.3">
      <c r="A63" t="s">
        <v>6</v>
      </c>
      <c r="B63" t="s">
        <v>36</v>
      </c>
      <c r="C63" t="s">
        <v>32</v>
      </c>
      <c r="D63" s="1">
        <v>6118</v>
      </c>
      <c r="E63" s="2">
        <v>9</v>
      </c>
    </row>
    <row r="64" spans="1:5" x14ac:dyDescent="0.3">
      <c r="A64" t="s">
        <v>10</v>
      </c>
      <c r="B64" t="s">
        <v>36</v>
      </c>
      <c r="C64" t="s">
        <v>23</v>
      </c>
      <c r="D64" s="1">
        <v>2317</v>
      </c>
      <c r="E64" s="2">
        <v>261</v>
      </c>
    </row>
    <row r="65" spans="1:5" x14ac:dyDescent="0.3">
      <c r="A65" t="s">
        <v>6</v>
      </c>
      <c r="B65" t="s">
        <v>38</v>
      </c>
      <c r="C65" t="s">
        <v>16</v>
      </c>
      <c r="D65" s="1">
        <v>938</v>
      </c>
      <c r="E65" s="2">
        <v>6</v>
      </c>
    </row>
    <row r="66" spans="1:5" x14ac:dyDescent="0.3">
      <c r="A66" t="s">
        <v>8</v>
      </c>
      <c r="B66" t="s">
        <v>37</v>
      </c>
      <c r="C66" t="s">
        <v>15</v>
      </c>
      <c r="D66" s="1">
        <v>9709</v>
      </c>
      <c r="E66" s="2">
        <v>30</v>
      </c>
    </row>
    <row r="67" spans="1:5" x14ac:dyDescent="0.3">
      <c r="A67" t="s">
        <v>7</v>
      </c>
      <c r="B67" t="s">
        <v>34</v>
      </c>
      <c r="C67" t="s">
        <v>20</v>
      </c>
      <c r="D67" s="1">
        <v>2205</v>
      </c>
      <c r="E67" s="2">
        <v>138</v>
      </c>
    </row>
    <row r="68" spans="1:5" x14ac:dyDescent="0.3">
      <c r="A68" t="s">
        <v>7</v>
      </c>
      <c r="B68" t="s">
        <v>37</v>
      </c>
      <c r="C68" t="s">
        <v>17</v>
      </c>
      <c r="D68" s="1">
        <v>4487</v>
      </c>
      <c r="E68" s="2">
        <v>111</v>
      </c>
    </row>
    <row r="69" spans="1:5" x14ac:dyDescent="0.3">
      <c r="A69" t="s">
        <v>5</v>
      </c>
      <c r="B69" t="s">
        <v>35</v>
      </c>
      <c r="C69" t="s">
        <v>18</v>
      </c>
      <c r="D69" s="1">
        <v>2415</v>
      </c>
      <c r="E69" s="2">
        <v>15</v>
      </c>
    </row>
    <row r="70" spans="1:5" x14ac:dyDescent="0.3">
      <c r="A70" t="s">
        <v>40</v>
      </c>
      <c r="B70" t="s">
        <v>34</v>
      </c>
      <c r="C70" t="s">
        <v>19</v>
      </c>
      <c r="D70" s="1">
        <v>4018</v>
      </c>
      <c r="E70" s="2">
        <v>162</v>
      </c>
    </row>
    <row r="71" spans="1:5" x14ac:dyDescent="0.3">
      <c r="A71" t="s">
        <v>5</v>
      </c>
      <c r="B71" t="s">
        <v>34</v>
      </c>
      <c r="C71" t="s">
        <v>19</v>
      </c>
      <c r="D71" s="1">
        <v>861</v>
      </c>
      <c r="E71" s="2">
        <v>195</v>
      </c>
    </row>
    <row r="72" spans="1:5" x14ac:dyDescent="0.3">
      <c r="A72" t="s">
        <v>10</v>
      </c>
      <c r="B72" t="s">
        <v>38</v>
      </c>
      <c r="C72" t="s">
        <v>14</v>
      </c>
      <c r="D72" s="1">
        <v>5586</v>
      </c>
      <c r="E72" s="2">
        <v>525</v>
      </c>
    </row>
    <row r="73" spans="1:5" x14ac:dyDescent="0.3">
      <c r="A73" t="s">
        <v>7</v>
      </c>
      <c r="B73" t="s">
        <v>34</v>
      </c>
      <c r="C73" t="s">
        <v>33</v>
      </c>
      <c r="D73" s="1">
        <v>2226</v>
      </c>
      <c r="E73" s="2">
        <v>48</v>
      </c>
    </row>
    <row r="74" spans="1:5" x14ac:dyDescent="0.3">
      <c r="A74" t="s">
        <v>9</v>
      </c>
      <c r="B74" t="s">
        <v>34</v>
      </c>
      <c r="C74" t="s">
        <v>28</v>
      </c>
      <c r="D74" s="1">
        <v>14329</v>
      </c>
      <c r="E74" s="2">
        <v>150</v>
      </c>
    </row>
    <row r="75" spans="1:5" x14ac:dyDescent="0.3">
      <c r="A75" t="s">
        <v>9</v>
      </c>
      <c r="B75" t="s">
        <v>34</v>
      </c>
      <c r="C75" t="s">
        <v>20</v>
      </c>
      <c r="D75" s="1">
        <v>8463</v>
      </c>
      <c r="E75" s="2">
        <v>492</v>
      </c>
    </row>
    <row r="76" spans="1:5" x14ac:dyDescent="0.3">
      <c r="A76" t="s">
        <v>5</v>
      </c>
      <c r="B76" t="s">
        <v>34</v>
      </c>
      <c r="C76" t="s">
        <v>29</v>
      </c>
      <c r="D76" s="1">
        <v>2891</v>
      </c>
      <c r="E76" s="2">
        <v>102</v>
      </c>
    </row>
    <row r="77" spans="1:5" x14ac:dyDescent="0.3">
      <c r="A77" t="s">
        <v>3</v>
      </c>
      <c r="B77" t="s">
        <v>36</v>
      </c>
      <c r="C77" t="s">
        <v>23</v>
      </c>
      <c r="D77" s="1">
        <v>3773</v>
      </c>
      <c r="E77" s="2">
        <v>165</v>
      </c>
    </row>
    <row r="78" spans="1:5" x14ac:dyDescent="0.3">
      <c r="A78" t="s">
        <v>41</v>
      </c>
      <c r="B78" t="s">
        <v>36</v>
      </c>
      <c r="C78" t="s">
        <v>28</v>
      </c>
      <c r="D78" s="1">
        <v>854</v>
      </c>
      <c r="E78" s="2">
        <v>309</v>
      </c>
    </row>
    <row r="79" spans="1:5" x14ac:dyDescent="0.3">
      <c r="A79" t="s">
        <v>6</v>
      </c>
      <c r="B79" t="s">
        <v>36</v>
      </c>
      <c r="C79" t="s">
        <v>17</v>
      </c>
      <c r="D79" s="1">
        <v>4970</v>
      </c>
      <c r="E79" s="2">
        <v>156</v>
      </c>
    </row>
    <row r="80" spans="1:5" x14ac:dyDescent="0.3">
      <c r="A80" t="s">
        <v>9</v>
      </c>
      <c r="B80" t="s">
        <v>35</v>
      </c>
      <c r="C80" t="s">
        <v>26</v>
      </c>
      <c r="D80" s="1">
        <v>98</v>
      </c>
      <c r="E80" s="2">
        <v>159</v>
      </c>
    </row>
    <row r="81" spans="1:5" x14ac:dyDescent="0.3">
      <c r="A81" t="s">
        <v>5</v>
      </c>
      <c r="B81" t="s">
        <v>35</v>
      </c>
      <c r="C81" t="s">
        <v>15</v>
      </c>
      <c r="D81" s="1">
        <v>13391</v>
      </c>
      <c r="E81" s="2">
        <v>201</v>
      </c>
    </row>
    <row r="82" spans="1:5" x14ac:dyDescent="0.3">
      <c r="A82" t="s">
        <v>8</v>
      </c>
      <c r="B82" t="s">
        <v>39</v>
      </c>
      <c r="C82" t="s">
        <v>31</v>
      </c>
      <c r="D82" s="1">
        <v>8890</v>
      </c>
      <c r="E82" s="2">
        <v>210</v>
      </c>
    </row>
    <row r="83" spans="1:5" x14ac:dyDescent="0.3">
      <c r="A83" t="s">
        <v>2</v>
      </c>
      <c r="B83" t="s">
        <v>38</v>
      </c>
      <c r="C83" t="s">
        <v>13</v>
      </c>
      <c r="D83" s="1">
        <v>56</v>
      </c>
      <c r="E83" s="2">
        <v>51</v>
      </c>
    </row>
    <row r="84" spans="1:5" x14ac:dyDescent="0.3">
      <c r="A84" t="s">
        <v>3</v>
      </c>
      <c r="B84" t="s">
        <v>36</v>
      </c>
      <c r="C84" t="s">
        <v>25</v>
      </c>
      <c r="D84" s="1">
        <v>3339</v>
      </c>
      <c r="E84" s="2">
        <v>39</v>
      </c>
    </row>
    <row r="85" spans="1:5" x14ac:dyDescent="0.3">
      <c r="A85" t="s">
        <v>10</v>
      </c>
      <c r="B85" t="s">
        <v>35</v>
      </c>
      <c r="C85" t="s">
        <v>18</v>
      </c>
      <c r="D85" s="1">
        <v>3808</v>
      </c>
      <c r="E85" s="2">
        <v>279</v>
      </c>
    </row>
    <row r="86" spans="1:5" x14ac:dyDescent="0.3">
      <c r="A86" t="s">
        <v>10</v>
      </c>
      <c r="B86" t="s">
        <v>38</v>
      </c>
      <c r="C86" t="s">
        <v>13</v>
      </c>
      <c r="D86" s="1">
        <v>63</v>
      </c>
      <c r="E86" s="2">
        <v>123</v>
      </c>
    </row>
    <row r="87" spans="1:5" x14ac:dyDescent="0.3">
      <c r="A87" t="s">
        <v>2</v>
      </c>
      <c r="B87" t="s">
        <v>39</v>
      </c>
      <c r="C87" t="s">
        <v>27</v>
      </c>
      <c r="D87" s="1">
        <v>7812</v>
      </c>
      <c r="E87" s="2">
        <v>81</v>
      </c>
    </row>
    <row r="88" spans="1:5" x14ac:dyDescent="0.3">
      <c r="A88" t="s">
        <v>40</v>
      </c>
      <c r="B88" t="s">
        <v>37</v>
      </c>
      <c r="C88" t="s">
        <v>19</v>
      </c>
      <c r="D88" s="1">
        <v>7693</v>
      </c>
      <c r="E88" s="2">
        <v>21</v>
      </c>
    </row>
    <row r="89" spans="1:5" x14ac:dyDescent="0.3">
      <c r="A89" t="s">
        <v>3</v>
      </c>
      <c r="B89" t="s">
        <v>36</v>
      </c>
      <c r="C89" t="s">
        <v>28</v>
      </c>
      <c r="D89" s="1">
        <v>973</v>
      </c>
      <c r="E89" s="2">
        <v>162</v>
      </c>
    </row>
    <row r="90" spans="1:5" x14ac:dyDescent="0.3">
      <c r="A90" t="s">
        <v>10</v>
      </c>
      <c r="B90" t="s">
        <v>35</v>
      </c>
      <c r="C90" t="s">
        <v>21</v>
      </c>
      <c r="D90" s="1">
        <v>567</v>
      </c>
      <c r="E90" s="2">
        <v>228</v>
      </c>
    </row>
    <row r="91" spans="1:5" x14ac:dyDescent="0.3">
      <c r="A91" t="s">
        <v>10</v>
      </c>
      <c r="B91" t="s">
        <v>36</v>
      </c>
      <c r="C91" t="s">
        <v>29</v>
      </c>
      <c r="D91" s="1">
        <v>2471</v>
      </c>
      <c r="E91" s="2">
        <v>342</v>
      </c>
    </row>
    <row r="92" spans="1:5" x14ac:dyDescent="0.3">
      <c r="A92" t="s">
        <v>5</v>
      </c>
      <c r="B92" t="s">
        <v>38</v>
      </c>
      <c r="C92" t="s">
        <v>13</v>
      </c>
      <c r="D92" s="1">
        <v>7189</v>
      </c>
      <c r="E92" s="2">
        <v>54</v>
      </c>
    </row>
    <row r="93" spans="1:5" x14ac:dyDescent="0.3">
      <c r="A93" t="s">
        <v>41</v>
      </c>
      <c r="B93" t="s">
        <v>35</v>
      </c>
      <c r="C93" t="s">
        <v>28</v>
      </c>
      <c r="D93" s="1">
        <v>7455</v>
      </c>
      <c r="E93" s="2">
        <v>216</v>
      </c>
    </row>
    <row r="94" spans="1:5" x14ac:dyDescent="0.3">
      <c r="A94" t="s">
        <v>3</v>
      </c>
      <c r="B94" t="s">
        <v>34</v>
      </c>
      <c r="C94" t="s">
        <v>26</v>
      </c>
      <c r="D94" s="1">
        <v>3108</v>
      </c>
      <c r="E94" s="2">
        <v>54</v>
      </c>
    </row>
    <row r="95" spans="1:5" x14ac:dyDescent="0.3">
      <c r="A95" t="s">
        <v>6</v>
      </c>
      <c r="B95" t="s">
        <v>38</v>
      </c>
      <c r="C95" t="s">
        <v>25</v>
      </c>
      <c r="D95" s="1">
        <v>469</v>
      </c>
      <c r="E95" s="2">
        <v>75</v>
      </c>
    </row>
    <row r="96" spans="1:5" x14ac:dyDescent="0.3">
      <c r="A96" t="s">
        <v>9</v>
      </c>
      <c r="B96" t="s">
        <v>37</v>
      </c>
      <c r="C96" t="s">
        <v>23</v>
      </c>
      <c r="D96" s="1">
        <v>2737</v>
      </c>
      <c r="E96" s="2">
        <v>93</v>
      </c>
    </row>
    <row r="97" spans="1:5" x14ac:dyDescent="0.3">
      <c r="A97" t="s">
        <v>9</v>
      </c>
      <c r="B97" t="s">
        <v>37</v>
      </c>
      <c r="C97" t="s">
        <v>25</v>
      </c>
      <c r="D97" s="1">
        <v>4305</v>
      </c>
      <c r="E97" s="2">
        <v>156</v>
      </c>
    </row>
    <row r="98" spans="1:5" x14ac:dyDescent="0.3">
      <c r="A98" t="s">
        <v>9</v>
      </c>
      <c r="B98" t="s">
        <v>38</v>
      </c>
      <c r="C98" t="s">
        <v>17</v>
      </c>
      <c r="D98" s="1">
        <v>2408</v>
      </c>
      <c r="E98" s="2">
        <v>9</v>
      </c>
    </row>
    <row r="99" spans="1:5" x14ac:dyDescent="0.3">
      <c r="A99" t="s">
        <v>3</v>
      </c>
      <c r="B99" t="s">
        <v>36</v>
      </c>
      <c r="C99" t="s">
        <v>19</v>
      </c>
      <c r="D99" s="1">
        <v>1281</v>
      </c>
      <c r="E99" s="2">
        <v>18</v>
      </c>
    </row>
    <row r="100" spans="1:5" x14ac:dyDescent="0.3">
      <c r="A100" t="s">
        <v>40</v>
      </c>
      <c r="B100" t="s">
        <v>35</v>
      </c>
      <c r="C100" t="s">
        <v>32</v>
      </c>
      <c r="D100" s="1">
        <v>12348</v>
      </c>
      <c r="E100" s="2">
        <v>234</v>
      </c>
    </row>
    <row r="101" spans="1:5" x14ac:dyDescent="0.3">
      <c r="A101" t="s">
        <v>3</v>
      </c>
      <c r="B101" t="s">
        <v>34</v>
      </c>
      <c r="C101" t="s">
        <v>28</v>
      </c>
      <c r="D101" s="1">
        <v>3689</v>
      </c>
      <c r="E101" s="2">
        <v>312</v>
      </c>
    </row>
    <row r="102" spans="1:5" x14ac:dyDescent="0.3">
      <c r="A102" t="s">
        <v>7</v>
      </c>
      <c r="B102" t="s">
        <v>36</v>
      </c>
      <c r="C102" t="s">
        <v>19</v>
      </c>
      <c r="D102" s="1">
        <v>2870</v>
      </c>
      <c r="E102" s="2">
        <v>300</v>
      </c>
    </row>
    <row r="103" spans="1:5" x14ac:dyDescent="0.3">
      <c r="A103" t="s">
        <v>2</v>
      </c>
      <c r="B103" t="s">
        <v>36</v>
      </c>
      <c r="C103" t="s">
        <v>27</v>
      </c>
      <c r="D103" s="1">
        <v>798</v>
      </c>
      <c r="E103" s="2">
        <v>519</v>
      </c>
    </row>
    <row r="104" spans="1:5" x14ac:dyDescent="0.3">
      <c r="A104" t="s">
        <v>41</v>
      </c>
      <c r="B104" t="s">
        <v>37</v>
      </c>
      <c r="C104" t="s">
        <v>21</v>
      </c>
      <c r="D104" s="1">
        <v>2933</v>
      </c>
      <c r="E104" s="2">
        <v>9</v>
      </c>
    </row>
    <row r="105" spans="1:5" x14ac:dyDescent="0.3">
      <c r="A105" t="s">
        <v>5</v>
      </c>
      <c r="B105" t="s">
        <v>35</v>
      </c>
      <c r="C105" t="s">
        <v>4</v>
      </c>
      <c r="D105" s="1">
        <v>2744</v>
      </c>
      <c r="E105" s="2">
        <v>9</v>
      </c>
    </row>
    <row r="106" spans="1:5" x14ac:dyDescent="0.3">
      <c r="A106" t="s">
        <v>40</v>
      </c>
      <c r="B106" t="s">
        <v>36</v>
      </c>
      <c r="C106" t="s">
        <v>33</v>
      </c>
      <c r="D106" s="1">
        <v>9772</v>
      </c>
      <c r="E106" s="2">
        <v>90</v>
      </c>
    </row>
    <row r="107" spans="1:5" x14ac:dyDescent="0.3">
      <c r="A107" t="s">
        <v>7</v>
      </c>
      <c r="B107" t="s">
        <v>34</v>
      </c>
      <c r="C107" t="s">
        <v>25</v>
      </c>
      <c r="D107" s="1">
        <v>1568</v>
      </c>
      <c r="E107" s="2">
        <v>96</v>
      </c>
    </row>
    <row r="108" spans="1:5" x14ac:dyDescent="0.3">
      <c r="A108" t="s">
        <v>2</v>
      </c>
      <c r="B108" t="s">
        <v>36</v>
      </c>
      <c r="C108" t="s">
        <v>16</v>
      </c>
      <c r="D108" s="1">
        <v>11417</v>
      </c>
      <c r="E108" s="2">
        <v>21</v>
      </c>
    </row>
    <row r="109" spans="1:5" x14ac:dyDescent="0.3">
      <c r="A109" t="s">
        <v>40</v>
      </c>
      <c r="B109" t="s">
        <v>34</v>
      </c>
      <c r="C109" t="s">
        <v>26</v>
      </c>
      <c r="D109" s="1">
        <v>6748</v>
      </c>
      <c r="E109" s="2">
        <v>48</v>
      </c>
    </row>
    <row r="110" spans="1:5" x14ac:dyDescent="0.3">
      <c r="A110" t="s">
        <v>10</v>
      </c>
      <c r="B110" t="s">
        <v>36</v>
      </c>
      <c r="C110" t="s">
        <v>27</v>
      </c>
      <c r="D110" s="1">
        <v>1407</v>
      </c>
      <c r="E110" s="2">
        <v>72</v>
      </c>
    </row>
    <row r="111" spans="1:5" x14ac:dyDescent="0.3">
      <c r="A111" t="s">
        <v>8</v>
      </c>
      <c r="B111" t="s">
        <v>35</v>
      </c>
      <c r="C111" t="s">
        <v>29</v>
      </c>
      <c r="D111" s="1">
        <v>2023</v>
      </c>
      <c r="E111" s="2">
        <v>168</v>
      </c>
    </row>
    <row r="112" spans="1:5" x14ac:dyDescent="0.3">
      <c r="A112" t="s">
        <v>5</v>
      </c>
      <c r="B112" t="s">
        <v>39</v>
      </c>
      <c r="C112" t="s">
        <v>26</v>
      </c>
      <c r="D112" s="1">
        <v>5236</v>
      </c>
      <c r="E112" s="2">
        <v>51</v>
      </c>
    </row>
    <row r="113" spans="1:5" x14ac:dyDescent="0.3">
      <c r="A113" t="s">
        <v>41</v>
      </c>
      <c r="B113" t="s">
        <v>36</v>
      </c>
      <c r="C113" t="s">
        <v>19</v>
      </c>
      <c r="D113" s="1">
        <v>1925</v>
      </c>
      <c r="E113" s="2">
        <v>192</v>
      </c>
    </row>
    <row r="114" spans="1:5" x14ac:dyDescent="0.3">
      <c r="A114" t="s">
        <v>7</v>
      </c>
      <c r="B114" t="s">
        <v>37</v>
      </c>
      <c r="C114" t="s">
        <v>14</v>
      </c>
      <c r="D114" s="1">
        <v>6608</v>
      </c>
      <c r="E114" s="2">
        <v>225</v>
      </c>
    </row>
    <row r="115" spans="1:5" x14ac:dyDescent="0.3">
      <c r="A115" t="s">
        <v>6</v>
      </c>
      <c r="B115" t="s">
        <v>34</v>
      </c>
      <c r="C115" t="s">
        <v>26</v>
      </c>
      <c r="D115" s="1">
        <v>8008</v>
      </c>
      <c r="E115" s="2">
        <v>456</v>
      </c>
    </row>
    <row r="116" spans="1:5" x14ac:dyDescent="0.3">
      <c r="A116" t="s">
        <v>10</v>
      </c>
      <c r="B116" t="s">
        <v>34</v>
      </c>
      <c r="C116" t="s">
        <v>25</v>
      </c>
      <c r="D116" s="1">
        <v>1428</v>
      </c>
      <c r="E116" s="2">
        <v>93</v>
      </c>
    </row>
    <row r="117" spans="1:5" x14ac:dyDescent="0.3">
      <c r="A117" t="s">
        <v>6</v>
      </c>
      <c r="B117" t="s">
        <v>34</v>
      </c>
      <c r="C117" t="s">
        <v>4</v>
      </c>
      <c r="D117" s="1">
        <v>525</v>
      </c>
      <c r="E117" s="2">
        <v>48</v>
      </c>
    </row>
    <row r="118" spans="1:5" x14ac:dyDescent="0.3">
      <c r="A118" t="s">
        <v>6</v>
      </c>
      <c r="B118" t="s">
        <v>37</v>
      </c>
      <c r="C118" t="s">
        <v>18</v>
      </c>
      <c r="D118" s="1">
        <v>1505</v>
      </c>
      <c r="E118" s="2">
        <v>102</v>
      </c>
    </row>
    <row r="119" spans="1:5" x14ac:dyDescent="0.3">
      <c r="A119" t="s">
        <v>7</v>
      </c>
      <c r="B119" t="s">
        <v>35</v>
      </c>
      <c r="C119" t="s">
        <v>30</v>
      </c>
      <c r="D119" s="1">
        <v>6755</v>
      </c>
      <c r="E119" s="2">
        <v>252</v>
      </c>
    </row>
    <row r="120" spans="1:5" x14ac:dyDescent="0.3">
      <c r="A120" t="s">
        <v>2</v>
      </c>
      <c r="B120" t="s">
        <v>37</v>
      </c>
      <c r="C120" t="s">
        <v>18</v>
      </c>
      <c r="D120" s="1">
        <v>11571</v>
      </c>
      <c r="E120" s="2">
        <v>138</v>
      </c>
    </row>
    <row r="121" spans="1:5" x14ac:dyDescent="0.3">
      <c r="A121" t="s">
        <v>40</v>
      </c>
      <c r="B121" t="s">
        <v>38</v>
      </c>
      <c r="C121" t="s">
        <v>25</v>
      </c>
      <c r="D121" s="1">
        <v>2541</v>
      </c>
      <c r="E121" s="2">
        <v>90</v>
      </c>
    </row>
    <row r="122" spans="1:5" x14ac:dyDescent="0.3">
      <c r="A122" t="s">
        <v>41</v>
      </c>
      <c r="B122" t="s">
        <v>37</v>
      </c>
      <c r="C122" t="s">
        <v>30</v>
      </c>
      <c r="D122" s="1">
        <v>1526</v>
      </c>
      <c r="E122" s="2">
        <v>240</v>
      </c>
    </row>
    <row r="123" spans="1:5" x14ac:dyDescent="0.3">
      <c r="A123" t="s">
        <v>40</v>
      </c>
      <c r="B123" t="s">
        <v>38</v>
      </c>
      <c r="C123" t="s">
        <v>4</v>
      </c>
      <c r="D123" s="1">
        <v>6125</v>
      </c>
      <c r="E123" s="2">
        <v>102</v>
      </c>
    </row>
    <row r="124" spans="1:5" x14ac:dyDescent="0.3">
      <c r="A124" t="s">
        <v>41</v>
      </c>
      <c r="B124" t="s">
        <v>35</v>
      </c>
      <c r="C124" t="s">
        <v>27</v>
      </c>
      <c r="D124" s="1">
        <v>847</v>
      </c>
      <c r="E124" s="2">
        <v>129</v>
      </c>
    </row>
    <row r="125" spans="1:5" x14ac:dyDescent="0.3">
      <c r="A125" t="s">
        <v>8</v>
      </c>
      <c r="B125" t="s">
        <v>35</v>
      </c>
      <c r="C125" t="s">
        <v>27</v>
      </c>
      <c r="D125" s="1">
        <v>4753</v>
      </c>
      <c r="E125" s="2">
        <v>300</v>
      </c>
    </row>
    <row r="126" spans="1:5" x14ac:dyDescent="0.3">
      <c r="A126" t="s">
        <v>6</v>
      </c>
      <c r="B126" t="s">
        <v>38</v>
      </c>
      <c r="C126" t="s">
        <v>33</v>
      </c>
      <c r="D126" s="1">
        <v>959</v>
      </c>
      <c r="E126" s="2">
        <v>135</v>
      </c>
    </row>
    <row r="127" spans="1:5" x14ac:dyDescent="0.3">
      <c r="A127" t="s">
        <v>7</v>
      </c>
      <c r="B127" t="s">
        <v>35</v>
      </c>
      <c r="C127" t="s">
        <v>24</v>
      </c>
      <c r="D127" s="1">
        <v>2793</v>
      </c>
      <c r="E127" s="2">
        <v>114</v>
      </c>
    </row>
    <row r="128" spans="1:5" x14ac:dyDescent="0.3">
      <c r="A128" t="s">
        <v>7</v>
      </c>
      <c r="B128" t="s">
        <v>35</v>
      </c>
      <c r="C128" t="s">
        <v>14</v>
      </c>
      <c r="D128" s="1">
        <v>4606</v>
      </c>
      <c r="E128" s="2">
        <v>63</v>
      </c>
    </row>
    <row r="129" spans="1:5" x14ac:dyDescent="0.3">
      <c r="A129" t="s">
        <v>7</v>
      </c>
      <c r="B129" t="s">
        <v>36</v>
      </c>
      <c r="C129" t="s">
        <v>29</v>
      </c>
      <c r="D129" s="1">
        <v>5551</v>
      </c>
      <c r="E129" s="2">
        <v>252</v>
      </c>
    </row>
    <row r="130" spans="1:5" x14ac:dyDescent="0.3">
      <c r="A130" t="s">
        <v>10</v>
      </c>
      <c r="B130" t="s">
        <v>36</v>
      </c>
      <c r="C130" t="s">
        <v>32</v>
      </c>
      <c r="D130" s="1">
        <v>6657</v>
      </c>
      <c r="E130" s="2">
        <v>303</v>
      </c>
    </row>
    <row r="131" spans="1:5" x14ac:dyDescent="0.3">
      <c r="A131" t="s">
        <v>7</v>
      </c>
      <c r="B131" t="s">
        <v>39</v>
      </c>
      <c r="C131" t="s">
        <v>17</v>
      </c>
      <c r="D131" s="1">
        <v>4438</v>
      </c>
      <c r="E131" s="2">
        <v>246</v>
      </c>
    </row>
    <row r="132" spans="1:5" x14ac:dyDescent="0.3">
      <c r="A132" t="s">
        <v>8</v>
      </c>
      <c r="B132" t="s">
        <v>38</v>
      </c>
      <c r="C132" t="s">
        <v>22</v>
      </c>
      <c r="D132" s="1">
        <v>168</v>
      </c>
      <c r="E132" s="2">
        <v>84</v>
      </c>
    </row>
    <row r="133" spans="1:5" x14ac:dyDescent="0.3">
      <c r="A133" t="s">
        <v>7</v>
      </c>
      <c r="B133" t="s">
        <v>34</v>
      </c>
      <c r="C133" t="s">
        <v>17</v>
      </c>
      <c r="D133" s="1">
        <v>7777</v>
      </c>
      <c r="E133" s="2">
        <v>39</v>
      </c>
    </row>
    <row r="134" spans="1:5" x14ac:dyDescent="0.3">
      <c r="A134" t="s">
        <v>5</v>
      </c>
      <c r="B134" t="s">
        <v>36</v>
      </c>
      <c r="C134" t="s">
        <v>17</v>
      </c>
      <c r="D134" s="1">
        <v>3339</v>
      </c>
      <c r="E134" s="2">
        <v>348</v>
      </c>
    </row>
    <row r="135" spans="1:5" x14ac:dyDescent="0.3">
      <c r="A135" t="s">
        <v>7</v>
      </c>
      <c r="B135" t="s">
        <v>37</v>
      </c>
      <c r="C135" t="s">
        <v>33</v>
      </c>
      <c r="D135" s="1">
        <v>6391</v>
      </c>
      <c r="E135" s="2">
        <v>48</v>
      </c>
    </row>
    <row r="136" spans="1:5" x14ac:dyDescent="0.3">
      <c r="A136" t="s">
        <v>5</v>
      </c>
      <c r="B136" t="s">
        <v>37</v>
      </c>
      <c r="C136" t="s">
        <v>22</v>
      </c>
      <c r="D136" s="1">
        <v>518</v>
      </c>
      <c r="E136" s="2">
        <v>75</v>
      </c>
    </row>
    <row r="137" spans="1:5" x14ac:dyDescent="0.3">
      <c r="A137" t="s">
        <v>7</v>
      </c>
      <c r="B137" t="s">
        <v>38</v>
      </c>
      <c r="C137" t="s">
        <v>28</v>
      </c>
      <c r="D137" s="1">
        <v>5677</v>
      </c>
      <c r="E137" s="2">
        <v>258</v>
      </c>
    </row>
    <row r="138" spans="1:5" x14ac:dyDescent="0.3">
      <c r="A138" t="s">
        <v>6</v>
      </c>
      <c r="B138" t="s">
        <v>39</v>
      </c>
      <c r="C138" t="s">
        <v>17</v>
      </c>
      <c r="D138" s="1">
        <v>6048</v>
      </c>
      <c r="E138" s="2">
        <v>27</v>
      </c>
    </row>
    <row r="139" spans="1:5" x14ac:dyDescent="0.3">
      <c r="A139" t="s">
        <v>8</v>
      </c>
      <c r="B139" t="s">
        <v>38</v>
      </c>
      <c r="C139" t="s">
        <v>32</v>
      </c>
      <c r="D139" s="1">
        <v>3752</v>
      </c>
      <c r="E139" s="2">
        <v>213</v>
      </c>
    </row>
    <row r="140" spans="1:5" x14ac:dyDescent="0.3">
      <c r="A140" t="s">
        <v>5</v>
      </c>
      <c r="B140" t="s">
        <v>35</v>
      </c>
      <c r="C140" t="s">
        <v>29</v>
      </c>
      <c r="D140" s="1">
        <v>4480</v>
      </c>
      <c r="E140" s="2">
        <v>357</v>
      </c>
    </row>
    <row r="141" spans="1:5" x14ac:dyDescent="0.3">
      <c r="A141" t="s">
        <v>9</v>
      </c>
      <c r="B141" t="s">
        <v>37</v>
      </c>
      <c r="C141" t="s">
        <v>4</v>
      </c>
      <c r="D141" s="1">
        <v>259</v>
      </c>
      <c r="E141" s="2">
        <v>207</v>
      </c>
    </row>
    <row r="142" spans="1:5" x14ac:dyDescent="0.3">
      <c r="A142" t="s">
        <v>8</v>
      </c>
      <c r="B142" t="s">
        <v>37</v>
      </c>
      <c r="C142" t="s">
        <v>30</v>
      </c>
      <c r="D142" s="1">
        <v>42</v>
      </c>
      <c r="E142" s="2">
        <v>150</v>
      </c>
    </row>
    <row r="143" spans="1:5" x14ac:dyDescent="0.3">
      <c r="A143" t="s">
        <v>41</v>
      </c>
      <c r="B143" t="s">
        <v>36</v>
      </c>
      <c r="C143" t="s">
        <v>26</v>
      </c>
      <c r="D143" s="1">
        <v>98</v>
      </c>
      <c r="E143" s="2">
        <v>204</v>
      </c>
    </row>
    <row r="144" spans="1:5" x14ac:dyDescent="0.3">
      <c r="A144" t="s">
        <v>7</v>
      </c>
      <c r="B144" t="s">
        <v>35</v>
      </c>
      <c r="C144" t="s">
        <v>27</v>
      </c>
      <c r="D144" s="1">
        <v>2478</v>
      </c>
      <c r="E144" s="2">
        <v>21</v>
      </c>
    </row>
    <row r="145" spans="1:5" x14ac:dyDescent="0.3">
      <c r="A145" t="s">
        <v>41</v>
      </c>
      <c r="B145" t="s">
        <v>34</v>
      </c>
      <c r="C145" t="s">
        <v>33</v>
      </c>
      <c r="D145" s="1">
        <v>7847</v>
      </c>
      <c r="E145" s="2">
        <v>174</v>
      </c>
    </row>
    <row r="146" spans="1:5" x14ac:dyDescent="0.3">
      <c r="A146" t="s">
        <v>2</v>
      </c>
      <c r="B146" t="s">
        <v>37</v>
      </c>
      <c r="C146" t="s">
        <v>17</v>
      </c>
      <c r="D146" s="1">
        <v>9926</v>
      </c>
      <c r="E146" s="2">
        <v>201</v>
      </c>
    </row>
    <row r="147" spans="1:5" x14ac:dyDescent="0.3">
      <c r="A147" t="s">
        <v>8</v>
      </c>
      <c r="B147" t="s">
        <v>38</v>
      </c>
      <c r="C147" t="s">
        <v>13</v>
      </c>
      <c r="D147" s="1">
        <v>819</v>
      </c>
      <c r="E147" s="2">
        <v>510</v>
      </c>
    </row>
    <row r="148" spans="1:5" x14ac:dyDescent="0.3">
      <c r="A148" t="s">
        <v>6</v>
      </c>
      <c r="B148" t="s">
        <v>39</v>
      </c>
      <c r="C148" t="s">
        <v>29</v>
      </c>
      <c r="D148" s="1">
        <v>3052</v>
      </c>
      <c r="E148" s="2">
        <v>378</v>
      </c>
    </row>
    <row r="149" spans="1:5" x14ac:dyDescent="0.3">
      <c r="A149" t="s">
        <v>9</v>
      </c>
      <c r="B149" t="s">
        <v>34</v>
      </c>
      <c r="C149" t="s">
        <v>21</v>
      </c>
      <c r="D149" s="1">
        <v>6832</v>
      </c>
      <c r="E149" s="2">
        <v>27</v>
      </c>
    </row>
    <row r="150" spans="1:5" x14ac:dyDescent="0.3">
      <c r="A150" t="s">
        <v>2</v>
      </c>
      <c r="B150" t="s">
        <v>39</v>
      </c>
      <c r="C150" t="s">
        <v>16</v>
      </c>
      <c r="D150" s="1">
        <v>2016</v>
      </c>
      <c r="E150" s="2">
        <v>117</v>
      </c>
    </row>
    <row r="151" spans="1:5" x14ac:dyDescent="0.3">
      <c r="A151" t="s">
        <v>6</v>
      </c>
      <c r="B151" t="s">
        <v>38</v>
      </c>
      <c r="C151" t="s">
        <v>21</v>
      </c>
      <c r="D151" s="1">
        <v>7322</v>
      </c>
      <c r="E151" s="2">
        <v>36</v>
      </c>
    </row>
    <row r="152" spans="1:5" x14ac:dyDescent="0.3">
      <c r="A152" t="s">
        <v>8</v>
      </c>
      <c r="B152" t="s">
        <v>35</v>
      </c>
      <c r="C152" t="s">
        <v>33</v>
      </c>
      <c r="D152" s="1">
        <v>357</v>
      </c>
      <c r="E152" s="2">
        <v>126</v>
      </c>
    </row>
    <row r="153" spans="1:5" x14ac:dyDescent="0.3">
      <c r="A153" t="s">
        <v>9</v>
      </c>
      <c r="B153" t="s">
        <v>39</v>
      </c>
      <c r="C153" t="s">
        <v>25</v>
      </c>
      <c r="D153" s="1">
        <v>3192</v>
      </c>
      <c r="E153" s="2">
        <v>72</v>
      </c>
    </row>
    <row r="154" spans="1:5" x14ac:dyDescent="0.3">
      <c r="A154" t="s">
        <v>7</v>
      </c>
      <c r="B154" t="s">
        <v>36</v>
      </c>
      <c r="C154" t="s">
        <v>22</v>
      </c>
      <c r="D154" s="1">
        <v>8435</v>
      </c>
      <c r="E154" s="2">
        <v>42</v>
      </c>
    </row>
    <row r="155" spans="1:5" x14ac:dyDescent="0.3">
      <c r="A155" t="s">
        <v>40</v>
      </c>
      <c r="B155" t="s">
        <v>39</v>
      </c>
      <c r="C155" t="s">
        <v>29</v>
      </c>
      <c r="D155" s="1">
        <v>0</v>
      </c>
      <c r="E155" s="2">
        <v>135</v>
      </c>
    </row>
    <row r="156" spans="1:5" x14ac:dyDescent="0.3">
      <c r="A156" t="s">
        <v>7</v>
      </c>
      <c r="B156" t="s">
        <v>34</v>
      </c>
      <c r="C156" t="s">
        <v>24</v>
      </c>
      <c r="D156" s="1">
        <v>8862</v>
      </c>
      <c r="E156" s="2">
        <v>189</v>
      </c>
    </row>
    <row r="157" spans="1:5" x14ac:dyDescent="0.3">
      <c r="A157" t="s">
        <v>6</v>
      </c>
      <c r="B157" t="s">
        <v>37</v>
      </c>
      <c r="C157" t="s">
        <v>28</v>
      </c>
      <c r="D157" s="1">
        <v>3556</v>
      </c>
      <c r="E157" s="2">
        <v>459</v>
      </c>
    </row>
    <row r="158" spans="1:5" x14ac:dyDescent="0.3">
      <c r="A158" t="s">
        <v>5</v>
      </c>
      <c r="B158" t="s">
        <v>34</v>
      </c>
      <c r="C158" t="s">
        <v>15</v>
      </c>
      <c r="D158" s="1">
        <v>7280</v>
      </c>
      <c r="E158" s="2">
        <v>201</v>
      </c>
    </row>
    <row r="159" spans="1:5" x14ac:dyDescent="0.3">
      <c r="A159" t="s">
        <v>6</v>
      </c>
      <c r="B159" t="s">
        <v>34</v>
      </c>
      <c r="C159" t="s">
        <v>30</v>
      </c>
      <c r="D159" s="1">
        <v>3402</v>
      </c>
      <c r="E159" s="2">
        <v>366</v>
      </c>
    </row>
    <row r="160" spans="1:5" x14ac:dyDescent="0.3">
      <c r="A160" t="s">
        <v>3</v>
      </c>
      <c r="B160" t="s">
        <v>37</v>
      </c>
      <c r="C160" t="s">
        <v>29</v>
      </c>
      <c r="D160" s="1">
        <v>4592</v>
      </c>
      <c r="E160" s="2">
        <v>324</v>
      </c>
    </row>
    <row r="161" spans="1:5" x14ac:dyDescent="0.3">
      <c r="A161" t="s">
        <v>9</v>
      </c>
      <c r="B161" t="s">
        <v>35</v>
      </c>
      <c r="C161" t="s">
        <v>15</v>
      </c>
      <c r="D161" s="1">
        <v>7833</v>
      </c>
      <c r="E161" s="2">
        <v>243</v>
      </c>
    </row>
    <row r="162" spans="1:5" x14ac:dyDescent="0.3">
      <c r="A162" t="s">
        <v>2</v>
      </c>
      <c r="B162" t="s">
        <v>39</v>
      </c>
      <c r="C162" t="s">
        <v>21</v>
      </c>
      <c r="D162" s="1">
        <v>7651</v>
      </c>
      <c r="E162" s="2">
        <v>213</v>
      </c>
    </row>
    <row r="163" spans="1:5" x14ac:dyDescent="0.3">
      <c r="A163" t="s">
        <v>40</v>
      </c>
      <c r="B163" t="s">
        <v>35</v>
      </c>
      <c r="C163" t="s">
        <v>30</v>
      </c>
      <c r="D163" s="1">
        <v>2275</v>
      </c>
      <c r="E163" s="2">
        <v>447</v>
      </c>
    </row>
    <row r="164" spans="1:5" x14ac:dyDescent="0.3">
      <c r="A164" t="s">
        <v>40</v>
      </c>
      <c r="B164" t="s">
        <v>38</v>
      </c>
      <c r="C164" t="s">
        <v>13</v>
      </c>
      <c r="D164" s="1">
        <v>5670</v>
      </c>
      <c r="E164" s="2">
        <v>297</v>
      </c>
    </row>
    <row r="165" spans="1:5" x14ac:dyDescent="0.3">
      <c r="A165" t="s">
        <v>7</v>
      </c>
      <c r="B165" t="s">
        <v>35</v>
      </c>
      <c r="C165" t="s">
        <v>16</v>
      </c>
      <c r="D165" s="1">
        <v>2135</v>
      </c>
      <c r="E165" s="2">
        <v>27</v>
      </c>
    </row>
    <row r="166" spans="1:5" x14ac:dyDescent="0.3">
      <c r="A166" t="s">
        <v>40</v>
      </c>
      <c r="B166" t="s">
        <v>34</v>
      </c>
      <c r="C166" t="s">
        <v>23</v>
      </c>
      <c r="D166" s="1">
        <v>2779</v>
      </c>
      <c r="E166" s="2">
        <v>75</v>
      </c>
    </row>
    <row r="167" spans="1:5" x14ac:dyDescent="0.3">
      <c r="A167" t="s">
        <v>10</v>
      </c>
      <c r="B167" t="s">
        <v>39</v>
      </c>
      <c r="C167" t="s">
        <v>33</v>
      </c>
      <c r="D167" s="1">
        <v>12950</v>
      </c>
      <c r="E167" s="2">
        <v>30</v>
      </c>
    </row>
    <row r="168" spans="1:5" x14ac:dyDescent="0.3">
      <c r="A168" t="s">
        <v>7</v>
      </c>
      <c r="B168" t="s">
        <v>36</v>
      </c>
      <c r="C168" t="s">
        <v>18</v>
      </c>
      <c r="D168" s="1">
        <v>2646</v>
      </c>
      <c r="E168" s="2">
        <v>177</v>
      </c>
    </row>
    <row r="169" spans="1:5" x14ac:dyDescent="0.3">
      <c r="A169" t="s">
        <v>40</v>
      </c>
      <c r="B169" t="s">
        <v>34</v>
      </c>
      <c r="C169" t="s">
        <v>33</v>
      </c>
      <c r="D169" s="1">
        <v>3794</v>
      </c>
      <c r="E169" s="2">
        <v>159</v>
      </c>
    </row>
    <row r="170" spans="1:5" x14ac:dyDescent="0.3">
      <c r="A170" t="s">
        <v>3</v>
      </c>
      <c r="B170" t="s">
        <v>35</v>
      </c>
      <c r="C170" t="s">
        <v>33</v>
      </c>
      <c r="D170" s="1">
        <v>819</v>
      </c>
      <c r="E170" s="2">
        <v>306</v>
      </c>
    </row>
    <row r="171" spans="1:5" x14ac:dyDescent="0.3">
      <c r="A171" t="s">
        <v>3</v>
      </c>
      <c r="B171" t="s">
        <v>34</v>
      </c>
      <c r="C171" t="s">
        <v>20</v>
      </c>
      <c r="D171" s="1">
        <v>2583</v>
      </c>
      <c r="E171" s="2">
        <v>18</v>
      </c>
    </row>
    <row r="172" spans="1:5" x14ac:dyDescent="0.3">
      <c r="A172" t="s">
        <v>7</v>
      </c>
      <c r="B172" t="s">
        <v>35</v>
      </c>
      <c r="C172" t="s">
        <v>19</v>
      </c>
      <c r="D172" s="1">
        <v>4585</v>
      </c>
      <c r="E172" s="2">
        <v>240</v>
      </c>
    </row>
    <row r="173" spans="1:5" x14ac:dyDescent="0.3">
      <c r="A173" t="s">
        <v>5</v>
      </c>
      <c r="B173" t="s">
        <v>34</v>
      </c>
      <c r="C173" t="s">
        <v>33</v>
      </c>
      <c r="D173" s="1">
        <v>1652</v>
      </c>
      <c r="E173" s="2">
        <v>93</v>
      </c>
    </row>
    <row r="174" spans="1:5" x14ac:dyDescent="0.3">
      <c r="A174" t="s">
        <v>10</v>
      </c>
      <c r="B174" t="s">
        <v>34</v>
      </c>
      <c r="C174" t="s">
        <v>26</v>
      </c>
      <c r="D174" s="1">
        <v>4991</v>
      </c>
      <c r="E174" s="2">
        <v>9</v>
      </c>
    </row>
    <row r="175" spans="1:5" x14ac:dyDescent="0.3">
      <c r="A175" t="s">
        <v>8</v>
      </c>
      <c r="B175" t="s">
        <v>34</v>
      </c>
      <c r="C175" t="s">
        <v>16</v>
      </c>
      <c r="D175" s="1">
        <v>2009</v>
      </c>
      <c r="E175" s="2">
        <v>219</v>
      </c>
    </row>
    <row r="176" spans="1:5" x14ac:dyDescent="0.3">
      <c r="A176" t="s">
        <v>2</v>
      </c>
      <c r="B176" t="s">
        <v>39</v>
      </c>
      <c r="C176" t="s">
        <v>22</v>
      </c>
      <c r="D176" s="1">
        <v>1568</v>
      </c>
      <c r="E176" s="2">
        <v>141</v>
      </c>
    </row>
    <row r="177" spans="1:5" x14ac:dyDescent="0.3">
      <c r="A177" t="s">
        <v>41</v>
      </c>
      <c r="B177" t="s">
        <v>37</v>
      </c>
      <c r="C177" t="s">
        <v>20</v>
      </c>
      <c r="D177" s="1">
        <v>3388</v>
      </c>
      <c r="E177" s="2">
        <v>123</v>
      </c>
    </row>
    <row r="178" spans="1:5" x14ac:dyDescent="0.3">
      <c r="A178" t="s">
        <v>40</v>
      </c>
      <c r="B178" t="s">
        <v>38</v>
      </c>
      <c r="C178" t="s">
        <v>24</v>
      </c>
      <c r="D178" s="1">
        <v>623</v>
      </c>
      <c r="E178" s="2">
        <v>51</v>
      </c>
    </row>
    <row r="179" spans="1:5" x14ac:dyDescent="0.3">
      <c r="A179" t="s">
        <v>6</v>
      </c>
      <c r="B179" t="s">
        <v>36</v>
      </c>
      <c r="C179" t="s">
        <v>4</v>
      </c>
      <c r="D179" s="1">
        <v>10073</v>
      </c>
      <c r="E179" s="2">
        <v>120</v>
      </c>
    </row>
    <row r="180" spans="1:5" x14ac:dyDescent="0.3">
      <c r="A180" t="s">
        <v>8</v>
      </c>
      <c r="B180" t="s">
        <v>39</v>
      </c>
      <c r="C180" t="s">
        <v>26</v>
      </c>
      <c r="D180" s="1">
        <v>1561</v>
      </c>
      <c r="E180" s="2">
        <v>27</v>
      </c>
    </row>
    <row r="181" spans="1:5" x14ac:dyDescent="0.3">
      <c r="A181" t="s">
        <v>9</v>
      </c>
      <c r="B181" t="s">
        <v>36</v>
      </c>
      <c r="C181" t="s">
        <v>27</v>
      </c>
      <c r="D181" s="1">
        <v>11522</v>
      </c>
      <c r="E181" s="2">
        <v>204</v>
      </c>
    </row>
    <row r="182" spans="1:5" x14ac:dyDescent="0.3">
      <c r="A182" t="s">
        <v>6</v>
      </c>
      <c r="B182" t="s">
        <v>38</v>
      </c>
      <c r="C182" t="s">
        <v>13</v>
      </c>
      <c r="D182" s="1">
        <v>2317</v>
      </c>
      <c r="E182" s="2">
        <v>123</v>
      </c>
    </row>
    <row r="183" spans="1:5" x14ac:dyDescent="0.3">
      <c r="A183" t="s">
        <v>10</v>
      </c>
      <c r="B183" t="s">
        <v>37</v>
      </c>
      <c r="C183" t="s">
        <v>28</v>
      </c>
      <c r="D183" s="1">
        <v>3059</v>
      </c>
      <c r="E183" s="2">
        <v>27</v>
      </c>
    </row>
    <row r="184" spans="1:5" x14ac:dyDescent="0.3">
      <c r="A184" t="s">
        <v>41</v>
      </c>
      <c r="B184" t="s">
        <v>37</v>
      </c>
      <c r="C184" t="s">
        <v>26</v>
      </c>
      <c r="D184" s="1">
        <v>2324</v>
      </c>
      <c r="E184" s="2">
        <v>177</v>
      </c>
    </row>
    <row r="185" spans="1:5" x14ac:dyDescent="0.3">
      <c r="A185" t="s">
        <v>3</v>
      </c>
      <c r="B185" t="s">
        <v>39</v>
      </c>
      <c r="C185" t="s">
        <v>26</v>
      </c>
      <c r="D185" s="1">
        <v>4956</v>
      </c>
      <c r="E185" s="2">
        <v>171</v>
      </c>
    </row>
    <row r="186" spans="1:5" x14ac:dyDescent="0.3">
      <c r="A186" t="s">
        <v>10</v>
      </c>
      <c r="B186" t="s">
        <v>34</v>
      </c>
      <c r="C186" t="s">
        <v>19</v>
      </c>
      <c r="D186" s="1">
        <v>5355</v>
      </c>
      <c r="E186" s="2">
        <v>204</v>
      </c>
    </row>
    <row r="187" spans="1:5" x14ac:dyDescent="0.3">
      <c r="A187" t="s">
        <v>3</v>
      </c>
      <c r="B187" t="s">
        <v>34</v>
      </c>
      <c r="C187" t="s">
        <v>14</v>
      </c>
      <c r="D187" s="1">
        <v>7259</v>
      </c>
      <c r="E187" s="2">
        <v>276</v>
      </c>
    </row>
    <row r="188" spans="1:5" x14ac:dyDescent="0.3">
      <c r="A188" t="s">
        <v>8</v>
      </c>
      <c r="B188" t="s">
        <v>37</v>
      </c>
      <c r="C188" t="s">
        <v>26</v>
      </c>
      <c r="D188" s="1">
        <v>6279</v>
      </c>
      <c r="E188" s="2">
        <v>45</v>
      </c>
    </row>
    <row r="189" spans="1:5" x14ac:dyDescent="0.3">
      <c r="A189" t="s">
        <v>40</v>
      </c>
      <c r="B189" t="s">
        <v>38</v>
      </c>
      <c r="C189" t="s">
        <v>29</v>
      </c>
      <c r="D189" s="1">
        <v>2541</v>
      </c>
      <c r="E189" s="2">
        <v>45</v>
      </c>
    </row>
    <row r="190" spans="1:5" x14ac:dyDescent="0.3">
      <c r="A190" t="s">
        <v>6</v>
      </c>
      <c r="B190" t="s">
        <v>35</v>
      </c>
      <c r="C190" t="s">
        <v>27</v>
      </c>
      <c r="D190" s="1">
        <v>3864</v>
      </c>
      <c r="E190" s="2">
        <v>177</v>
      </c>
    </row>
    <row r="191" spans="1:5" x14ac:dyDescent="0.3">
      <c r="A191" t="s">
        <v>5</v>
      </c>
      <c r="B191" t="s">
        <v>36</v>
      </c>
      <c r="C191" t="s">
        <v>13</v>
      </c>
      <c r="D191" s="1">
        <v>6146</v>
      </c>
      <c r="E191" s="2">
        <v>63</v>
      </c>
    </row>
    <row r="192" spans="1:5" x14ac:dyDescent="0.3">
      <c r="A192" t="s">
        <v>9</v>
      </c>
      <c r="B192" t="s">
        <v>39</v>
      </c>
      <c r="C192" t="s">
        <v>18</v>
      </c>
      <c r="D192" s="1">
        <v>2639</v>
      </c>
      <c r="E192" s="2">
        <v>204</v>
      </c>
    </row>
    <row r="193" spans="1:5" x14ac:dyDescent="0.3">
      <c r="A193" t="s">
        <v>8</v>
      </c>
      <c r="B193" t="s">
        <v>37</v>
      </c>
      <c r="C193" t="s">
        <v>22</v>
      </c>
      <c r="D193" s="1">
        <v>1890</v>
      </c>
      <c r="E193" s="2">
        <v>195</v>
      </c>
    </row>
    <row r="194" spans="1:5" x14ac:dyDescent="0.3">
      <c r="A194" t="s">
        <v>7</v>
      </c>
      <c r="B194" t="s">
        <v>34</v>
      </c>
      <c r="C194" t="s">
        <v>14</v>
      </c>
      <c r="D194" s="1">
        <v>1932</v>
      </c>
      <c r="E194" s="2">
        <v>369</v>
      </c>
    </row>
    <row r="195" spans="1:5" x14ac:dyDescent="0.3">
      <c r="A195" t="s">
        <v>3</v>
      </c>
      <c r="B195" t="s">
        <v>34</v>
      </c>
      <c r="C195" t="s">
        <v>25</v>
      </c>
      <c r="D195" s="1">
        <v>6300</v>
      </c>
      <c r="E195" s="2">
        <v>42</v>
      </c>
    </row>
    <row r="196" spans="1:5" x14ac:dyDescent="0.3">
      <c r="A196" t="s">
        <v>6</v>
      </c>
      <c r="B196" t="s">
        <v>37</v>
      </c>
      <c r="C196" t="s">
        <v>30</v>
      </c>
      <c r="D196" s="1">
        <v>560</v>
      </c>
      <c r="E196" s="2">
        <v>81</v>
      </c>
    </row>
    <row r="197" spans="1:5" x14ac:dyDescent="0.3">
      <c r="A197" t="s">
        <v>9</v>
      </c>
      <c r="B197" t="s">
        <v>37</v>
      </c>
      <c r="C197" t="s">
        <v>26</v>
      </c>
      <c r="D197" s="1">
        <v>2856</v>
      </c>
      <c r="E197" s="2">
        <v>246</v>
      </c>
    </row>
    <row r="198" spans="1:5" x14ac:dyDescent="0.3">
      <c r="A198" t="s">
        <v>9</v>
      </c>
      <c r="B198" t="s">
        <v>34</v>
      </c>
      <c r="C198" t="s">
        <v>17</v>
      </c>
      <c r="D198" s="1">
        <v>707</v>
      </c>
      <c r="E198" s="2">
        <v>174</v>
      </c>
    </row>
    <row r="199" spans="1:5" x14ac:dyDescent="0.3">
      <c r="A199" t="s">
        <v>8</v>
      </c>
      <c r="B199" t="s">
        <v>35</v>
      </c>
      <c r="C199" t="s">
        <v>30</v>
      </c>
      <c r="D199" s="1">
        <v>3598</v>
      </c>
      <c r="E199" s="2">
        <v>81</v>
      </c>
    </row>
    <row r="200" spans="1:5" x14ac:dyDescent="0.3">
      <c r="A200" t="s">
        <v>40</v>
      </c>
      <c r="B200" t="s">
        <v>35</v>
      </c>
      <c r="C200" t="s">
        <v>22</v>
      </c>
      <c r="D200" s="1">
        <v>6853</v>
      </c>
      <c r="E200" s="2">
        <v>372</v>
      </c>
    </row>
    <row r="201" spans="1:5" x14ac:dyDescent="0.3">
      <c r="A201" t="s">
        <v>40</v>
      </c>
      <c r="B201" t="s">
        <v>35</v>
      </c>
      <c r="C201" t="s">
        <v>16</v>
      </c>
      <c r="D201" s="1">
        <v>4725</v>
      </c>
      <c r="E201" s="2">
        <v>174</v>
      </c>
    </row>
    <row r="202" spans="1:5" x14ac:dyDescent="0.3">
      <c r="A202" t="s">
        <v>41</v>
      </c>
      <c r="B202" t="s">
        <v>36</v>
      </c>
      <c r="C202" t="s">
        <v>32</v>
      </c>
      <c r="D202" s="1">
        <v>10304</v>
      </c>
      <c r="E202" s="2">
        <v>84</v>
      </c>
    </row>
    <row r="203" spans="1:5" x14ac:dyDescent="0.3">
      <c r="A203" t="s">
        <v>41</v>
      </c>
      <c r="B203" t="s">
        <v>34</v>
      </c>
      <c r="C203" t="s">
        <v>16</v>
      </c>
      <c r="D203" s="1">
        <v>1274</v>
      </c>
      <c r="E203" s="2">
        <v>225</v>
      </c>
    </row>
    <row r="204" spans="1:5" x14ac:dyDescent="0.3">
      <c r="A204" t="s">
        <v>5</v>
      </c>
      <c r="B204" t="s">
        <v>36</v>
      </c>
      <c r="C204" t="s">
        <v>30</v>
      </c>
      <c r="D204" s="1">
        <v>1526</v>
      </c>
      <c r="E204" s="2">
        <v>105</v>
      </c>
    </row>
    <row r="205" spans="1:5" x14ac:dyDescent="0.3">
      <c r="A205" t="s">
        <v>40</v>
      </c>
      <c r="B205" t="s">
        <v>39</v>
      </c>
      <c r="C205" t="s">
        <v>28</v>
      </c>
      <c r="D205" s="1">
        <v>3101</v>
      </c>
      <c r="E205" s="2">
        <v>225</v>
      </c>
    </row>
    <row r="206" spans="1:5" x14ac:dyDescent="0.3">
      <c r="A206" t="s">
        <v>2</v>
      </c>
      <c r="B206" t="s">
        <v>37</v>
      </c>
      <c r="C206" t="s">
        <v>14</v>
      </c>
      <c r="D206" s="1">
        <v>1057</v>
      </c>
      <c r="E206" s="2">
        <v>54</v>
      </c>
    </row>
    <row r="207" spans="1:5" x14ac:dyDescent="0.3">
      <c r="A207" t="s">
        <v>7</v>
      </c>
      <c r="B207" t="s">
        <v>37</v>
      </c>
      <c r="C207" t="s">
        <v>26</v>
      </c>
      <c r="D207" s="1">
        <v>5306</v>
      </c>
      <c r="E207" s="2">
        <v>0</v>
      </c>
    </row>
    <row r="208" spans="1:5" x14ac:dyDescent="0.3">
      <c r="A208" t="s">
        <v>5</v>
      </c>
      <c r="B208" t="s">
        <v>39</v>
      </c>
      <c r="C208" t="s">
        <v>24</v>
      </c>
      <c r="D208" s="1">
        <v>4018</v>
      </c>
      <c r="E208" s="2">
        <v>171</v>
      </c>
    </row>
    <row r="209" spans="1:5" x14ac:dyDescent="0.3">
      <c r="A209" t="s">
        <v>9</v>
      </c>
      <c r="B209" t="s">
        <v>34</v>
      </c>
      <c r="C209" t="s">
        <v>16</v>
      </c>
      <c r="D209" s="1">
        <v>938</v>
      </c>
      <c r="E209" s="2">
        <v>189</v>
      </c>
    </row>
    <row r="210" spans="1:5" x14ac:dyDescent="0.3">
      <c r="A210" t="s">
        <v>7</v>
      </c>
      <c r="B210" t="s">
        <v>38</v>
      </c>
      <c r="C210" t="s">
        <v>18</v>
      </c>
      <c r="D210" s="1">
        <v>1778</v>
      </c>
      <c r="E210" s="2">
        <v>270</v>
      </c>
    </row>
    <row r="211" spans="1:5" x14ac:dyDescent="0.3">
      <c r="A211" t="s">
        <v>6</v>
      </c>
      <c r="B211" t="s">
        <v>39</v>
      </c>
      <c r="C211" t="s">
        <v>30</v>
      </c>
      <c r="D211" s="1">
        <v>1638</v>
      </c>
      <c r="E211" s="2">
        <v>63</v>
      </c>
    </row>
    <row r="212" spans="1:5" x14ac:dyDescent="0.3">
      <c r="A212" t="s">
        <v>41</v>
      </c>
      <c r="B212" t="s">
        <v>38</v>
      </c>
      <c r="C212" t="s">
        <v>25</v>
      </c>
      <c r="D212" s="1">
        <v>154</v>
      </c>
      <c r="E212" s="2">
        <v>21</v>
      </c>
    </row>
    <row r="213" spans="1:5" x14ac:dyDescent="0.3">
      <c r="A213" t="s">
        <v>7</v>
      </c>
      <c r="B213" t="s">
        <v>37</v>
      </c>
      <c r="C213" t="s">
        <v>22</v>
      </c>
      <c r="D213" s="1">
        <v>9835</v>
      </c>
      <c r="E213" s="2">
        <v>207</v>
      </c>
    </row>
    <row r="214" spans="1:5" x14ac:dyDescent="0.3">
      <c r="A214" t="s">
        <v>9</v>
      </c>
      <c r="B214" t="s">
        <v>37</v>
      </c>
      <c r="C214" t="s">
        <v>20</v>
      </c>
      <c r="D214" s="1">
        <v>7273</v>
      </c>
      <c r="E214" s="2">
        <v>96</v>
      </c>
    </row>
    <row r="215" spans="1:5" x14ac:dyDescent="0.3">
      <c r="A215" t="s">
        <v>5</v>
      </c>
      <c r="B215" t="s">
        <v>39</v>
      </c>
      <c r="C215" t="s">
        <v>22</v>
      </c>
      <c r="D215" s="1">
        <v>6909</v>
      </c>
      <c r="E215" s="2">
        <v>81</v>
      </c>
    </row>
    <row r="216" spans="1:5" x14ac:dyDescent="0.3">
      <c r="A216" t="s">
        <v>9</v>
      </c>
      <c r="B216" t="s">
        <v>39</v>
      </c>
      <c r="C216" t="s">
        <v>24</v>
      </c>
      <c r="D216" s="1">
        <v>3920</v>
      </c>
      <c r="E216" s="2">
        <v>306</v>
      </c>
    </row>
    <row r="217" spans="1:5" x14ac:dyDescent="0.3">
      <c r="A217" t="s">
        <v>10</v>
      </c>
      <c r="B217" t="s">
        <v>39</v>
      </c>
      <c r="C217" t="s">
        <v>21</v>
      </c>
      <c r="D217" s="1">
        <v>4858</v>
      </c>
      <c r="E217" s="2">
        <v>279</v>
      </c>
    </row>
    <row r="218" spans="1:5" x14ac:dyDescent="0.3">
      <c r="A218" t="s">
        <v>2</v>
      </c>
      <c r="B218" t="s">
        <v>38</v>
      </c>
      <c r="C218" t="s">
        <v>4</v>
      </c>
      <c r="D218" s="1">
        <v>3549</v>
      </c>
      <c r="E218" s="2">
        <v>3</v>
      </c>
    </row>
    <row r="219" spans="1:5" x14ac:dyDescent="0.3">
      <c r="A219" t="s">
        <v>7</v>
      </c>
      <c r="B219" t="s">
        <v>39</v>
      </c>
      <c r="C219" t="s">
        <v>27</v>
      </c>
      <c r="D219" s="1">
        <v>966</v>
      </c>
      <c r="E219" s="2">
        <v>198</v>
      </c>
    </row>
    <row r="220" spans="1:5" x14ac:dyDescent="0.3">
      <c r="A220" t="s">
        <v>5</v>
      </c>
      <c r="B220" t="s">
        <v>39</v>
      </c>
      <c r="C220" t="s">
        <v>18</v>
      </c>
      <c r="D220" s="1">
        <v>385</v>
      </c>
      <c r="E220" s="2">
        <v>249</v>
      </c>
    </row>
    <row r="221" spans="1:5" x14ac:dyDescent="0.3">
      <c r="A221" t="s">
        <v>6</v>
      </c>
      <c r="B221" t="s">
        <v>34</v>
      </c>
      <c r="C221" t="s">
        <v>16</v>
      </c>
      <c r="D221" s="1">
        <v>2219</v>
      </c>
      <c r="E221" s="2">
        <v>75</v>
      </c>
    </row>
    <row r="222" spans="1:5" x14ac:dyDescent="0.3">
      <c r="A222" t="s">
        <v>9</v>
      </c>
      <c r="B222" t="s">
        <v>36</v>
      </c>
      <c r="C222" t="s">
        <v>32</v>
      </c>
      <c r="D222" s="1">
        <v>2954</v>
      </c>
      <c r="E222" s="2">
        <v>189</v>
      </c>
    </row>
    <row r="223" spans="1:5" x14ac:dyDescent="0.3">
      <c r="A223" t="s">
        <v>7</v>
      </c>
      <c r="B223" t="s">
        <v>36</v>
      </c>
      <c r="C223" t="s">
        <v>32</v>
      </c>
      <c r="D223" s="1">
        <v>280</v>
      </c>
      <c r="E223" s="2">
        <v>87</v>
      </c>
    </row>
    <row r="224" spans="1:5" x14ac:dyDescent="0.3">
      <c r="A224" t="s">
        <v>41</v>
      </c>
      <c r="B224" t="s">
        <v>36</v>
      </c>
      <c r="C224" t="s">
        <v>30</v>
      </c>
      <c r="D224" s="1">
        <v>6118</v>
      </c>
      <c r="E224" s="2">
        <v>174</v>
      </c>
    </row>
    <row r="225" spans="1:5" x14ac:dyDescent="0.3">
      <c r="A225" t="s">
        <v>2</v>
      </c>
      <c r="B225" t="s">
        <v>39</v>
      </c>
      <c r="C225" t="s">
        <v>15</v>
      </c>
      <c r="D225" s="1">
        <v>4802</v>
      </c>
      <c r="E225" s="2">
        <v>36</v>
      </c>
    </row>
    <row r="226" spans="1:5" x14ac:dyDescent="0.3">
      <c r="A226" t="s">
        <v>9</v>
      </c>
      <c r="B226" t="s">
        <v>38</v>
      </c>
      <c r="C226" t="s">
        <v>24</v>
      </c>
      <c r="D226" s="1">
        <v>4137</v>
      </c>
      <c r="E226" s="2">
        <v>60</v>
      </c>
    </row>
    <row r="227" spans="1:5" x14ac:dyDescent="0.3">
      <c r="A227" t="s">
        <v>3</v>
      </c>
      <c r="B227" t="s">
        <v>35</v>
      </c>
      <c r="C227" t="s">
        <v>23</v>
      </c>
      <c r="D227" s="1">
        <v>2023</v>
      </c>
      <c r="E227" s="2">
        <v>78</v>
      </c>
    </row>
    <row r="228" spans="1:5" x14ac:dyDescent="0.3">
      <c r="A228" t="s">
        <v>9</v>
      </c>
      <c r="B228" t="s">
        <v>36</v>
      </c>
      <c r="C228" t="s">
        <v>30</v>
      </c>
      <c r="D228" s="1">
        <v>9051</v>
      </c>
      <c r="E228" s="2">
        <v>57</v>
      </c>
    </row>
    <row r="229" spans="1:5" x14ac:dyDescent="0.3">
      <c r="A229" t="s">
        <v>9</v>
      </c>
      <c r="B229" t="s">
        <v>37</v>
      </c>
      <c r="C229" t="s">
        <v>28</v>
      </c>
      <c r="D229" s="1">
        <v>2919</v>
      </c>
      <c r="E229" s="2">
        <v>45</v>
      </c>
    </row>
    <row r="230" spans="1:5" x14ac:dyDescent="0.3">
      <c r="A230" t="s">
        <v>41</v>
      </c>
      <c r="B230" t="s">
        <v>38</v>
      </c>
      <c r="C230" t="s">
        <v>22</v>
      </c>
      <c r="D230" s="1">
        <v>5915</v>
      </c>
      <c r="E230" s="2">
        <v>3</v>
      </c>
    </row>
    <row r="231" spans="1:5" x14ac:dyDescent="0.3">
      <c r="A231" t="s">
        <v>10</v>
      </c>
      <c r="B231" t="s">
        <v>35</v>
      </c>
      <c r="C231" t="s">
        <v>15</v>
      </c>
      <c r="D231" s="1">
        <v>2562</v>
      </c>
      <c r="E231" s="2">
        <v>6</v>
      </c>
    </row>
    <row r="232" spans="1:5" x14ac:dyDescent="0.3">
      <c r="A232" t="s">
        <v>5</v>
      </c>
      <c r="B232" t="s">
        <v>37</v>
      </c>
      <c r="C232" t="s">
        <v>25</v>
      </c>
      <c r="D232" s="1">
        <v>8813</v>
      </c>
      <c r="E232" s="2">
        <v>21</v>
      </c>
    </row>
    <row r="233" spans="1:5" x14ac:dyDescent="0.3">
      <c r="A233" t="s">
        <v>5</v>
      </c>
      <c r="B233" t="s">
        <v>36</v>
      </c>
      <c r="C233" t="s">
        <v>18</v>
      </c>
      <c r="D233" s="1">
        <v>6111</v>
      </c>
      <c r="E233" s="2">
        <v>3</v>
      </c>
    </row>
    <row r="234" spans="1:5" x14ac:dyDescent="0.3">
      <c r="A234" t="s">
        <v>8</v>
      </c>
      <c r="B234" t="s">
        <v>34</v>
      </c>
      <c r="C234" t="s">
        <v>31</v>
      </c>
      <c r="D234" s="1">
        <v>3507</v>
      </c>
      <c r="E234" s="2">
        <v>288</v>
      </c>
    </row>
    <row r="235" spans="1:5" x14ac:dyDescent="0.3">
      <c r="A235" t="s">
        <v>6</v>
      </c>
      <c r="B235" t="s">
        <v>36</v>
      </c>
      <c r="C235" t="s">
        <v>13</v>
      </c>
      <c r="D235" s="1">
        <v>4319</v>
      </c>
      <c r="E235" s="2">
        <v>30</v>
      </c>
    </row>
    <row r="236" spans="1:5" x14ac:dyDescent="0.3">
      <c r="A236" t="s">
        <v>40</v>
      </c>
      <c r="B236" t="s">
        <v>38</v>
      </c>
      <c r="C236" t="s">
        <v>26</v>
      </c>
      <c r="D236" s="1">
        <v>609</v>
      </c>
      <c r="E236" s="2">
        <v>87</v>
      </c>
    </row>
    <row r="237" spans="1:5" x14ac:dyDescent="0.3">
      <c r="A237" t="s">
        <v>40</v>
      </c>
      <c r="B237" t="s">
        <v>39</v>
      </c>
      <c r="C237" t="s">
        <v>27</v>
      </c>
      <c r="D237" s="1">
        <v>6370</v>
      </c>
      <c r="E237" s="2">
        <v>30</v>
      </c>
    </row>
    <row r="238" spans="1:5" x14ac:dyDescent="0.3">
      <c r="A238" t="s">
        <v>5</v>
      </c>
      <c r="B238" t="s">
        <v>38</v>
      </c>
      <c r="C238" t="s">
        <v>19</v>
      </c>
      <c r="D238" s="1">
        <v>5474</v>
      </c>
      <c r="E238" s="2">
        <v>168</v>
      </c>
    </row>
    <row r="239" spans="1:5" x14ac:dyDescent="0.3">
      <c r="A239" t="s">
        <v>40</v>
      </c>
      <c r="B239" t="s">
        <v>36</v>
      </c>
      <c r="C239" t="s">
        <v>27</v>
      </c>
      <c r="D239" s="1">
        <v>3164</v>
      </c>
      <c r="E239" s="2">
        <v>306</v>
      </c>
    </row>
    <row r="240" spans="1:5" x14ac:dyDescent="0.3">
      <c r="A240" t="s">
        <v>6</v>
      </c>
      <c r="B240" t="s">
        <v>35</v>
      </c>
      <c r="C240" t="s">
        <v>4</v>
      </c>
      <c r="D240" s="1">
        <v>1302</v>
      </c>
      <c r="E240" s="2">
        <v>402</v>
      </c>
    </row>
    <row r="241" spans="1:5" x14ac:dyDescent="0.3">
      <c r="A241" t="s">
        <v>3</v>
      </c>
      <c r="B241" t="s">
        <v>37</v>
      </c>
      <c r="C241" t="s">
        <v>28</v>
      </c>
      <c r="D241" s="1">
        <v>7308</v>
      </c>
      <c r="E241" s="2">
        <v>327</v>
      </c>
    </row>
    <row r="242" spans="1:5" x14ac:dyDescent="0.3">
      <c r="A242" t="s">
        <v>40</v>
      </c>
      <c r="B242" t="s">
        <v>37</v>
      </c>
      <c r="C242" t="s">
        <v>27</v>
      </c>
      <c r="D242" s="1">
        <v>6132</v>
      </c>
      <c r="E242" s="2">
        <v>93</v>
      </c>
    </row>
    <row r="243" spans="1:5" x14ac:dyDescent="0.3">
      <c r="A243" t="s">
        <v>10</v>
      </c>
      <c r="B243" t="s">
        <v>35</v>
      </c>
      <c r="C243" t="s">
        <v>14</v>
      </c>
      <c r="D243" s="1">
        <v>3472</v>
      </c>
      <c r="E243" s="2">
        <v>96</v>
      </c>
    </row>
    <row r="244" spans="1:5" x14ac:dyDescent="0.3">
      <c r="A244" t="s">
        <v>8</v>
      </c>
      <c r="B244" t="s">
        <v>39</v>
      </c>
      <c r="C244" t="s">
        <v>18</v>
      </c>
      <c r="D244" s="1">
        <v>9660</v>
      </c>
      <c r="E244" s="2">
        <v>27</v>
      </c>
    </row>
    <row r="245" spans="1:5" x14ac:dyDescent="0.3">
      <c r="A245" t="s">
        <v>9</v>
      </c>
      <c r="B245" t="s">
        <v>38</v>
      </c>
      <c r="C245" t="s">
        <v>26</v>
      </c>
      <c r="D245" s="1">
        <v>2436</v>
      </c>
      <c r="E245" s="2">
        <v>99</v>
      </c>
    </row>
    <row r="246" spans="1:5" x14ac:dyDescent="0.3">
      <c r="A246" t="s">
        <v>9</v>
      </c>
      <c r="B246" t="s">
        <v>38</v>
      </c>
      <c r="C246" t="s">
        <v>33</v>
      </c>
      <c r="D246" s="1">
        <v>9506</v>
      </c>
      <c r="E246" s="2">
        <v>87</v>
      </c>
    </row>
    <row r="247" spans="1:5" x14ac:dyDescent="0.3">
      <c r="A247" t="s">
        <v>10</v>
      </c>
      <c r="B247" t="s">
        <v>37</v>
      </c>
      <c r="C247" t="s">
        <v>21</v>
      </c>
      <c r="D247" s="1">
        <v>245</v>
      </c>
      <c r="E247" s="2">
        <v>288</v>
      </c>
    </row>
    <row r="248" spans="1:5" x14ac:dyDescent="0.3">
      <c r="A248" t="s">
        <v>8</v>
      </c>
      <c r="B248" t="s">
        <v>35</v>
      </c>
      <c r="C248" t="s">
        <v>20</v>
      </c>
      <c r="D248" s="1">
        <v>2702</v>
      </c>
      <c r="E248" s="2">
        <v>363</v>
      </c>
    </row>
    <row r="249" spans="1:5" x14ac:dyDescent="0.3">
      <c r="A249" t="s">
        <v>10</v>
      </c>
      <c r="B249" t="s">
        <v>34</v>
      </c>
      <c r="C249" t="s">
        <v>17</v>
      </c>
      <c r="D249" s="1">
        <v>700</v>
      </c>
      <c r="E249" s="2">
        <v>87</v>
      </c>
    </row>
    <row r="250" spans="1:5" x14ac:dyDescent="0.3">
      <c r="A250" t="s">
        <v>6</v>
      </c>
      <c r="B250" t="s">
        <v>34</v>
      </c>
      <c r="C250" t="s">
        <v>17</v>
      </c>
      <c r="D250" s="1">
        <v>3759</v>
      </c>
      <c r="E250" s="2">
        <v>150</v>
      </c>
    </row>
    <row r="251" spans="1:5" x14ac:dyDescent="0.3">
      <c r="A251" t="s">
        <v>2</v>
      </c>
      <c r="B251" t="s">
        <v>35</v>
      </c>
      <c r="C251" t="s">
        <v>17</v>
      </c>
      <c r="D251" s="1">
        <v>1589</v>
      </c>
      <c r="E251" s="2">
        <v>303</v>
      </c>
    </row>
    <row r="252" spans="1:5" x14ac:dyDescent="0.3">
      <c r="A252" t="s">
        <v>7</v>
      </c>
      <c r="B252" t="s">
        <v>35</v>
      </c>
      <c r="C252" t="s">
        <v>28</v>
      </c>
      <c r="D252" s="1">
        <v>5194</v>
      </c>
      <c r="E252" s="2">
        <v>288</v>
      </c>
    </row>
    <row r="253" spans="1:5" x14ac:dyDescent="0.3">
      <c r="A253" t="s">
        <v>10</v>
      </c>
      <c r="B253" t="s">
        <v>36</v>
      </c>
      <c r="C253" t="s">
        <v>13</v>
      </c>
      <c r="D253" s="1">
        <v>945</v>
      </c>
      <c r="E253" s="2">
        <v>75</v>
      </c>
    </row>
    <row r="254" spans="1:5" x14ac:dyDescent="0.3">
      <c r="A254" t="s">
        <v>40</v>
      </c>
      <c r="B254" t="s">
        <v>38</v>
      </c>
      <c r="C254" t="s">
        <v>31</v>
      </c>
      <c r="D254" s="1">
        <v>1988</v>
      </c>
      <c r="E254" s="2">
        <v>39</v>
      </c>
    </row>
    <row r="255" spans="1:5" x14ac:dyDescent="0.3">
      <c r="A255" t="s">
        <v>6</v>
      </c>
      <c r="B255" t="s">
        <v>34</v>
      </c>
      <c r="C255" t="s">
        <v>32</v>
      </c>
      <c r="D255" s="1">
        <v>6734</v>
      </c>
      <c r="E255" s="2">
        <v>123</v>
      </c>
    </row>
    <row r="256" spans="1:5" x14ac:dyDescent="0.3">
      <c r="A256" t="s">
        <v>40</v>
      </c>
      <c r="B256" t="s">
        <v>36</v>
      </c>
      <c r="C256" t="s">
        <v>4</v>
      </c>
      <c r="D256" s="1">
        <v>217</v>
      </c>
      <c r="E256" s="2">
        <v>36</v>
      </c>
    </row>
    <row r="257" spans="1:5" x14ac:dyDescent="0.3">
      <c r="A257" t="s">
        <v>5</v>
      </c>
      <c r="B257" t="s">
        <v>34</v>
      </c>
      <c r="C257" t="s">
        <v>22</v>
      </c>
      <c r="D257" s="1">
        <v>6279</v>
      </c>
      <c r="E257" s="2">
        <v>237</v>
      </c>
    </row>
    <row r="258" spans="1:5" x14ac:dyDescent="0.3">
      <c r="A258" t="s">
        <v>40</v>
      </c>
      <c r="B258" t="s">
        <v>36</v>
      </c>
      <c r="C258" t="s">
        <v>13</v>
      </c>
      <c r="D258" s="1">
        <v>4424</v>
      </c>
      <c r="E258" s="2">
        <v>201</v>
      </c>
    </row>
    <row r="259" spans="1:5" x14ac:dyDescent="0.3">
      <c r="A259" t="s">
        <v>2</v>
      </c>
      <c r="B259" t="s">
        <v>36</v>
      </c>
      <c r="C259" t="s">
        <v>17</v>
      </c>
      <c r="D259" s="1">
        <v>189</v>
      </c>
      <c r="E259" s="2">
        <v>48</v>
      </c>
    </row>
    <row r="260" spans="1:5" x14ac:dyDescent="0.3">
      <c r="A260" t="s">
        <v>5</v>
      </c>
      <c r="B260" t="s">
        <v>35</v>
      </c>
      <c r="C260" t="s">
        <v>22</v>
      </c>
      <c r="D260" s="1">
        <v>490</v>
      </c>
      <c r="E260" s="2">
        <v>84</v>
      </c>
    </row>
    <row r="261" spans="1:5" x14ac:dyDescent="0.3">
      <c r="A261" t="s">
        <v>8</v>
      </c>
      <c r="B261" t="s">
        <v>37</v>
      </c>
      <c r="C261" t="s">
        <v>21</v>
      </c>
      <c r="D261" s="1">
        <v>434</v>
      </c>
      <c r="E261" s="2">
        <v>87</v>
      </c>
    </row>
    <row r="262" spans="1:5" x14ac:dyDescent="0.3">
      <c r="A262" t="s">
        <v>7</v>
      </c>
      <c r="B262" t="s">
        <v>38</v>
      </c>
      <c r="C262" t="s">
        <v>30</v>
      </c>
      <c r="D262" s="1">
        <v>10129</v>
      </c>
      <c r="E262" s="2">
        <v>312</v>
      </c>
    </row>
    <row r="263" spans="1:5" x14ac:dyDescent="0.3">
      <c r="A263" t="s">
        <v>3</v>
      </c>
      <c r="B263" t="s">
        <v>39</v>
      </c>
      <c r="C263" t="s">
        <v>28</v>
      </c>
      <c r="D263" s="1">
        <v>1652</v>
      </c>
      <c r="E263" s="2">
        <v>102</v>
      </c>
    </row>
    <row r="264" spans="1:5" x14ac:dyDescent="0.3">
      <c r="A264" t="s">
        <v>8</v>
      </c>
      <c r="B264" t="s">
        <v>38</v>
      </c>
      <c r="C264" t="s">
        <v>21</v>
      </c>
      <c r="D264" s="1">
        <v>6433</v>
      </c>
      <c r="E264" s="2">
        <v>78</v>
      </c>
    </row>
    <row r="265" spans="1:5" x14ac:dyDescent="0.3">
      <c r="A265" t="s">
        <v>3</v>
      </c>
      <c r="B265" t="s">
        <v>34</v>
      </c>
      <c r="C265" t="s">
        <v>23</v>
      </c>
      <c r="D265" s="1">
        <v>2212</v>
      </c>
      <c r="E265" s="2">
        <v>117</v>
      </c>
    </row>
    <row r="266" spans="1:5" x14ac:dyDescent="0.3">
      <c r="A266" t="s">
        <v>41</v>
      </c>
      <c r="B266" t="s">
        <v>35</v>
      </c>
      <c r="C266" t="s">
        <v>19</v>
      </c>
      <c r="D266" s="1">
        <v>609</v>
      </c>
      <c r="E266" s="2">
        <v>99</v>
      </c>
    </row>
    <row r="267" spans="1:5" x14ac:dyDescent="0.3">
      <c r="A267" t="s">
        <v>40</v>
      </c>
      <c r="B267" t="s">
        <v>35</v>
      </c>
      <c r="C267" t="s">
        <v>24</v>
      </c>
      <c r="D267" s="1">
        <v>1638</v>
      </c>
      <c r="E267" s="2">
        <v>48</v>
      </c>
    </row>
    <row r="268" spans="1:5" x14ac:dyDescent="0.3">
      <c r="A268" t="s">
        <v>7</v>
      </c>
      <c r="B268" t="s">
        <v>34</v>
      </c>
      <c r="C268" t="s">
        <v>15</v>
      </c>
      <c r="D268" s="1">
        <v>3829</v>
      </c>
      <c r="E268" s="2">
        <v>24</v>
      </c>
    </row>
    <row r="269" spans="1:5" x14ac:dyDescent="0.3">
      <c r="A269" t="s">
        <v>40</v>
      </c>
      <c r="B269" t="s">
        <v>39</v>
      </c>
      <c r="C269" t="s">
        <v>15</v>
      </c>
      <c r="D269" s="1">
        <v>5775</v>
      </c>
      <c r="E269" s="2">
        <v>42</v>
      </c>
    </row>
    <row r="270" spans="1:5" x14ac:dyDescent="0.3">
      <c r="A270" t="s">
        <v>6</v>
      </c>
      <c r="B270" t="s">
        <v>35</v>
      </c>
      <c r="C270" t="s">
        <v>20</v>
      </c>
      <c r="D270" s="1">
        <v>1071</v>
      </c>
      <c r="E270" s="2">
        <v>270</v>
      </c>
    </row>
    <row r="271" spans="1:5" x14ac:dyDescent="0.3">
      <c r="A271" t="s">
        <v>8</v>
      </c>
      <c r="B271" t="s">
        <v>36</v>
      </c>
      <c r="C271" t="s">
        <v>23</v>
      </c>
      <c r="D271" s="1">
        <v>5019</v>
      </c>
      <c r="E271" s="2">
        <v>150</v>
      </c>
    </row>
    <row r="272" spans="1:5" x14ac:dyDescent="0.3">
      <c r="A272" t="s">
        <v>2</v>
      </c>
      <c r="B272" t="s">
        <v>37</v>
      </c>
      <c r="C272" t="s">
        <v>15</v>
      </c>
      <c r="D272" s="1">
        <v>2863</v>
      </c>
      <c r="E272" s="2">
        <v>42</v>
      </c>
    </row>
    <row r="273" spans="1:5" x14ac:dyDescent="0.3">
      <c r="A273" t="s">
        <v>40</v>
      </c>
      <c r="B273" t="s">
        <v>35</v>
      </c>
      <c r="C273" t="s">
        <v>29</v>
      </c>
      <c r="D273" s="1">
        <v>1617</v>
      </c>
      <c r="E273" s="2">
        <v>126</v>
      </c>
    </row>
    <row r="274" spans="1:5" x14ac:dyDescent="0.3">
      <c r="A274" t="s">
        <v>6</v>
      </c>
      <c r="B274" t="s">
        <v>37</v>
      </c>
      <c r="C274" t="s">
        <v>26</v>
      </c>
      <c r="D274" s="1">
        <v>6818</v>
      </c>
      <c r="E274" s="2">
        <v>6</v>
      </c>
    </row>
    <row r="275" spans="1:5" x14ac:dyDescent="0.3">
      <c r="A275" t="s">
        <v>3</v>
      </c>
      <c r="B275" t="s">
        <v>35</v>
      </c>
      <c r="C275" t="s">
        <v>15</v>
      </c>
      <c r="D275" s="1">
        <v>6657</v>
      </c>
      <c r="E275" s="2">
        <v>276</v>
      </c>
    </row>
    <row r="276" spans="1:5" x14ac:dyDescent="0.3">
      <c r="A276" t="s">
        <v>3</v>
      </c>
      <c r="B276" t="s">
        <v>34</v>
      </c>
      <c r="C276" t="s">
        <v>17</v>
      </c>
      <c r="D276" s="1">
        <v>2919</v>
      </c>
      <c r="E276" s="2">
        <v>93</v>
      </c>
    </row>
    <row r="277" spans="1:5" x14ac:dyDescent="0.3">
      <c r="A277" t="s">
        <v>2</v>
      </c>
      <c r="B277" t="s">
        <v>36</v>
      </c>
      <c r="C277" t="s">
        <v>31</v>
      </c>
      <c r="D277" s="1">
        <v>3094</v>
      </c>
      <c r="E277" s="2">
        <v>246</v>
      </c>
    </row>
    <row r="278" spans="1:5" x14ac:dyDescent="0.3">
      <c r="A278" t="s">
        <v>6</v>
      </c>
      <c r="B278" t="s">
        <v>39</v>
      </c>
      <c r="C278" t="s">
        <v>24</v>
      </c>
      <c r="D278" s="1">
        <v>2989</v>
      </c>
      <c r="E278" s="2">
        <v>3</v>
      </c>
    </row>
    <row r="279" spans="1:5" x14ac:dyDescent="0.3">
      <c r="A279" t="s">
        <v>8</v>
      </c>
      <c r="B279" t="s">
        <v>38</v>
      </c>
      <c r="C279" t="s">
        <v>27</v>
      </c>
      <c r="D279" s="1">
        <v>2268</v>
      </c>
      <c r="E279" s="2">
        <v>63</v>
      </c>
    </row>
    <row r="280" spans="1:5" x14ac:dyDescent="0.3">
      <c r="A280" t="s">
        <v>5</v>
      </c>
      <c r="B280" t="s">
        <v>35</v>
      </c>
      <c r="C280" t="s">
        <v>31</v>
      </c>
      <c r="D280" s="1">
        <v>4753</v>
      </c>
      <c r="E280" s="2">
        <v>246</v>
      </c>
    </row>
    <row r="281" spans="1:5" x14ac:dyDescent="0.3">
      <c r="A281" t="s">
        <v>2</v>
      </c>
      <c r="B281" t="s">
        <v>34</v>
      </c>
      <c r="C281" t="s">
        <v>19</v>
      </c>
      <c r="D281" s="1">
        <v>7511</v>
      </c>
      <c r="E281" s="2">
        <v>120</v>
      </c>
    </row>
    <row r="282" spans="1:5" x14ac:dyDescent="0.3">
      <c r="A282" t="s">
        <v>2</v>
      </c>
      <c r="B282" t="s">
        <v>38</v>
      </c>
      <c r="C282" t="s">
        <v>31</v>
      </c>
      <c r="D282" s="1">
        <v>4326</v>
      </c>
      <c r="E282" s="2">
        <v>348</v>
      </c>
    </row>
    <row r="283" spans="1:5" x14ac:dyDescent="0.3">
      <c r="A283" t="s">
        <v>41</v>
      </c>
      <c r="B283" t="s">
        <v>34</v>
      </c>
      <c r="C283" t="s">
        <v>23</v>
      </c>
      <c r="D283" s="1">
        <v>4935</v>
      </c>
      <c r="E283" s="2">
        <v>126</v>
      </c>
    </row>
    <row r="284" spans="1:5" x14ac:dyDescent="0.3">
      <c r="A284" t="s">
        <v>6</v>
      </c>
      <c r="B284" t="s">
        <v>35</v>
      </c>
      <c r="C284" t="s">
        <v>30</v>
      </c>
      <c r="D284" s="1">
        <v>4781</v>
      </c>
      <c r="E284" s="2">
        <v>123</v>
      </c>
    </row>
    <row r="285" spans="1:5" x14ac:dyDescent="0.3">
      <c r="A285" t="s">
        <v>5</v>
      </c>
      <c r="B285" t="s">
        <v>38</v>
      </c>
      <c r="C285" t="s">
        <v>25</v>
      </c>
      <c r="D285" s="1">
        <v>7483</v>
      </c>
      <c r="E285" s="2">
        <v>45</v>
      </c>
    </row>
    <row r="286" spans="1:5" x14ac:dyDescent="0.3">
      <c r="A286" t="s">
        <v>10</v>
      </c>
      <c r="B286" t="s">
        <v>38</v>
      </c>
      <c r="C286" t="s">
        <v>4</v>
      </c>
      <c r="D286" s="1">
        <v>6860</v>
      </c>
      <c r="E286" s="2">
        <v>126</v>
      </c>
    </row>
    <row r="287" spans="1:5" x14ac:dyDescent="0.3">
      <c r="A287" t="s">
        <v>40</v>
      </c>
      <c r="B287" t="s">
        <v>37</v>
      </c>
      <c r="C287" t="s">
        <v>29</v>
      </c>
      <c r="D287" s="1">
        <v>9002</v>
      </c>
      <c r="E287" s="2">
        <v>72</v>
      </c>
    </row>
    <row r="288" spans="1:5" x14ac:dyDescent="0.3">
      <c r="A288" t="s">
        <v>6</v>
      </c>
      <c r="B288" t="s">
        <v>36</v>
      </c>
      <c r="C288" t="s">
        <v>29</v>
      </c>
      <c r="D288" s="1">
        <v>1400</v>
      </c>
      <c r="E288" s="2">
        <v>135</v>
      </c>
    </row>
    <row r="289" spans="1:5" x14ac:dyDescent="0.3">
      <c r="A289" t="s">
        <v>10</v>
      </c>
      <c r="B289" t="s">
        <v>34</v>
      </c>
      <c r="C289" t="s">
        <v>22</v>
      </c>
      <c r="D289" s="1">
        <v>4053</v>
      </c>
      <c r="E289" s="2">
        <v>24</v>
      </c>
    </row>
    <row r="290" spans="1:5" x14ac:dyDescent="0.3">
      <c r="A290" t="s">
        <v>7</v>
      </c>
      <c r="B290" t="s">
        <v>36</v>
      </c>
      <c r="C290" t="s">
        <v>31</v>
      </c>
      <c r="D290" s="1">
        <v>2149</v>
      </c>
      <c r="E290" s="2">
        <v>117</v>
      </c>
    </row>
    <row r="291" spans="1:5" x14ac:dyDescent="0.3">
      <c r="A291" t="s">
        <v>3</v>
      </c>
      <c r="B291" t="s">
        <v>39</v>
      </c>
      <c r="C291" t="s">
        <v>29</v>
      </c>
      <c r="D291" s="1">
        <v>3640</v>
      </c>
      <c r="E291" s="2">
        <v>51</v>
      </c>
    </row>
    <row r="292" spans="1:5" x14ac:dyDescent="0.3">
      <c r="A292" t="s">
        <v>2</v>
      </c>
      <c r="B292" t="s">
        <v>39</v>
      </c>
      <c r="C292" t="s">
        <v>23</v>
      </c>
      <c r="D292" s="1">
        <v>630</v>
      </c>
      <c r="E292" s="2">
        <v>36</v>
      </c>
    </row>
    <row r="293" spans="1:5" x14ac:dyDescent="0.3">
      <c r="A293" t="s">
        <v>9</v>
      </c>
      <c r="B293" t="s">
        <v>35</v>
      </c>
      <c r="C293" t="s">
        <v>27</v>
      </c>
      <c r="D293" s="1">
        <v>2429</v>
      </c>
      <c r="E293" s="2">
        <v>144</v>
      </c>
    </row>
    <row r="294" spans="1:5" x14ac:dyDescent="0.3">
      <c r="A294" t="s">
        <v>9</v>
      </c>
      <c r="B294" t="s">
        <v>36</v>
      </c>
      <c r="C294" t="s">
        <v>25</v>
      </c>
      <c r="D294" s="1">
        <v>2142</v>
      </c>
      <c r="E294" s="2">
        <v>114</v>
      </c>
    </row>
    <row r="295" spans="1:5" x14ac:dyDescent="0.3">
      <c r="A295" t="s">
        <v>7</v>
      </c>
      <c r="B295" t="s">
        <v>37</v>
      </c>
      <c r="C295" t="s">
        <v>30</v>
      </c>
      <c r="D295" s="1">
        <v>6454</v>
      </c>
      <c r="E295" s="2">
        <v>54</v>
      </c>
    </row>
    <row r="296" spans="1:5" x14ac:dyDescent="0.3">
      <c r="A296" t="s">
        <v>7</v>
      </c>
      <c r="B296" t="s">
        <v>37</v>
      </c>
      <c r="C296" t="s">
        <v>16</v>
      </c>
      <c r="D296" s="1">
        <v>4487</v>
      </c>
      <c r="E296" s="2">
        <v>333</v>
      </c>
    </row>
    <row r="297" spans="1:5" x14ac:dyDescent="0.3">
      <c r="A297" t="s">
        <v>3</v>
      </c>
      <c r="B297" t="s">
        <v>37</v>
      </c>
      <c r="C297" t="s">
        <v>4</v>
      </c>
      <c r="D297" s="1">
        <v>938</v>
      </c>
      <c r="E297" s="2">
        <v>366</v>
      </c>
    </row>
    <row r="298" spans="1:5" x14ac:dyDescent="0.3">
      <c r="A298" t="s">
        <v>3</v>
      </c>
      <c r="B298" t="s">
        <v>38</v>
      </c>
      <c r="C298" t="s">
        <v>26</v>
      </c>
      <c r="D298" s="1">
        <v>8841</v>
      </c>
      <c r="E298" s="2">
        <v>303</v>
      </c>
    </row>
    <row r="299" spans="1:5" x14ac:dyDescent="0.3">
      <c r="A299" t="s">
        <v>2</v>
      </c>
      <c r="B299" t="s">
        <v>39</v>
      </c>
      <c r="C299" t="s">
        <v>33</v>
      </c>
      <c r="D299" s="1">
        <v>4018</v>
      </c>
      <c r="E299" s="2">
        <v>126</v>
      </c>
    </row>
    <row r="300" spans="1:5" x14ac:dyDescent="0.3">
      <c r="A300" t="s">
        <v>41</v>
      </c>
      <c r="B300" t="s">
        <v>37</v>
      </c>
      <c r="C300" t="s">
        <v>15</v>
      </c>
      <c r="D300" s="1">
        <v>714</v>
      </c>
      <c r="E300" s="2">
        <v>231</v>
      </c>
    </row>
    <row r="301" spans="1:5" x14ac:dyDescent="0.3">
      <c r="A301" t="s">
        <v>9</v>
      </c>
      <c r="B301" t="s">
        <v>38</v>
      </c>
      <c r="C301" t="s">
        <v>25</v>
      </c>
      <c r="D301" s="1">
        <v>3850</v>
      </c>
      <c r="E301" s="2">
        <v>102</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C608-9D45-43CB-B1E1-60752E89A476}">
  <dimension ref="B1:E10"/>
  <sheetViews>
    <sheetView showGridLines="0" workbookViewId="0">
      <selection activeCell="H15" sqref="H15"/>
    </sheetView>
  </sheetViews>
  <sheetFormatPr defaultRowHeight="14.4" x14ac:dyDescent="0.3"/>
  <cols>
    <col min="1" max="1" width="10" bestFit="1" customWidth="1"/>
    <col min="2" max="2" width="11.5546875" bestFit="1" customWidth="1"/>
    <col min="3" max="3" width="13.6640625" bestFit="1" customWidth="1"/>
    <col min="4" max="4" width="7.21875" customWidth="1"/>
    <col min="5" max="5" width="11.33203125" customWidth="1"/>
  </cols>
  <sheetData>
    <row r="1" spans="2:5" x14ac:dyDescent="0.3">
      <c r="C1" s="39" t="s">
        <v>61</v>
      </c>
    </row>
    <row r="3" spans="2:5" x14ac:dyDescent="0.3">
      <c r="B3" s="7" t="s">
        <v>56</v>
      </c>
      <c r="C3" t="s">
        <v>59</v>
      </c>
      <c r="D3" t="s">
        <v>60</v>
      </c>
      <c r="E3" t="s">
        <v>58</v>
      </c>
    </row>
    <row r="4" spans="2:5" x14ac:dyDescent="0.3">
      <c r="B4" s="8" t="s">
        <v>34</v>
      </c>
      <c r="C4" s="1">
        <v>252469</v>
      </c>
      <c r="D4">
        <v>252469</v>
      </c>
      <c r="E4">
        <v>8760</v>
      </c>
    </row>
    <row r="5" spans="2:5" x14ac:dyDescent="0.3">
      <c r="B5" s="8" t="s">
        <v>36</v>
      </c>
      <c r="C5" s="1">
        <v>237944</v>
      </c>
      <c r="D5">
        <v>237944</v>
      </c>
      <c r="E5">
        <v>7302</v>
      </c>
    </row>
    <row r="6" spans="2:5" x14ac:dyDescent="0.3">
      <c r="B6" s="8" t="s">
        <v>37</v>
      </c>
      <c r="C6" s="1">
        <v>218813</v>
      </c>
      <c r="D6">
        <v>218813</v>
      </c>
      <c r="E6">
        <v>7431</v>
      </c>
    </row>
    <row r="7" spans="2:5" x14ac:dyDescent="0.3">
      <c r="B7" s="8" t="s">
        <v>35</v>
      </c>
      <c r="C7" s="1">
        <v>189434</v>
      </c>
      <c r="D7">
        <v>189434</v>
      </c>
      <c r="E7">
        <v>10158</v>
      </c>
    </row>
    <row r="8" spans="2:5" x14ac:dyDescent="0.3">
      <c r="B8" s="8" t="s">
        <v>39</v>
      </c>
      <c r="C8" s="1">
        <v>173530</v>
      </c>
      <c r="D8">
        <v>173530</v>
      </c>
      <c r="E8">
        <v>5745</v>
      </c>
    </row>
    <row r="9" spans="2:5" x14ac:dyDescent="0.3">
      <c r="B9" s="8" t="s">
        <v>38</v>
      </c>
      <c r="C9" s="1">
        <v>168679</v>
      </c>
      <c r="D9">
        <v>168679</v>
      </c>
      <c r="E9">
        <v>6264</v>
      </c>
    </row>
    <row r="10" spans="2:5" x14ac:dyDescent="0.3">
      <c r="B10" s="8" t="s">
        <v>57</v>
      </c>
    </row>
  </sheetData>
  <conditionalFormatting pivot="1" sqref="D4:D10">
    <cfRule type="dataBar" priority="1">
      <dataBar showValue="0">
        <cfvo type="min"/>
        <cfvo type="max"/>
        <color theme="5" tint="-0.499984740745262"/>
      </dataBar>
      <extLst>
        <ext xmlns:x14="http://schemas.microsoft.com/office/spreadsheetml/2009/9/main" uri="{B025F937-C7B1-47D3-B67F-A62EFF666E3E}">
          <x14:id>{C33FFAA3-91B7-476A-8970-F4EC0C59A64E}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C33FFAA3-91B7-476A-8970-F4EC0C59A64E}">
            <x14:dataBar minLength="0" maxLength="100" gradient="0">
              <x14:cfvo type="autoMin"/>
              <x14:cfvo type="autoMax"/>
              <x14:negativeFillColor rgb="FFFF0000"/>
              <x14:axisColor rgb="FF000000"/>
            </x14:dataBar>
          </x14:cfRule>
          <xm:sqref>D4:D10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CFACA-EC5E-4CAD-BD2E-FE5042978CC0}">
  <dimension ref="B3:E26"/>
  <sheetViews>
    <sheetView showGridLines="0" workbookViewId="0">
      <selection activeCell="C4" sqref="C4"/>
    </sheetView>
  </sheetViews>
  <sheetFormatPr defaultRowHeight="14.4" x14ac:dyDescent="0.3"/>
  <cols>
    <col min="2" max="2" width="20.21875" bestFit="1" customWidth="1"/>
    <col min="3" max="3" width="16.6640625" bestFit="1" customWidth="1"/>
    <col min="4" max="4" width="14" bestFit="1" customWidth="1"/>
    <col min="5" max="5" width="14.6640625" bestFit="1" customWidth="1"/>
  </cols>
  <sheetData>
    <row r="3" spans="2:5" x14ac:dyDescent="0.3">
      <c r="B3" s="7" t="s">
        <v>65</v>
      </c>
      <c r="C3" t="s">
        <v>59</v>
      </c>
      <c r="D3" t="s">
        <v>58</v>
      </c>
      <c r="E3" s="19" t="s">
        <v>66</v>
      </c>
    </row>
    <row r="4" spans="2:5" x14ac:dyDescent="0.3">
      <c r="B4" s="8" t="s">
        <v>14</v>
      </c>
      <c r="C4">
        <v>43183</v>
      </c>
      <c r="D4">
        <v>2022</v>
      </c>
      <c r="E4" s="20">
        <f>C4/D4</f>
        <v>21.356577645895154</v>
      </c>
    </row>
    <row r="5" spans="2:5" x14ac:dyDescent="0.3">
      <c r="B5" s="8" t="s">
        <v>30</v>
      </c>
      <c r="C5">
        <v>66500</v>
      </c>
      <c r="D5">
        <v>2802</v>
      </c>
      <c r="E5" s="20">
        <f t="shared" ref="E5:E25" si="0">C5/D5</f>
        <v>23.733047822983583</v>
      </c>
    </row>
    <row r="6" spans="2:5" x14ac:dyDescent="0.3">
      <c r="B6" s="8" t="s">
        <v>24</v>
      </c>
      <c r="C6">
        <v>35378</v>
      </c>
      <c r="D6">
        <v>1044</v>
      </c>
      <c r="E6" s="20">
        <f t="shared" si="0"/>
        <v>33.88697318007663</v>
      </c>
    </row>
    <row r="7" spans="2:5" x14ac:dyDescent="0.3">
      <c r="B7" s="8" t="s">
        <v>19</v>
      </c>
      <c r="C7">
        <v>44744</v>
      </c>
      <c r="D7">
        <v>1956</v>
      </c>
      <c r="E7" s="20">
        <f t="shared" si="0"/>
        <v>22.87525562372188</v>
      </c>
    </row>
    <row r="8" spans="2:5" x14ac:dyDescent="0.3">
      <c r="B8" s="8" t="s">
        <v>22</v>
      </c>
      <c r="C8">
        <v>66283</v>
      </c>
      <c r="D8">
        <v>2052</v>
      </c>
      <c r="E8" s="20">
        <f t="shared" si="0"/>
        <v>32.301656920077974</v>
      </c>
    </row>
    <row r="9" spans="2:5" x14ac:dyDescent="0.3">
      <c r="B9" s="8" t="s">
        <v>4</v>
      </c>
      <c r="C9">
        <v>33551</v>
      </c>
      <c r="D9">
        <v>1566</v>
      </c>
      <c r="E9" s="20">
        <f t="shared" si="0"/>
        <v>21.424648786717754</v>
      </c>
    </row>
    <row r="10" spans="2:5" x14ac:dyDescent="0.3">
      <c r="B10" s="8" t="s">
        <v>26</v>
      </c>
      <c r="C10">
        <v>70273</v>
      </c>
      <c r="D10">
        <v>2142</v>
      </c>
      <c r="E10" s="20">
        <f t="shared" si="0"/>
        <v>32.807189542483663</v>
      </c>
    </row>
    <row r="11" spans="2:5" x14ac:dyDescent="0.3">
      <c r="B11" s="8" t="s">
        <v>28</v>
      </c>
      <c r="C11">
        <v>72373</v>
      </c>
      <c r="D11">
        <v>3207</v>
      </c>
      <c r="E11" s="20">
        <f t="shared" si="0"/>
        <v>22.567196757093857</v>
      </c>
    </row>
    <row r="12" spans="2:5" x14ac:dyDescent="0.3">
      <c r="B12" s="8" t="s">
        <v>32</v>
      </c>
      <c r="C12">
        <v>71967</v>
      </c>
      <c r="D12">
        <v>2301</v>
      </c>
      <c r="E12" s="20">
        <f t="shared" si="0"/>
        <v>31.276401564537156</v>
      </c>
    </row>
    <row r="13" spans="2:5" x14ac:dyDescent="0.3">
      <c r="B13" s="8" t="s">
        <v>18</v>
      </c>
      <c r="C13">
        <v>52150</v>
      </c>
      <c r="D13">
        <v>1752</v>
      </c>
      <c r="E13" s="20">
        <f t="shared" si="0"/>
        <v>29.765981735159816</v>
      </c>
    </row>
    <row r="14" spans="2:5" x14ac:dyDescent="0.3">
      <c r="B14" s="8" t="s">
        <v>17</v>
      </c>
      <c r="C14">
        <v>63721</v>
      </c>
      <c r="D14">
        <v>2331</v>
      </c>
      <c r="E14" s="20">
        <f t="shared" si="0"/>
        <v>27.336336336336338</v>
      </c>
    </row>
    <row r="15" spans="2:5" x14ac:dyDescent="0.3">
      <c r="B15" s="8" t="s">
        <v>23</v>
      </c>
      <c r="C15">
        <v>56644</v>
      </c>
      <c r="D15">
        <v>1812</v>
      </c>
      <c r="E15" s="20">
        <f t="shared" si="0"/>
        <v>31.260485651214129</v>
      </c>
    </row>
    <row r="16" spans="2:5" x14ac:dyDescent="0.3">
      <c r="B16" s="8" t="s">
        <v>29</v>
      </c>
      <c r="C16">
        <v>58009</v>
      </c>
      <c r="D16">
        <v>2976</v>
      </c>
      <c r="E16" s="20">
        <f t="shared" si="0"/>
        <v>19.492271505376344</v>
      </c>
    </row>
    <row r="17" spans="2:5" x14ac:dyDescent="0.3">
      <c r="B17" s="8" t="s">
        <v>13</v>
      </c>
      <c r="C17">
        <v>47271</v>
      </c>
      <c r="D17">
        <v>1881</v>
      </c>
      <c r="E17" s="20">
        <f t="shared" si="0"/>
        <v>25.130781499202552</v>
      </c>
    </row>
    <row r="18" spans="2:5" x14ac:dyDescent="0.3">
      <c r="B18" s="8" t="s">
        <v>16</v>
      </c>
      <c r="C18">
        <v>62111</v>
      </c>
      <c r="D18">
        <v>2154</v>
      </c>
      <c r="E18" s="20">
        <f t="shared" si="0"/>
        <v>28.835190343546891</v>
      </c>
    </row>
    <row r="19" spans="2:5" x14ac:dyDescent="0.3">
      <c r="B19" s="8" t="s">
        <v>20</v>
      </c>
      <c r="C19">
        <v>54712</v>
      </c>
      <c r="D19">
        <v>2196</v>
      </c>
      <c r="E19" s="20">
        <f t="shared" si="0"/>
        <v>24.9143897996357</v>
      </c>
    </row>
    <row r="20" spans="2:5" x14ac:dyDescent="0.3">
      <c r="B20" s="8" t="s">
        <v>27</v>
      </c>
      <c r="C20">
        <v>69461</v>
      </c>
      <c r="D20">
        <v>2982</v>
      </c>
      <c r="E20" s="20">
        <f t="shared" si="0"/>
        <v>23.293427230046948</v>
      </c>
    </row>
    <row r="21" spans="2:5" x14ac:dyDescent="0.3">
      <c r="B21" s="8" t="s">
        <v>33</v>
      </c>
      <c r="C21">
        <v>69160</v>
      </c>
      <c r="D21">
        <v>1854</v>
      </c>
      <c r="E21" s="20">
        <f t="shared" si="0"/>
        <v>37.303128371089535</v>
      </c>
    </row>
    <row r="22" spans="2:5" x14ac:dyDescent="0.3">
      <c r="B22" s="8" t="s">
        <v>15</v>
      </c>
      <c r="C22">
        <v>68971</v>
      </c>
      <c r="D22">
        <v>1533</v>
      </c>
      <c r="E22" s="20">
        <f t="shared" si="0"/>
        <v>44.990867579908674</v>
      </c>
    </row>
    <row r="23" spans="2:5" x14ac:dyDescent="0.3">
      <c r="B23" s="8" t="s">
        <v>31</v>
      </c>
      <c r="C23">
        <v>39263</v>
      </c>
      <c r="D23">
        <v>1683</v>
      </c>
      <c r="E23" s="20">
        <f t="shared" si="0"/>
        <v>23.329174093879978</v>
      </c>
    </row>
    <row r="24" spans="2:5" x14ac:dyDescent="0.3">
      <c r="B24" s="8" t="s">
        <v>21</v>
      </c>
      <c r="C24">
        <v>37772</v>
      </c>
      <c r="D24">
        <v>1308</v>
      </c>
      <c r="E24" s="20">
        <f t="shared" si="0"/>
        <v>28.877675840978593</v>
      </c>
    </row>
    <row r="25" spans="2:5" x14ac:dyDescent="0.3">
      <c r="B25" s="8" t="s">
        <v>25</v>
      </c>
      <c r="C25">
        <v>57372</v>
      </c>
      <c r="D25">
        <v>2106</v>
      </c>
      <c r="E25" s="20">
        <f t="shared" si="0"/>
        <v>27.242165242165242</v>
      </c>
    </row>
    <row r="26" spans="2:5" x14ac:dyDescent="0.3">
      <c r="B26" s="8" t="s">
        <v>60</v>
      </c>
    </row>
  </sheetData>
  <autoFilter ref="B3:E26" xr:uid="{EB8CFACA-EC5E-4CAD-BD2E-FE5042978CC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5995E-77CB-4700-89DC-F9F93A09EA35}">
  <dimension ref="B3:C8"/>
  <sheetViews>
    <sheetView showGridLines="0" workbookViewId="0"/>
  </sheetViews>
  <sheetFormatPr defaultRowHeight="14.4" x14ac:dyDescent="0.3"/>
  <cols>
    <col min="2" max="2" width="17.77734375" bestFit="1" customWidth="1"/>
    <col min="3" max="5" width="12.44140625" bestFit="1" customWidth="1"/>
  </cols>
  <sheetData>
    <row r="3" spans="2:3" x14ac:dyDescent="0.3">
      <c r="B3" s="7" t="s">
        <v>65</v>
      </c>
      <c r="C3" t="s">
        <v>67</v>
      </c>
    </row>
    <row r="4" spans="2:3" x14ac:dyDescent="0.3">
      <c r="B4" s="8" t="s">
        <v>15</v>
      </c>
      <c r="C4" s="21">
        <v>44.990867579908674</v>
      </c>
    </row>
    <row r="5" spans="2:3" x14ac:dyDescent="0.3">
      <c r="B5" s="8" t="s">
        <v>33</v>
      </c>
      <c r="C5" s="21">
        <v>37.303128371089535</v>
      </c>
    </row>
    <row r="6" spans="2:3" x14ac:dyDescent="0.3">
      <c r="B6" s="8" t="s">
        <v>24</v>
      </c>
      <c r="C6" s="21">
        <v>33.88697318007663</v>
      </c>
    </row>
    <row r="7" spans="2:3" x14ac:dyDescent="0.3">
      <c r="B7" s="8" t="s">
        <v>26</v>
      </c>
      <c r="C7" s="21">
        <v>32.807189542483663</v>
      </c>
    </row>
    <row r="8" spans="2:3" x14ac:dyDescent="0.3">
      <c r="B8" s="8" t="s">
        <v>22</v>
      </c>
      <c r="C8" s="21">
        <v>32.301656920077974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DBD5F-77A2-49A5-802C-663400985F8C}">
  <dimension ref="C2:M18"/>
  <sheetViews>
    <sheetView showGridLines="0" tabSelected="1" topLeftCell="B1" zoomScale="94" workbookViewId="0">
      <selection activeCell="N17" sqref="N17"/>
    </sheetView>
  </sheetViews>
  <sheetFormatPr defaultRowHeight="14.4" x14ac:dyDescent="0.3"/>
  <cols>
    <col min="2" max="2" width="15.88671875" customWidth="1"/>
    <col min="3" max="3" width="20.77734375" bestFit="1" customWidth="1"/>
    <col min="4" max="4" width="9.5546875" bestFit="1" customWidth="1"/>
    <col min="5" max="5" width="10.6640625" bestFit="1" customWidth="1"/>
    <col min="7" max="7" width="15.33203125" bestFit="1" customWidth="1"/>
    <col min="8" max="8" width="14.44140625" bestFit="1" customWidth="1"/>
    <col min="9" max="9" width="11.77734375" bestFit="1" customWidth="1"/>
    <col min="10" max="10" width="6.21875" customWidth="1"/>
    <col min="11" max="11" width="3.88671875" bestFit="1" customWidth="1"/>
    <col min="13" max="13" width="15.33203125" bestFit="1" customWidth="1"/>
    <col min="14" max="14" width="14.44140625" bestFit="1" customWidth="1"/>
    <col min="15" max="15" width="11.77734375" bestFit="1" customWidth="1"/>
    <col min="16" max="16" width="4" bestFit="1" customWidth="1"/>
  </cols>
  <sheetData>
    <row r="2" spans="3:13" x14ac:dyDescent="0.3">
      <c r="C2" s="9" t="s">
        <v>72</v>
      </c>
      <c r="E2" s="34" t="s">
        <v>36</v>
      </c>
      <c r="M2" s="3" t="s">
        <v>80</v>
      </c>
    </row>
    <row r="3" spans="3:13" x14ac:dyDescent="0.3">
      <c r="M3" t="s">
        <v>37</v>
      </c>
    </row>
    <row r="4" spans="3:13" x14ac:dyDescent="0.3">
      <c r="M4" t="s">
        <v>35</v>
      </c>
    </row>
    <row r="5" spans="3:13" x14ac:dyDescent="0.3">
      <c r="C5" s="38" t="s">
        <v>79</v>
      </c>
      <c r="D5" s="38"/>
      <c r="E5" s="38"/>
      <c r="G5" s="38" t="s">
        <v>81</v>
      </c>
      <c r="H5" s="38"/>
      <c r="I5" s="38"/>
      <c r="M5" t="s">
        <v>36</v>
      </c>
    </row>
    <row r="6" spans="3:13" x14ac:dyDescent="0.3">
      <c r="M6" t="s">
        <v>39</v>
      </c>
    </row>
    <row r="7" spans="3:13" x14ac:dyDescent="0.3">
      <c r="C7" s="30" t="s">
        <v>73</v>
      </c>
      <c r="D7" s="5">
        <f>COUNTIF(data[Geography], E2)</f>
        <v>50</v>
      </c>
      <c r="G7" s="28"/>
      <c r="H7" s="28" t="s">
        <v>1</v>
      </c>
      <c r="I7" s="28" t="s">
        <v>50</v>
      </c>
      <c r="J7" s="37" t="s">
        <v>83</v>
      </c>
      <c r="M7" t="s">
        <v>38</v>
      </c>
    </row>
    <row r="8" spans="3:13" x14ac:dyDescent="0.3">
      <c r="G8" t="s">
        <v>2</v>
      </c>
      <c r="H8" s="31">
        <f>SUMIFS(data[Amount], data[Geography], $E$2, data[Sales Person], G8)</f>
        <v>23709</v>
      </c>
      <c r="I8" s="33">
        <f>SUMIFS(data[Units], data[Geography], $E$2, data[Sales Person], G8)</f>
        <v>909</v>
      </c>
      <c r="J8" s="6">
        <f>IF(H8 &gt;= 12000, 1, 0)</f>
        <v>1</v>
      </c>
      <c r="M8" s="4" t="s">
        <v>34</v>
      </c>
    </row>
    <row r="9" spans="3:13" x14ac:dyDescent="0.3">
      <c r="C9" s="27" t="s">
        <v>62</v>
      </c>
      <c r="D9" s="28" t="s">
        <v>74</v>
      </c>
      <c r="E9" s="28" t="s">
        <v>75</v>
      </c>
      <c r="G9" t="s">
        <v>8</v>
      </c>
      <c r="H9" s="31">
        <f>SUMIFS(data[Amount], data[Geography], $E$2, data[Sales Person], G9)</f>
        <v>5019</v>
      </c>
      <c r="I9" s="2">
        <f>SUMIFS(data[Units], data[Geography], $E$2, data[Sales Person], G9)</f>
        <v>150</v>
      </c>
      <c r="J9" s="6">
        <f t="shared" ref="J9:J18" si="0">IF(H9 &gt;= 12000, 1, 0)</f>
        <v>0</v>
      </c>
    </row>
    <row r="10" spans="3:13" x14ac:dyDescent="0.3">
      <c r="C10" s="5" t="s">
        <v>76</v>
      </c>
      <c r="D10" s="31">
        <f>SUMIFS(data[Amount], data[Geography], E2)</f>
        <v>237944</v>
      </c>
      <c r="E10" s="31">
        <f>D10/D7</f>
        <v>4758.88</v>
      </c>
      <c r="G10" t="s">
        <v>41</v>
      </c>
      <c r="H10" s="31">
        <f>SUMIFS(data[Amount], data[Geography], $E$2, data[Sales Person], G10)</f>
        <v>39242</v>
      </c>
      <c r="I10" s="2">
        <f>SUMIFS(data[Units], data[Geography], $E$2, data[Sales Person], G10)</f>
        <v>1482</v>
      </c>
      <c r="J10" s="6">
        <f t="shared" si="0"/>
        <v>1</v>
      </c>
    </row>
    <row r="11" spans="3:13" x14ac:dyDescent="0.3">
      <c r="C11" s="5" t="s">
        <v>70</v>
      </c>
      <c r="D11" s="31">
        <f>SUMIFS(data[Cost], data[Geography], E2)</f>
        <v>68259.839999999997</v>
      </c>
      <c r="E11" s="31">
        <f>D11/D7</f>
        <v>1365.1967999999999</v>
      </c>
      <c r="G11" t="s">
        <v>7</v>
      </c>
      <c r="H11" s="31">
        <f>SUMIFS(data[Amount], data[Geography], $E$2, data[Sales Person], G11)</f>
        <v>21931</v>
      </c>
      <c r="I11" s="2">
        <f>SUMIFS(data[Units], data[Geography], $E$2, data[Sales Person], G11)</f>
        <v>975</v>
      </c>
      <c r="J11" s="6">
        <f t="shared" si="0"/>
        <v>1</v>
      </c>
    </row>
    <row r="12" spans="3:13" x14ac:dyDescent="0.3">
      <c r="C12" s="5" t="s">
        <v>77</v>
      </c>
      <c r="D12" s="31">
        <f>D10-D11</f>
        <v>169684.16</v>
      </c>
      <c r="E12" s="31">
        <f>D12/D7</f>
        <v>3393.6831999999999</v>
      </c>
      <c r="G12" t="s">
        <v>6</v>
      </c>
      <c r="H12" s="31">
        <f>SUMIFS(data[Amount], data[Geography], $E$2, data[Sales Person], G12)</f>
        <v>27377</v>
      </c>
      <c r="I12" s="2">
        <f>SUMIFS(data[Units], data[Geography], $E$2, data[Sales Person], G12)</f>
        <v>513</v>
      </c>
      <c r="J12" s="6">
        <f t="shared" si="0"/>
        <v>1</v>
      </c>
    </row>
    <row r="13" spans="3:13" x14ac:dyDescent="0.3">
      <c r="C13" s="29" t="s">
        <v>78</v>
      </c>
      <c r="D13" s="2">
        <f>SUMIFS(data[Units], data[Geography], E2)</f>
        <v>7302</v>
      </c>
      <c r="E13" s="2">
        <f>D13/D7</f>
        <v>146.04</v>
      </c>
      <c r="G13" t="s">
        <v>5</v>
      </c>
      <c r="H13" s="31">
        <f>SUMIFS(data[Amount], data[Geography], $E$2, data[Sales Person], G13)</f>
        <v>39620</v>
      </c>
      <c r="I13" s="2">
        <f>SUMIFS(data[Units], data[Geography], $E$2, data[Sales Person], G13)</f>
        <v>573</v>
      </c>
      <c r="J13" s="6">
        <f t="shared" si="0"/>
        <v>1</v>
      </c>
    </row>
    <row r="14" spans="3:13" x14ac:dyDescent="0.3">
      <c r="G14" t="s">
        <v>3</v>
      </c>
      <c r="H14" s="31">
        <f>SUMIFS(data[Amount], data[Geography], $E$2, data[Sales Person], G14)</f>
        <v>18564</v>
      </c>
      <c r="I14" s="2">
        <f>SUMIFS(data[Units], data[Geography], $E$2, data[Sales Person], G14)</f>
        <v>420</v>
      </c>
      <c r="J14" s="6">
        <f t="shared" si="0"/>
        <v>1</v>
      </c>
    </row>
    <row r="15" spans="3:13" x14ac:dyDescent="0.3">
      <c r="G15" t="s">
        <v>9</v>
      </c>
      <c r="H15" s="31">
        <f>SUMIFS(data[Amount], data[Geography], $E$2, data[Sales Person], G15)</f>
        <v>25669</v>
      </c>
      <c r="I15" s="2">
        <f>SUMIFS(data[Units], data[Geography], $E$2, data[Sales Person], G15)</f>
        <v>564</v>
      </c>
      <c r="J15" s="6">
        <f t="shared" si="0"/>
        <v>1</v>
      </c>
    </row>
    <row r="16" spans="3:13" x14ac:dyDescent="0.3">
      <c r="G16" t="s">
        <v>10</v>
      </c>
      <c r="H16" s="31">
        <f>SUMIFS(data[Amount], data[Geography], $E$2, data[Sales Person], G16)</f>
        <v>13797</v>
      </c>
      <c r="I16" s="2">
        <f>SUMIFS(data[Units], data[Geography], $E$2, data[Sales Person], G16)</f>
        <v>1053</v>
      </c>
      <c r="J16" s="6">
        <f t="shared" si="0"/>
        <v>1</v>
      </c>
    </row>
    <row r="17" spans="7:10" x14ac:dyDescent="0.3">
      <c r="G17" t="s">
        <v>40</v>
      </c>
      <c r="H17" s="31">
        <f>SUMIFS(data[Amount], data[Geography], $E$2, data[Sales Person], G17)</f>
        <v>23016</v>
      </c>
      <c r="I17" s="2">
        <f>SUMIFS(data[Units], data[Geography], $E$2, data[Sales Person], G17)</f>
        <v>663</v>
      </c>
      <c r="J17" s="6">
        <f t="shared" si="0"/>
        <v>1</v>
      </c>
    </row>
    <row r="18" spans="7:10" x14ac:dyDescent="0.3">
      <c r="G18" t="s">
        <v>40</v>
      </c>
      <c r="H18" s="31">
        <f>SUMIFS(data[Amount], data[Geography], $E$2, data[Sales Person], G18)</f>
        <v>23016</v>
      </c>
      <c r="I18" s="2">
        <f>SUMIFS(data[Units], data[Geography], $E$2, data[Sales Person], G18)</f>
        <v>663</v>
      </c>
      <c r="J18" s="6">
        <f t="shared" si="0"/>
        <v>1</v>
      </c>
    </row>
  </sheetData>
  <sortState xmlns:xlrd2="http://schemas.microsoft.com/office/spreadsheetml/2017/richdata2" ref="G8:G18">
    <sortCondition ref="G8:G18"/>
  </sortState>
  <mergeCells count="2">
    <mergeCell ref="C5:E5"/>
    <mergeCell ref="G5:I5"/>
  </mergeCells>
  <conditionalFormatting sqref="H8:H18">
    <cfRule type="dataBar" priority="3">
      <dataBar>
        <cfvo type="min"/>
        <cfvo type="max"/>
        <color rgb="FF638EC6"/>
      </dataBar>
      <extLst>
        <ext xmlns:x14="http://schemas.microsoft.com/office/spreadsheetml/2009/9/main" uri="{B025F937-C7B1-47D3-B67F-A62EFF666E3E}">
          <x14:id>{69A496A3-07BC-4ECE-B7F6-2B473084089E}</x14:id>
        </ext>
      </extLst>
    </cfRule>
  </conditionalFormatting>
  <dataValidations count="1">
    <dataValidation type="list" allowBlank="1" showInputMessage="1" showErrorMessage="1" sqref="E2" xr:uid="{79F71600-427B-43CA-A285-7BF57D9E078A}">
      <formula1>$M$3:$M$8</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69A496A3-07BC-4ECE-B7F6-2B473084089E}">
            <x14:dataBar minLength="0" maxLength="100" gradient="0">
              <x14:cfvo type="autoMin"/>
              <x14:cfvo type="autoMax"/>
              <x14:negativeFillColor rgb="FFFF0000"/>
              <x14:axisColor rgb="FF000000"/>
            </x14:dataBar>
          </x14:cfRule>
          <xm:sqref>H8:H18</xm:sqref>
        </x14:conditionalFormatting>
        <x14:conditionalFormatting xmlns:xm="http://schemas.microsoft.com/office/excel/2006/main">
          <x14:cfRule type="iconSet" priority="2" id="{CF611AED-B1E6-4D8D-8C2E-1EBC7E6C762A}">
            <x14:iconSet iconSet="3Symbols" showValue="0" custom="1">
              <x14:cfvo type="percent">
                <xm:f>0</xm:f>
              </x14:cfvo>
              <x14:cfvo type="num">
                <xm:f>0</xm:f>
              </x14:cfvo>
              <x14:cfvo type="num">
                <xm:f>1</xm:f>
              </x14:cfvo>
              <x14:cfIcon iconSet="NoIcons" iconId="0"/>
              <x14:cfIcon iconSet="3Symbols" iconId="0"/>
              <x14:cfIcon iconSet="3Symbols" iconId="2"/>
            </x14:iconSet>
          </x14:cfRule>
          <xm:sqref>J7:J18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4440D-599C-473C-9C33-C44131D32629}">
  <dimension ref="C5:G27"/>
  <sheetViews>
    <sheetView showGridLines="0" workbookViewId="0">
      <selection activeCell="K7" sqref="K7"/>
    </sheetView>
  </sheetViews>
  <sheetFormatPr defaultRowHeight="14.4" x14ac:dyDescent="0.3"/>
  <cols>
    <col min="3" max="3" width="20.21875" bestFit="1" customWidth="1"/>
    <col min="4" max="4" width="12.5546875" bestFit="1" customWidth="1"/>
    <col min="5" max="5" width="10" bestFit="1" customWidth="1"/>
    <col min="6" max="6" width="11.109375" customWidth="1"/>
    <col min="7" max="7" width="12.44140625" bestFit="1" customWidth="1"/>
  </cols>
  <sheetData>
    <row r="5" spans="3:7" x14ac:dyDescent="0.3">
      <c r="C5" s="10" t="s">
        <v>0</v>
      </c>
      <c r="D5" s="23" t="s">
        <v>63</v>
      </c>
      <c r="E5" s="23" t="s">
        <v>64</v>
      </c>
      <c r="F5" s="24"/>
      <c r="G5" s="23" t="s">
        <v>67</v>
      </c>
    </row>
    <row r="6" spans="3:7" x14ac:dyDescent="0.3">
      <c r="C6" s="22" t="s">
        <v>15</v>
      </c>
      <c r="D6" s="1">
        <f>SUMIFS(data[Amount], data[Product], C6)</f>
        <v>68971</v>
      </c>
      <c r="E6">
        <f>SUMIFS(data[Units], data[Product], C6)</f>
        <v>1533</v>
      </c>
      <c r="F6" s="18">
        <f t="shared" ref="F6:F27" si="0">D6/E6</f>
        <v>44.990867579908674</v>
      </c>
      <c r="G6" s="18">
        <f t="shared" ref="G6:G27" si="1">D6/E6</f>
        <v>44.990867579908674</v>
      </c>
    </row>
    <row r="7" spans="3:7" x14ac:dyDescent="0.3">
      <c r="C7" s="22" t="s">
        <v>33</v>
      </c>
      <c r="D7" s="1">
        <f>SUMIFS(data[Amount], data[Product], C7)</f>
        <v>69160</v>
      </c>
      <c r="E7">
        <f>SUMIFS(data[Units], data[Product], C7)</f>
        <v>1854</v>
      </c>
      <c r="F7" s="18">
        <f t="shared" si="0"/>
        <v>37.303128371089535</v>
      </c>
      <c r="G7" s="18">
        <f t="shared" si="1"/>
        <v>37.303128371089535</v>
      </c>
    </row>
    <row r="8" spans="3:7" x14ac:dyDescent="0.3">
      <c r="C8" s="22" t="s">
        <v>24</v>
      </c>
      <c r="D8" s="1">
        <f>SUMIFS(data[Amount], data[Product], C8)</f>
        <v>35378</v>
      </c>
      <c r="E8">
        <f>SUMIFS(data[Units], data[Product], C8)</f>
        <v>1044</v>
      </c>
      <c r="F8" s="18">
        <f t="shared" si="0"/>
        <v>33.88697318007663</v>
      </c>
      <c r="G8" s="18">
        <f t="shared" si="1"/>
        <v>33.88697318007663</v>
      </c>
    </row>
    <row r="9" spans="3:7" x14ac:dyDescent="0.3">
      <c r="C9" s="22" t="s">
        <v>26</v>
      </c>
      <c r="D9" s="1">
        <f>SUMIFS(data[Amount], data[Product], C9)</f>
        <v>70273</v>
      </c>
      <c r="E9">
        <f>SUMIFS(data[Units], data[Product], C9)</f>
        <v>2142</v>
      </c>
      <c r="F9" s="18">
        <f t="shared" si="0"/>
        <v>32.807189542483663</v>
      </c>
      <c r="G9" s="18">
        <f t="shared" si="1"/>
        <v>32.807189542483663</v>
      </c>
    </row>
    <row r="10" spans="3:7" x14ac:dyDescent="0.3">
      <c r="C10" s="22" t="s">
        <v>22</v>
      </c>
      <c r="D10" s="1">
        <f>SUMIFS(data[Amount], data[Product], C10)</f>
        <v>66283</v>
      </c>
      <c r="E10">
        <f>SUMIFS(data[Units], data[Product], C10)</f>
        <v>2052</v>
      </c>
      <c r="F10" s="18">
        <f t="shared" si="0"/>
        <v>32.301656920077974</v>
      </c>
      <c r="G10" s="18">
        <f t="shared" si="1"/>
        <v>32.301656920077974</v>
      </c>
    </row>
    <row r="11" spans="3:7" x14ac:dyDescent="0.3">
      <c r="C11" s="22" t="s">
        <v>32</v>
      </c>
      <c r="D11" s="1">
        <f>SUMIFS(data[Amount], data[Product], C11)</f>
        <v>71967</v>
      </c>
      <c r="E11">
        <f>SUMIFS(data[Units], data[Product], C11)</f>
        <v>2301</v>
      </c>
      <c r="F11" s="18">
        <f t="shared" si="0"/>
        <v>31.276401564537156</v>
      </c>
      <c r="G11" s="18">
        <f t="shared" si="1"/>
        <v>31.276401564537156</v>
      </c>
    </row>
    <row r="12" spans="3:7" x14ac:dyDescent="0.3">
      <c r="C12" s="22" t="s">
        <v>23</v>
      </c>
      <c r="D12" s="1">
        <f>SUMIFS(data[Amount], data[Product], C12)</f>
        <v>56644</v>
      </c>
      <c r="E12">
        <f>SUMIFS(data[Units], data[Product], C12)</f>
        <v>1812</v>
      </c>
      <c r="F12" s="18">
        <f t="shared" si="0"/>
        <v>31.260485651214129</v>
      </c>
      <c r="G12" s="18">
        <f t="shared" si="1"/>
        <v>31.260485651214129</v>
      </c>
    </row>
    <row r="13" spans="3:7" x14ac:dyDescent="0.3">
      <c r="C13" s="22" t="s">
        <v>18</v>
      </c>
      <c r="D13" s="1">
        <f>SUMIFS(data[Amount], data[Product], C13)</f>
        <v>52150</v>
      </c>
      <c r="E13">
        <f>SUMIFS(data[Units], data[Product], C13)</f>
        <v>1752</v>
      </c>
      <c r="F13" s="18">
        <f t="shared" si="0"/>
        <v>29.765981735159816</v>
      </c>
      <c r="G13" s="18">
        <f t="shared" si="1"/>
        <v>29.765981735159816</v>
      </c>
    </row>
    <row r="14" spans="3:7" x14ac:dyDescent="0.3">
      <c r="C14" s="22" t="s">
        <v>21</v>
      </c>
      <c r="D14" s="1">
        <f>SUMIFS(data[Amount], data[Product], C14)</f>
        <v>37772</v>
      </c>
      <c r="E14">
        <f>SUMIFS(data[Units], data[Product], C14)</f>
        <v>1308</v>
      </c>
      <c r="F14" s="18">
        <f t="shared" si="0"/>
        <v>28.877675840978593</v>
      </c>
      <c r="G14" s="18">
        <f t="shared" si="1"/>
        <v>28.877675840978593</v>
      </c>
    </row>
    <row r="15" spans="3:7" x14ac:dyDescent="0.3">
      <c r="C15" s="22" t="s">
        <v>16</v>
      </c>
      <c r="D15" s="1">
        <f>SUMIFS(data[Amount], data[Product], C15)</f>
        <v>62111</v>
      </c>
      <c r="E15">
        <f>SUMIFS(data[Units], data[Product], C15)</f>
        <v>2154</v>
      </c>
      <c r="F15" s="18">
        <f t="shared" si="0"/>
        <v>28.835190343546891</v>
      </c>
      <c r="G15" s="18">
        <f t="shared" si="1"/>
        <v>28.835190343546891</v>
      </c>
    </row>
    <row r="16" spans="3:7" x14ac:dyDescent="0.3">
      <c r="C16" s="22" t="s">
        <v>17</v>
      </c>
      <c r="D16" s="1">
        <f>SUMIFS(data[Amount], data[Product], C16)</f>
        <v>63721</v>
      </c>
      <c r="E16">
        <f>SUMIFS(data[Units], data[Product], C16)</f>
        <v>2331</v>
      </c>
      <c r="F16" s="18">
        <f t="shared" si="0"/>
        <v>27.336336336336338</v>
      </c>
      <c r="G16" s="18">
        <f t="shared" si="1"/>
        <v>27.336336336336338</v>
      </c>
    </row>
    <row r="17" spans="3:7" x14ac:dyDescent="0.3">
      <c r="C17" s="22" t="s">
        <v>25</v>
      </c>
      <c r="D17" s="1">
        <f>SUMIFS(data[Amount], data[Product], C17)</f>
        <v>57372</v>
      </c>
      <c r="E17">
        <f>SUMIFS(data[Units], data[Product], C17)</f>
        <v>2106</v>
      </c>
      <c r="F17" s="18">
        <f t="shared" si="0"/>
        <v>27.242165242165242</v>
      </c>
      <c r="G17" s="18">
        <f t="shared" si="1"/>
        <v>27.242165242165242</v>
      </c>
    </row>
    <row r="18" spans="3:7" x14ac:dyDescent="0.3">
      <c r="C18" s="22" t="s">
        <v>13</v>
      </c>
      <c r="D18" s="1">
        <f>SUMIFS(data[Amount], data[Product], C18)</f>
        <v>47271</v>
      </c>
      <c r="E18">
        <f>SUMIFS(data[Units], data[Product], C18)</f>
        <v>1881</v>
      </c>
      <c r="F18" s="18">
        <f t="shared" si="0"/>
        <v>25.130781499202552</v>
      </c>
      <c r="G18" s="18">
        <f t="shared" si="1"/>
        <v>25.130781499202552</v>
      </c>
    </row>
    <row r="19" spans="3:7" x14ac:dyDescent="0.3">
      <c r="C19" s="22" t="s">
        <v>20</v>
      </c>
      <c r="D19" s="1">
        <f>SUMIFS(data[Amount], data[Product], C19)</f>
        <v>54712</v>
      </c>
      <c r="E19">
        <f>SUMIFS(data[Units], data[Product], C19)</f>
        <v>2196</v>
      </c>
      <c r="F19" s="18">
        <f t="shared" si="0"/>
        <v>24.9143897996357</v>
      </c>
      <c r="G19" s="18">
        <f t="shared" si="1"/>
        <v>24.9143897996357</v>
      </c>
    </row>
    <row r="20" spans="3:7" x14ac:dyDescent="0.3">
      <c r="C20" s="22" t="s">
        <v>30</v>
      </c>
      <c r="D20" s="1">
        <f>SUMIFS(data[Amount], data[Product], C20)</f>
        <v>66500</v>
      </c>
      <c r="E20">
        <f>SUMIFS(data[Units], data[Product], C20)</f>
        <v>2802</v>
      </c>
      <c r="F20" s="18">
        <f t="shared" si="0"/>
        <v>23.733047822983583</v>
      </c>
      <c r="G20" s="18">
        <f t="shared" si="1"/>
        <v>23.733047822983583</v>
      </c>
    </row>
    <row r="21" spans="3:7" x14ac:dyDescent="0.3">
      <c r="C21" s="22" t="s">
        <v>31</v>
      </c>
      <c r="D21" s="1">
        <f>SUMIFS(data[Amount], data[Product], C21)</f>
        <v>39263</v>
      </c>
      <c r="E21">
        <f>SUMIFS(data[Units], data[Product], C21)</f>
        <v>1683</v>
      </c>
      <c r="F21" s="18">
        <f t="shared" si="0"/>
        <v>23.329174093879978</v>
      </c>
      <c r="G21" s="18">
        <f t="shared" si="1"/>
        <v>23.329174093879978</v>
      </c>
    </row>
    <row r="22" spans="3:7" x14ac:dyDescent="0.3">
      <c r="C22" s="22" t="s">
        <v>27</v>
      </c>
      <c r="D22" s="1">
        <f>SUMIFS(data[Amount], data[Product], C22)</f>
        <v>69461</v>
      </c>
      <c r="E22">
        <f>SUMIFS(data[Units], data[Product], C22)</f>
        <v>2982</v>
      </c>
      <c r="F22" s="18">
        <f t="shared" si="0"/>
        <v>23.293427230046948</v>
      </c>
      <c r="G22" s="18">
        <f t="shared" si="1"/>
        <v>23.293427230046948</v>
      </c>
    </row>
    <row r="23" spans="3:7" x14ac:dyDescent="0.3">
      <c r="C23" s="22" t="s">
        <v>19</v>
      </c>
      <c r="D23" s="1">
        <f>SUMIFS(data[Amount], data[Product], C23)</f>
        <v>44744</v>
      </c>
      <c r="E23">
        <f>SUMIFS(data[Units], data[Product], C23)</f>
        <v>1956</v>
      </c>
      <c r="F23" s="18">
        <f t="shared" si="0"/>
        <v>22.87525562372188</v>
      </c>
      <c r="G23" s="18">
        <f t="shared" si="1"/>
        <v>22.87525562372188</v>
      </c>
    </row>
    <row r="24" spans="3:7" x14ac:dyDescent="0.3">
      <c r="C24" s="22" t="s">
        <v>28</v>
      </c>
      <c r="D24" s="1">
        <f>SUMIFS(data[Amount], data[Product], C24)</f>
        <v>72373</v>
      </c>
      <c r="E24">
        <f>SUMIFS(data[Units], data[Product], C24)</f>
        <v>3207</v>
      </c>
      <c r="F24" s="18">
        <f t="shared" si="0"/>
        <v>22.567196757093857</v>
      </c>
      <c r="G24" s="18">
        <f t="shared" si="1"/>
        <v>22.567196757093857</v>
      </c>
    </row>
    <row r="25" spans="3:7" x14ac:dyDescent="0.3">
      <c r="C25" s="22" t="s">
        <v>4</v>
      </c>
      <c r="D25" s="1">
        <f>SUMIFS(data[Amount], data[Product], C25)</f>
        <v>33551</v>
      </c>
      <c r="E25">
        <f>SUMIFS(data[Units], data[Product], C25)</f>
        <v>1566</v>
      </c>
      <c r="F25" s="18">
        <f t="shared" si="0"/>
        <v>21.424648786717754</v>
      </c>
      <c r="G25" s="18">
        <f t="shared" si="1"/>
        <v>21.424648786717754</v>
      </c>
    </row>
    <row r="26" spans="3:7" x14ac:dyDescent="0.3">
      <c r="C26" s="22" t="s">
        <v>14</v>
      </c>
      <c r="D26" s="1">
        <f>SUMIFS(data[Amount], data[Product], C26)</f>
        <v>43183</v>
      </c>
      <c r="E26">
        <f>SUMIFS(data[Units], data[Product], C26)</f>
        <v>2022</v>
      </c>
      <c r="F26" s="18">
        <f t="shared" si="0"/>
        <v>21.356577645895154</v>
      </c>
      <c r="G26" s="18">
        <f t="shared" si="1"/>
        <v>21.356577645895154</v>
      </c>
    </row>
    <row r="27" spans="3:7" x14ac:dyDescent="0.3">
      <c r="C27" s="22" t="s">
        <v>29</v>
      </c>
      <c r="D27" s="1">
        <f>SUMIFS(data[Amount], data[Product], C27)</f>
        <v>58009</v>
      </c>
      <c r="E27">
        <f>SUMIFS(data[Units], data[Product], C27)</f>
        <v>2976</v>
      </c>
      <c r="F27" s="18">
        <f t="shared" si="0"/>
        <v>19.492271505376344</v>
      </c>
      <c r="G27" s="18">
        <f t="shared" si="1"/>
        <v>19.492271505376344</v>
      </c>
    </row>
  </sheetData>
  <conditionalFormatting sqref="F6:F27">
    <cfRule type="dataBar" priority="2">
      <dataBar showValue="0">
        <cfvo type="min"/>
        <cfvo type="max"/>
        <color theme="7" tint="-0.249977111117893"/>
      </dataBar>
      <extLst>
        <ext xmlns:x14="http://schemas.microsoft.com/office/spreadsheetml/2009/9/main" uri="{B025F937-C7B1-47D3-B67F-A62EFF666E3E}">
          <x14:id>{70244F65-12AD-4C57-9B1D-221C19C34914}</x14:id>
        </ext>
      </extLst>
    </cfRule>
  </conditionalFormatting>
  <conditionalFormatting sqref="G6:G27">
    <cfRule type="top10" dxfId="9" priority="1" rank="5"/>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0244F65-12AD-4C57-9B1D-221C19C34914}">
            <x14:dataBar minLength="0" maxLength="100" gradient="0">
              <x14:cfvo type="autoMin"/>
              <x14:cfvo type="autoMax"/>
              <x14:negativeFillColor rgb="FFFF0000"/>
              <x14:axisColor rgb="FF000000"/>
            </x14:dataBar>
          </x14:cfRule>
          <xm:sqref>F6:F27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 M e a s u r e s \ S u m   o f   U n i t s < / K e y > < / D i a g r a m O b j e c t K e y > < D i a g r a m O b j e c t K e y > < K e y > M e a s u r e s \ S u m   o f   U n i t s \ T a g I n f o \ F o r m u l a < / K e y > < / D i a g r a m O b j e c t K e y > < D i a g r a m O b j e c t K e y > < K e y > M e a s u r e s \ S u m   o f   U n i t s \ T a g I n f o \ V a l u e < / K e y > < / D i a g r a m O b j e c t K e y > < D i a g r a m O b j e c t K e y > < K e y > M e a s u r e s \ S a l e s   p e r   U n i t < / K e y > < / D i a g r a m O b j e c t K e y > < D i a g r a m O b j e c t K e y > < K e y > M e a s u r e s \ S a l e s   p e r   U n i t \ T a g I n f o \ F o r m u l a < / K e y > < / D i a g r a m O b j e c t K e y > < D i a g r a m O b j e c t K e y > < K e y > M e a s u r e s \ S a l e s   p e r   U n i t \ T a g I n f o \ V a l u e < / K e y > < / D i a g r a m O b j e c t K e y > < D i a g r a m O b j e c t K e y > < K e y > M e a s u r e s \ S u m   o f   C o s t < / K e y > < / D i a g r a m O b j e c t K e y > < D i a g r a m O b j e c t K e y > < K e y > M e a s u r e s \ S u m   o f   C o s t \ T a g I n f o \ F o r m u l a < / K e y > < / D i a g r a m O b j e c t K e y > < D i a g r a m O b j e c t K e y > < K e y > M e a s u r e s \ S u m   o f   C o s t \ T a g I n f o \ V a l u e < / K e y > < / D i a g r a m O b j e c t K e y > < D i a g r a m O b j e c t K e y > < K e y > M e a s u r e s \ T o t a l   P r o f i t < / K e y > < / D i a g r a m O b j e c t K e y > < D i a g r a m O b j e c t K e y > < K e y > M e a s u r e s \ T o t a l   P r o f i t \ T a g I n f o \ F o r m u l a < / K e y > < / D i a g r a m O b j e c t K e y > < D i a g r a m O b j e c t K e y > < K e y > M e a s u r e s \ T o t a l   P r o f i t \ T a g I n f o \ V a l u e < / K e y > < / D i a g r a m O b j e c t K e y > < D i a g r a m O b j e c t K e y > < K e y > C o l u m n s \ S a l e s   P e r s o n < / K e y > < / D i a g r a m O b j e c t K e y > < D i a g r a m O b j e c t K e y > < K e y > C o l u m n s \ G e o g r a p h y < / K e y > < / D i a g r a m O b j e c t K e y > < D i a g r a m O b j e c t K e y > < K e y > C o l u m n s \ P r o d u c t < / K e y > < / D i a g r a m O b j e c t K e y > < D i a g r a m O b j e c t K e y > < K e y > C o l u m n s \ A m o u n t < / K e y > < / D i a g r a m O b j e c t K e y > < D i a g r a m O b j e c t K e y > < K e y > C o l u m n s \ U n i t s < / K e y > < / D i a g r a m O b j e c t K e y > < D i a g r a m O b j e c t K e y > < K e y > C o l u m n s \ C o s t   p e r   U n i t < / K e y > < / D i a g r a m O b j e c t K e y > < D i a g r a m O b j e c t K e y > < K e y > C o l u m n s \ C o s t < / 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 L i n k s \ & l t ; C o l u m n s \ S u m   o f   U n i t s & g t ; - & l t ; M e a s u r e s \ U n i t s & g t ; < / K e y > < / D i a g r a m O b j e c t K e y > < D i a g r a m O b j e c t K e y > < K e y > L i n k s \ & l t ; C o l u m n s \ S u m   o f   U n i t s & g t ; - & l t ; M e a s u r e s \ U n i t s & g t ; \ C O L U M N < / K e y > < / D i a g r a m O b j e c t K e y > < D i a g r a m O b j e c t K e y > < K e y > L i n k s \ & l t ; C o l u m n s \ S u m   o f   U n i t s & g t ; - & l t ; M e a s u r e s \ U n i t s & g t ; \ M E A S U R E < / K e y > < / D i a g r a m O b j e c t K e y > < D i a g r a m O b j e c t K e y > < K e y > L i n k s \ & l t ; C o l u m n s \ S u m   o f   C o s t & g t ; - & l t ; M e a s u r e s \ C o s t & g t ; < / K e y > < / D i a g r a m O b j e c t K e y > < D i a g r a m O b j e c t K e y > < K e y > L i n k s \ & l t ; C o l u m n s \ S u m   o f   C o s t & g t ; - & l t ; M e a s u r e s \ C o s t & g t ; \ C O L U M N < / K e y > < / D i a g r a m O b j e c t K e y > < D i a g r a m O b j e c t K e y > < K e y > L i n k s \ & l t ; C o l u m n s \ S u m   o f   C o s t & g t ; - & l t ; M e a s u r e s \ C o s t & g t ; \ M E A S U R E 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 3 < / 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 M e a s u r e s \ S u m   o f   U n i t s < / K e y > < / a : K e y > < a : V a l u e   i : t y p e = " M e a s u r e G r i d N o d e V i e w S t a t e " > < C o l u m n > 4 < / C o l u m n > < L a y e d O u t > t r u e < / L a y e d O u t > < W a s U I I n v i s i b l e > t r u e < / W a s U I I n v i s i b l e > < / a : V a l u e > < / a : K e y V a l u e O f D i a g r a m O b j e c t K e y a n y T y p e z b w N T n L X > < a : K e y V a l u e O f D i a g r a m O b j e c t K e y a n y T y p e z b w N T n L X > < a : K e y > < K e y > M e a s u r e s \ S u m   o f   U n i t s \ T a g I n f o \ F o r m u l a < / K e y > < / a : K e y > < a : V a l u e   i : t y p e = " M e a s u r e G r i d V i e w S t a t e I D i a g r a m T a g A d d i t i o n a l I n f o " / > < / a : K e y V a l u e O f D i a g r a m O b j e c t K e y a n y T y p e z b w N T n L X > < a : K e y V a l u e O f D i a g r a m O b j e c t K e y a n y T y p e z b w N T n L X > < a : K e y > < K e y > M e a s u r e s \ S u m   o f   U n i t s \ T a g I n f o \ V a l u e < / K e y > < / a : K e y > < a : V a l u e   i : t y p e = " M e a s u r e G r i d V i e w S t a t e I D i a g r a m T a g A d d i t i o n a l I n f o " / > < / a : K e y V a l u e O f D i a g r a m O b j e c t K e y a n y T y p e z b w N T n L X > < a : K e y V a l u e O f D i a g r a m O b j e c t K e y a n y T y p e z b w N T n L X > < a : K e y > < K e y > M e a s u r e s \ S a l e s   p e r   U n i t < / K e y > < / a : K e y > < a : V a l u e   i : t y p e = " M e a s u r e G r i d N o d e V i e w S t a t e " > < L a y e d O u t > t r u e < / L a y e d O u t > < / a : V a l u e > < / a : K e y V a l u e O f D i a g r a m O b j e c t K e y a n y T y p e z b w N T n L X > < a : K e y V a l u e O f D i a g r a m O b j e c t K e y a n y T y p e z b w N T n L X > < a : K e y > < K e y > M e a s u r e s \ S a l e s   p e r   U n i t \ T a g I n f o \ F o r m u l a < / K e y > < / a : K e y > < a : V a l u e   i : t y p e = " M e a s u r e G r i d V i e w S t a t e I D i a g r a m T a g A d d i t i o n a l I n f o " / > < / a : K e y V a l u e O f D i a g r a m O b j e c t K e y a n y T y p e z b w N T n L X > < a : K e y V a l u e O f D i a g r a m O b j e c t K e y a n y T y p e z b w N T n L X > < a : K e y > < K e y > M e a s u r e s \ S a l e s   p e r   U n i t \ T a g I n f o \ V a l u e < / K e y > < / a : K e y > < a : V a l u e   i : t y p e = " M e a s u r e G r i d V i e w S t a t e I D i a g r a m T a g A d d i t i o n a l I n f o " / > < / a : K e y V a l u e O f D i a g r a m O b j e c t K e y a n y T y p e z b w N T n L X > < a : K e y V a l u e O f D i a g r a m O b j e c t K e y a n y T y p e z b w N T n L X > < a : K e y > < K e y > M e a s u r e s \ S u m   o f   C o s t < / K e y > < / a : K e y > < a : V a l u e   i : t y p e = " M e a s u r e G r i d N o d e V i e w S t a t e " > < C o l u m n > 6 < / 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 C o l u m n s \ S a l e s   P e r s o n < / K e y > < / a : K e y > < a : V a l u e   i : t y p e = " M e a s u r e G r i d N o d e V i e w S t a t e " > < L a y e d O u t > t r u e < / L a y e d O u t > < / a : V a l u e > < / a : K e y V a l u e O f D i a g r a m O b j e c t K e y a n y T y p e z b w N T n L X > < a : K e y V a l u e O f D i a g r a m O b j e c t K e y a n y T y p e z b w N T n L X > < a : K e y > < K e y > C o l u m n s \ G e o g r a p h y < / 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 C o l u m n s \ U n i t s < / K e y > < / a : K e y > < a : V a l u e   i : t y p e = " M e a s u r e G r i d N o d e V i e w S t a t e " > < C o l u m n > 4 < / C o l u m n > < L a y e d O u t > t r u e < / L a y e d O u t > < / a : V a l u e > < / a : K e y V a l u e O f D i a g r a m O b j e c t K e y a n y T y p e z b w N T n L X > < a : K e y V a l u e O f D i a g r a m O b j e c t K e y a n y T y p e z b w N T n L X > < a : K e y > < K e y > C o l u m n s \ C o s t   p e r   U n i t < / 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 L i n k s \ & l t ; C o l u m n s \ S u m   o f   U n i t s & g t ; - & l t ; M e a s u r e s \ U n i t s & g t ; < / K e y > < / a : K e y > < a : V a l u e   i : t y p e = " M e a s u r e G r i d V i e w S t a t e I D i a g r a m L i n k " / > < / a : K e y V a l u e O f D i a g r a m O b j e c t K e y a n y T y p e z b w N T n L X > < a : K e y V a l u e O f D i a g r a m O b j e c t K e y a n y T y p e z b w N T n L X > < a : K e y > < K e y > L i n k s \ & l t ; C o l u m n s \ S u m   o f   U n i t s & g t ; - & l t ; M e a s u r e s \ U n i t s & g t ; \ C O L U M N < / K e y > < / a : K e y > < a : V a l u e   i : t y p e = " M e a s u r e G r i d V i e w S t a t e I D i a g r a m L i n k E n d p o i n t " / > < / a : K e y V a l u e O f D i a g r a m O b j e c t K e y a n y T y p e z b w N T n L X > < a : K e y V a l u e O f D i a g r a m O b j e c t K e y a n y T y p e z b w N T n L X > < a : K e y > < K e y > L i n k s \ & l t ; C o l u m n s \ S u m   o f   U n i t s & g t ; - & l t ; M e a s u r e s \ U n i t s & g t ; \ M E A S U R E < / K e y > < / a : K e y > < a : V a l u e   i : t y p e = " M e a s u r e G r i d V i e w S t a t e I D i a g r a m L i n k E n d p o i n t " / > < / 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 T a b l e s \ d a t a < / K e y > < / D i a g r a m O b j e c t K e y > < D i a g r a m O b j e c t K e y > < K e y > T a b l e s \ d a t a \ C o l u m n s \ S a l e s   P e r s o n < / K e y > < / D i a g r a m O b j e c t K e y > < D i a g r a m O b j e c t K e y > < K e y > T a b l e s \ d a t a \ C o l u m n s \ G e o g r a p h y < / K e y > < / D i a g r a m O b j e c t K e y > < D i a g r a m O b j e c t K e y > < K e y > T a b l e s \ d a t a \ C o l u m n s \ P r o d u c t < / K e y > < / D i a g r a m O b j e c t K e y > < D i a g r a m O b j e c t K e y > < K e y > T a b l e s \ d a t a \ C o l u m n s \ A m o u n t < / K e y > < / D i a g r a m O b j e c t K e y > < D i a g r a m O b j e c t K e y > < K e y > T a b l e s \ d a t a \ C o l u m n s \ U n i t s < / K e y > < / D i a g r a m O b j e c t K e y > < D i a g r a m O b j e c t K e y > < K e y > T a b l e s \ d a t a \ C o l u m n s \ C o s t   p e r   U n i t < / K e y > < / D i a g r a m O b j e c t K e y > < D i a g r a m O b j e c t K e y > < K e y > T a b l e s \ d a t a \ C o l u m n s \ C o s t < / K e y > < / D i a g r a m O b j e c t K e y > < D i a g r a m O b j e c t K e y > < K e y > T a b l e s \ d a t a \ M e a s u r e s \ S u m   o f   A m o u n t < / K e y > < / D i a g r a m O b j e c t K e y > < D i a g r a m O b j e c t K e y > < K e y > T a b l e s \ d a t a \ S u m   o f   A m o u n t \ A d d i t i o n a l   I n f o \ I m p l i c i t   M e a s u r e < / K e y > < / D i a g r a m O b j e c t K e y > < D i a g r a m O b j e c t K e y > < K e y > T a b l e s \ d a t a \ M e a s u r e s \ S u m   o f   U n i t s < / K e y > < / D i a g r a m O b j e c t K e y > < D i a g r a m O b j e c t K e y > < K e y > T a b l e s \ d a t a \ S u m   o f   U n i t s \ A d d i t i o n a l   I n f o \ I m p l i c i t   M e a s u r e < / K e y > < / D i a g r a m O b j e c t K e y > < D i a g r a m O b j e c t K e y > < K e y > T a b l e s \ d a t a \ M e a s u r e s \ S a l e s   p e r   U n i t < / K e y > < / D i a g r a m O b j e c t K e y > < D i a g r a m O b j e c t K e y > < K e y > T a b l e s \ d a t a \ M e a s u r e s \ S u m   o f   C o s t < / K e y > < / D i a g r a m O b j e c t K e y > < D i a g r a m O b j e c t K e y > < K e y > T a b l e s \ d a t a \ S u m   o f   C o s t \ A d d i t i o n a l   I n f o \ I m p l i c i t   M e a s u r e < / K e y > < / D i a g r a m O b j e c t K e y > < D i a g r a m O b j e c t K e y > < K e y > T a b l e s \ d a t a \ M e a s u r e s \ T o t a l   P r o f i t < / K e y > < / D i a g r a m O b j e c t K e y > < / A l l K e y s > < S e l e c t e d K e y s > < D i a g r a m O b j e c t K e y > < K e y > T a b l e s \ d a t a \ C o l u m n s \ S a l e s   P e r s o n 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 T a b l e s \ d a t a < / K e y > < / a : K e y > < a : V a l u e   i : t y p e = " D i a g r a m D i s p l a y N o d e V i e w S t a t e " > < H e i g h t > 1 5 0 < / H e i g h t > < I s E x p a n d e d > t r u e < / I s E x p a n d e d > < L a y e d O u t > t r u e < / L a y e d O u t > < W i d t h > 2 0 0 < / W i d t h > < / a : V a l u e > < / a : K e y V a l u e O f D i a g r a m O b j e c t K e y a n y T y p e z b w N T n L X > < a : K e y V a l u e O f D i a g r a m O b j e c t K e y a n y T y p e z b w N T n L X > < a : K e y > < K e y > T a b l e s \ d a t a \ C o l u m n s \ S a l e s   P e r s o n < / K e y > < / a : K e y > < a : V a l u e   i : t y p e = " D i a g r a m D i s p l a y N o d e V i e w S t a t e " > < H e i g h t > 1 5 0 < / H e i g h t > < I s E x p a n d e d > t r u e < / I s E x p a n d e d > < W i d t h > 2 0 0 < / W i d t h > < / a : V a l u e > < / a : K e y V a l u e O f D i a g r a m O b j e c t K e y a n y T y p e z b w N T n L X > < a : K e y V a l u e O f D i a g r a m O b j e c t K e y a n y T y p e z b w N T n L X > < a : K e y > < K e y > T a b l e s \ d a t a \ C o l u m n s \ G e o g r a p h y < / K e y > < / a : K e y > < a : V a l u e   i : t y p e = " D i a g r a m D i s p l a y N o d e V i e w S t a t e " > < H e i g h t > 1 5 0 < / H e i g h t > < I s E x p a n d e d > t r u e < / I s E x p a n d e d > < W i d t h > 2 0 0 < / W i d t h > < / a : V a l u e > < / a : K e y V a l u e O f D i a g r a m O b j e c t K e y a n y T y p e z b w N T n L X > < a : K e y V a l u e O f D i a g r a m O b j e c t K e y a n y T y p e z b w N T n L X > < a : K e y > < K e y > T a b l e s \ d a t a \ C o l u m n s \ P r o d u c t < / K e y > < / a : K e y > < a : V a l u e   i : t y p e = " D i a g r a m D i s p l a y N o d e V i e w S t a t e " > < H e i g h t > 1 5 0 < / H e i g h t > < I s E x p a n d e d > t r u e < / I s E x p a n d e d > < W i d t h > 2 0 0 < / W i d t h > < / a : V a l u e > < / a : K e y V a l u e O f D i a g r a m O b j e c t K e y a n y T y p e z b w N T n L X > < a : K e y V a l u e O f D i a g r a m O b j e c t K e y a n y T y p e z b w N T n L X > < a : K e y > < K e y > T a b l e s \ d a t a \ C o l u m n s \ A m o u n t < / K e y > < / a : K e y > < a : V a l u e   i : t y p e = " D i a g r a m D i s p l a y N o d e V i e w S t a t e " > < H e i g h t > 1 5 0 < / H e i g h t > < I s E x p a n d e d > t r u e < / I s E x p a n d e d > < W i d t h > 2 0 0 < / W i d t h > < / a : V a l u e > < / a : K e y V a l u e O f D i a g r a m O b j e c t K e y a n y T y p e z b w N T n L X > < a : K e y V a l u e O f D i a g r a m O b j e c t K e y a n y T y p e z b w N T n L X > < a : K e y > < K e y > T a b l e s \ d a t a \ C o l u m n s \ U n i t s < / K e y > < / a : K e y > < a : V a l u e   i : t y p e = " D i a g r a m D i s p l a y N o d e V i e w S t a t e " > < H e i g h t > 1 5 0 < / H e i g h t > < I s E x p a n d e d > t r u e < / I s E x p a n d e d > < W i d t h > 2 0 0 < / W i d t h > < / a : V a l u e > < / a : K e y V a l u e O f D i a g r a m O b j e c t K e y a n y T y p e z b w N T n L X > < a : K e y V a l u e O f D i a g r a m O b j e c t K e y a n y T y p e z b w N T n L X > < a : K e y > < K e y > T a b l e s \ d a t a \ C o l u m n s \ C o s t   p e r   U n i t < / K e y > < / a : K e y > < a : V a l u e   i : t y p e = " D i a g r a m D i s p l a y N o d e V i e w S t a t e " > < H e i g h t > 1 5 0 < / H e i g h t > < I s E x p a n d e d > t r u e < / I s E x p a n d e d > < W i d t h > 2 0 0 < / W i d t h > < / a : V a l u e > < / a : K e y V a l u e O f D i a g r a m O b j e c t K e y a n y T y p e z b w N T n L X > < a : K e y V a l u e O f D i a g r a m O b j e c t K e y a n y T y p e z b w N T n L X > < a : K e y > < K e y > T a b l e s \ d a t a \ C o l u m n s \ C o s t < / K e y > < / a : K e y > < a : V a l u e   i : t y p e = " D i a g r a m D i s p l a y N o d e V i e w S t a t e " > < H e i g h t > 1 5 0 < / H e i g h t > < I s E x p a n d e d > t r u e < / I s E x p a n d e d > < W i d t h > 2 0 0 < / W i d t h > < / a : V a l u e > < / a : K e y V a l u e O f D i a g r a m O b j e c t K e y a n y T y p e z b w N T n L X > < a : K e y V a l u e O f D i a g r a m O b j e c t K e y a n y T y p e z b w N T n L X > < a : K e y > < K e y > T a b l e s \ d a t a \ M e a s u r e s \ S u m   o f   A m o u n t < / K e y > < / a : K e y > < a : V a l u e   i : t y p e = " D i a g r a m D i s p l a y N o d e V i e w S t a t e " > < H e i g h t > 1 5 0 < / H e i g h t > < I s E x p a n d e d > t r u e < / I s E x p a n d e d > < W i d t h > 2 0 0 < / W i d t h > < / a : V a l u e > < / a : K e y V a l u e O f D i a g r a m O b j e c t K e y a n y T y p e z b w N T n L X > < a : K e y V a l u e O f D i a g r a m O b j e c t K e y a n y T y p e z b w N T n L X > < a : K e y > < K e y > T a b l e s \ d a t a \ S u m   o f   A m o u n t \ A d d i t i o n a l   I n f o \ I m p l i c i t   M e a s u r e < / K e y > < / a : K e y > < a : V a l u e   i : t y p e = " D i a g r a m D i s p l a y V i e w S t a t e I D i a g r a m T a g A d d i t i o n a l I n f o " / > < / a : K e y V a l u e O f D i a g r a m O b j e c t K e y a n y T y p e z b w N T n L X > < a : K e y V a l u e O f D i a g r a m O b j e c t K e y a n y T y p e z b w N T n L X > < a : K e y > < K e y > T a b l e s \ d a t a \ M e a s u r e s \ S u m   o f   U n i t s < / K e y > < / a : K e y > < a : V a l u e   i : t y p e = " D i a g r a m D i s p l a y N o d e V i e w S t a t e " > < H e i g h t > 1 5 0 < / H e i g h t > < I s E x p a n d e d > t r u e < / I s E x p a n d e d > < W i d t h > 2 0 0 < / W i d t h > < / a : V a l u e > < / a : K e y V a l u e O f D i a g r a m O b j e c t K e y a n y T y p e z b w N T n L X > < a : K e y V a l u e O f D i a g r a m O b j e c t K e y a n y T y p e z b w N T n L X > < a : K e y > < K e y > T a b l e s \ d a t a \ S u m   o f   U n i t s \ A d d i t i o n a l   I n f o \ I m p l i c i t   M e a s u r e < / K e y > < / a : K e y > < a : V a l u e   i : t y p e = " D i a g r a m D i s p l a y V i e w S t a t e I D i a g r a m T a g A d d i t i o n a l I n f o " / > < / a : K e y V a l u e O f D i a g r a m O b j e c t K e y a n y T y p e z b w N T n L X > < a : K e y V a l u e O f D i a g r a m O b j e c t K e y a n y T y p e z b w N T n L X > < a : K e y > < K e y > T a b l e s \ d a t a \ M e a s u r e s \ S a l e s   p e r   U n i t < / K e y > < / a : K e y > < a : V a l u e   i : t y p e = " D i a g r a m D i s p l a y N o d e V i e w S t a t e " > < H e i g h t > 1 5 0 < / H e i g h t > < I s E x p a n d e d > t r u e < / I s E x p a n d e d > < W i d t h > 2 0 0 < / W i d t h > < / a : V a l u e > < / a : K e y V a l u e O f D i a g r a m O b j e c t K e y a n y T y p e z b w N T n L X > < a : K e y V a l u e O f D i a g r a m O b j e c t K e y a n y T y p e z b w N T n L X > < a : K e y > < K e y > T a b l e s \ d a t a \ M e a s u r e s \ S u m   o f   C o s t < / K e y > < / a : K e y > < a : V a l u e   i : t y p e = " D i a g r a m D i s p l a y N o d e V i e w S t a t e " > < H e i g h t > 1 5 0 < / H e i g h t > < I s E x p a n d e d > t r u e < / I s E x p a n d e d > < W i d t h > 2 0 0 < / W i d t h > < / a : V a l u e > < / a : K e y V a l u e O f D i a g r a m O b j e c t K e y a n y T y p e z b w N T n L X > < a : K e y V a l u e O f D i a g r a m O b j e c t K e y a n y T y p e z b w N T n L X > < a : K e y > < K e y > T a b l e s \ d a t a \ S u m   o f   C o s t \ A d d i t i o n a l   I n f o \ I m p l i c i t   M e a s u r e < / K e y > < / a : K e y > < a : V a l u e   i : t y p e = " D i a g r a m D i s p l a y V i e w S t a t e I D i a g r a m T a g A d d i t i o n a l I n f o " / > < / a : K e y V a l u e O f D i a g r a m O b j e c t K e y a n y T y p e z b w N T n L X > < a : K e y V a l u e O f D i a g r a m O b j e c t K e y a n y T y p e z b w N T n L X > < a : K e y > < K e y > T a b l e s \ d a t a \ M e a s u r e s \ T o t a l   P r o f i t < / K e y > < / a : K e y > < a : V a l u e   i : t y p e = " D i a g r a m D i s p l a y N o d e V i e w S t a t e " > < H e i g h t > 1 5 0 < / H e i g h t > < I s E x p a n d e d > t r u e < / I s E x p a n d e d > < W i d t h > 2 0 0 < / W i d t h > < / a : V a l u e > < / a : K e y V a l u e O f D i a g r a m O b j e c t K e y a n y T y p e z b w N T n L X > < / V i e w S t a t e s > < / D i a g r a m M a n a g e r . S e r i a l i z a b l e D i a g r a m > < / A r r a y O f D i a g r a m M a n a g e r . S e r i a l i z a b l e D i a g r a m > ] ] > < / C u s t o m C o n t e n t > < / G e m i n i > 
</file>

<file path=customXml/item11.xml>��< ? x m l   v e r s i o n = " 1 . 0 "   e n c o d i n g = " U T F - 1 6 " ? > < G e m i n i   x m l n s = " h t t p : / / g e m i n i / p i v o t c u s t o m i z a t i o n / S h o w H i d d e n " > < C u s t o m C o n t e n t > < ! [ C D A T A [ T r u 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 2 0 2 3 - 1 2 - 2 8 T 2 2 : 4 4 : 5 4 . 3 1 3 5 9 2 1 - 0 8 : 0 0 < / L a s t P r o c e s s e d T i m e > < / D a t a M o d e l i n g S a n d b o x . S e r i a l i z e d S a n d b o x E r r o r C a c h 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 C o l u m n s \ G e o g r a p h y 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 C o l u m n s \ C o s t   p e r   U n i t < / 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O r d e r " > < C u s t o m C o n t e n t > < ! [ C D A T A [ d a t a ] ] > < / C u s t o m C o n t e n t > < / G e m i n i > 
</file>

<file path=customXml/item15.xml>��< ? x m l   v e r s i o n = " 1 . 0 "   e n c o d i n g = " U T F - 1 6 " ? > < G e m i n i   x m l n s = " h t t p : / / g e m i n i / p i v o t c u s t o m i z a t i o n / P o w e r P i v o t V e r s i o n " > < C u s t o m C o n t e n t > < ! [ C D A T A [ 2 0 1 5 . 1 3 0 . 1 6 0 5 . 1 0 7 5 ] ] > < / 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 S a l e s   P e r s o n < / s t r i n g > < / k e y > < v a l u e > < i n t > 1 4 0 < / i n t > < / v a l u e > < / i t e m > < i t e m > < k e y > < s t r i n g > G e o g r a p h y < / s t r i n g > < / k e y > < v a l u e > < i n t > 1 2 8 < / i n t > < / v a l u e > < / i t e m > < i t e m > < k e y > < s t r i n g > P r o d u c t < / s t r i n g > < / k e y > < v a l u e > < i n t > 1 0 4 < / i n t > < / v a l u e > < / i t e m > < i t e m > < k e y > < s t r i n g > A m o u n t < / s t r i n g > < / k e y > < v a l u e > < i n t > 1 0 5 < / i n t > < / v a l u e > < / i t e m > < i t e m > < k e y > < s t r i n g > U n i t s < / s t r i n g > < / k e y > < v a l u e > < i n t > 8 3 < / i n t > < / v a l u e > < / i t e m > < i t e m > < k e y > < s t r i n g > C o s t   p e r   U n i t < / s t r i n g > < / k e y > < v a l u e > < i n t > 1 4 3 < / i n t > < / v a l u e > < / i t e m > < i t e m > < k e y > < s t r i n g > C o s t < / s t r i n g > < / k e y > < v a l u e > < i n t > 7 7 < / i n t > < / v a l u e > < / i t e m > < / C o l u m n W i d t h s > < C o l u m n D i s p l a y I n d e x > < i t e m > < k e y > < s t r i n g > S a l e s   P e r s o n < / s t r i n g > < / k e y > < v a l u e > < i n t > 0 < / i n t > < / v a l u e > < / i t e m > < i t e m > < k e y > < s t r i n g > G e o g r a p h y < / s t r i n g > < / k e y > < v a l u e > < i n t > 1 < / i n t > < / v a l u e > < / i t e m > < i t e m > < k e y > < s t r i n g > P r o d u c t < / s t r i n g > < / k e y > < v a l u e > < i n t > 2 < / i n t > < / v a l u e > < / i t e m > < i t e m > < k e y > < s t r i n g > A m o u n t < / s t r i n g > < / k e y > < v a l u e > < i n t > 3 < / i n t > < / v a l u e > < / i t e m > < i t e m > < k e y > < s t r i n g > U n i t s < / s t r i n g > < / k e y > < v a l u e > < i n t > 4 < / i n t > < / v a l u e > < / i t e m > < i t e m > < k e y > < s t r i n g > C o s t   p e r   U n i t < / s t r i n g > < / k e y > < v a l u e > < i n t > 5 < / i n t > < / v a l u e > < / i t e m > < i t e m > < k e y > < s t r i n g > C o s t < / 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C l i e n t W i n d o w X M L " > < C u s t o m C o n t e n t > < ! [ C D A T A [ d a t a ] ] > < / C u s t o m C o n t e n t > < / G e m i n i > 
</file>

<file path=customXml/item4.xml>��< ? x m l   v e r s i o n = " 1 . 0 "   e n c o d i n g = " U T F - 1 6 " ? > < G e m i n i   x m l n s = " h t t p : / / g e m i n i / p i v o t c u s t o m i z a t i o n / S a n d b o x N o n E m p t y " > < C u s t o m C o n t e n t > < ! [ C D A T A [ 1 ] ] > < / 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6.xml>��< ? x m l   v e r s i o n = " 1 . 0 "   e n c o d i n g = " U T F - 1 6 " ? > < G e m i n i   x m l n s = " h t t p : / / g e m i n i / p i v o t c u s t o m i z a t i o n / 9 c 2 3 b 8 c d - 7 f c 8 - 4 4 7 9 - b 6 d 5 - 6 d f 5 1 f 2 3 0 b 0 d " > < C u s t o m C o n t e n t > < ! [ C D A T A [ < ? x m l   v e r s i o n = " 1 . 0 "   e n c o d i n g = " u t f - 1 6 " ? > < S e t t i n g s > < C a l c u l a t e d F i e l d s > < i t e m > < M e a s u r e N a m e > S a l e s   p e r   U n i t < / M e a s u r e N a m e > < D i s p l a y N a m e > S a l e s   p e r   U n i t < / D i s p l a y N a m e > < V i s i b l e > F a l s e < / V i s i b l e > < / i t e m > < i t e m > < M e a s u r e N a m e > T o t a l   P r o f i t < / M e a s u r e N a m e > < D i s p l a y N a m e > T o t a l   P r o f i t < / D i s p l a y N a m e > < V i s i b l e > F a l s e < / V i s i b l e > < / i t e m > < / C a l c u l a t e d F i e l d s > < S A H o s t H a s h > 0 < / S A H o s t H a s h > < G e m i n i F i e l d L i s t V i s i b l e > T r u e < / G e m i n i F i e l d L i s t V i s i b l e > < / S e t t i n g s > ] ] > < / C u s t o m C o n t e n t > < / G e m i n i > 
</file>

<file path=customXml/item7.xml>��< ? x m l   v e r s i o n = " 1 . 0 "   e n c o d i n g = " U T F - 1 6 " ? > < G e m i n i   x m l n s = " h t t p : / / g e m i n i / p i v o t c u s t o m i z a t i o n / e 4 e 5 a e f 7 - 2 c 9 b - 4 3 5 2 - 9 c 7 1 - 7 1 6 d 2 e 7 2 5 b c f " > < C u s t o m C o n t e n t > < ! [ C D A T A [ < ? x m l   v e r s i o n = " 1 . 0 "   e n c o d i n g = " u t f - 1 6 " ? > < S e t t i n g s > < C a l c u l a t e d F i e l d s > < i t e m > < M e a s u r e N a m e > S a l e s   p e r   U n i t < / M e a s u r e N a m e > < D i s p l a y N a m e > S a l e s   p e r   U n i t < / D i s p l a y N a m e > < V i s i b l e > F a l s e < / V i s i b l e > < / i t e m > < i t e m > < M e a s u r e N a m e > T o t a l   P r o f i t < / M e a s u r e N a m e > < D i s p l a y N a m e > T o t a l   P r o f i t < / D i s p l a y N a m e > < V i s i b l e > F a l s e < / V i s i b l e > < / i t e m > < / C a l c u l a t e d F i e l d s > < S A H o s t H a s h > 0 < / S A H o s t H a s h > < G e m i n i F i e l d L i s t V i s i b l e > T r u e < / G e m i n i F i e l d L i s t V i s i b l e > < / S e t t i n g s > ] ] > < / C u s t o m C o n t e n t > < / G e m i n i > 
</file>

<file path=customXml/item8.xml>��< ? x m l   v e r s i o n = " 1 . 0 "   e n c o d i n g = " U T F - 1 6 " ? > < G e m i n i   x m l n s = " h t t p : / / g e m i n i / p i v o t c u s t o m i z a t i o n / M a n u a l C a l c M o d e " > < C u s t o m C o n t e n t > < ! [ C D A T A [ F a l s 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67C5EE73-6BDB-43D8-9778-7CD92E3CC630}">
  <ds:schemaRefs/>
</ds:datastoreItem>
</file>

<file path=customXml/itemProps10.xml><?xml version="1.0" encoding="utf-8"?>
<ds:datastoreItem xmlns:ds="http://schemas.openxmlformats.org/officeDocument/2006/customXml" ds:itemID="{E54CA705-E8EE-4F04-8979-B36021CD10C5}">
  <ds:schemaRefs/>
</ds:datastoreItem>
</file>

<file path=customXml/itemProps11.xml><?xml version="1.0" encoding="utf-8"?>
<ds:datastoreItem xmlns:ds="http://schemas.openxmlformats.org/officeDocument/2006/customXml" ds:itemID="{9BF7291B-7A92-4EE0-8421-FFCCFD338087}">
  <ds:schemaRefs/>
</ds:datastoreItem>
</file>

<file path=customXml/itemProps12.xml><?xml version="1.0" encoding="utf-8"?>
<ds:datastoreItem xmlns:ds="http://schemas.openxmlformats.org/officeDocument/2006/customXml" ds:itemID="{EF086A19-9B75-4561-9809-DEA11DC78309}">
  <ds:schemaRefs/>
</ds:datastoreItem>
</file>

<file path=customXml/itemProps13.xml><?xml version="1.0" encoding="utf-8"?>
<ds:datastoreItem xmlns:ds="http://schemas.openxmlformats.org/officeDocument/2006/customXml" ds:itemID="{F1BCA103-C3E9-4A41-931E-2A89AE1D932C}">
  <ds:schemaRefs/>
</ds:datastoreItem>
</file>

<file path=customXml/itemProps14.xml><?xml version="1.0" encoding="utf-8"?>
<ds:datastoreItem xmlns:ds="http://schemas.openxmlformats.org/officeDocument/2006/customXml" ds:itemID="{9F347E19-F2B6-4D5D-B126-0622B9631340}">
  <ds:schemaRefs/>
</ds:datastoreItem>
</file>

<file path=customXml/itemProps15.xml><?xml version="1.0" encoding="utf-8"?>
<ds:datastoreItem xmlns:ds="http://schemas.openxmlformats.org/officeDocument/2006/customXml" ds:itemID="{062209AD-5EDA-428A-8FC8-ECDCFF137FC3}">
  <ds:schemaRefs/>
</ds:datastoreItem>
</file>

<file path=customXml/itemProps16.xml><?xml version="1.0" encoding="utf-8"?>
<ds:datastoreItem xmlns:ds="http://schemas.openxmlformats.org/officeDocument/2006/customXml" ds:itemID="{AFB053A7-27DF-4AC1-84D8-74260EBBE1EA}">
  <ds:schemaRefs/>
</ds:datastoreItem>
</file>

<file path=customXml/itemProps17.xml><?xml version="1.0" encoding="utf-8"?>
<ds:datastoreItem xmlns:ds="http://schemas.openxmlformats.org/officeDocument/2006/customXml" ds:itemID="{6B8BC537-6F8A-4FB7-A871-02A38FC92FF9}">
  <ds:schemaRefs/>
</ds:datastoreItem>
</file>

<file path=customXml/itemProps18.xml><?xml version="1.0" encoding="utf-8"?>
<ds:datastoreItem xmlns:ds="http://schemas.openxmlformats.org/officeDocument/2006/customXml" ds:itemID="{FFE5C721-0E46-4E07-A9D9-090E70780ED0}">
  <ds:schemaRefs/>
</ds:datastoreItem>
</file>

<file path=customXml/itemProps2.xml><?xml version="1.0" encoding="utf-8"?>
<ds:datastoreItem xmlns:ds="http://schemas.openxmlformats.org/officeDocument/2006/customXml" ds:itemID="{3DD1787F-F8F7-4991-993A-824F33DCE67D}">
  <ds:schemaRefs/>
</ds:datastoreItem>
</file>

<file path=customXml/itemProps3.xml><?xml version="1.0" encoding="utf-8"?>
<ds:datastoreItem xmlns:ds="http://schemas.openxmlformats.org/officeDocument/2006/customXml" ds:itemID="{736F2010-131F-4695-AC70-EA3A353FF60B}">
  <ds:schemaRefs/>
</ds:datastoreItem>
</file>

<file path=customXml/itemProps4.xml><?xml version="1.0" encoding="utf-8"?>
<ds:datastoreItem xmlns:ds="http://schemas.openxmlformats.org/officeDocument/2006/customXml" ds:itemID="{F332F883-9AE9-414A-AD1C-52F10A8CBA38}">
  <ds:schemaRefs/>
</ds:datastoreItem>
</file>

<file path=customXml/itemProps5.xml><?xml version="1.0" encoding="utf-8"?>
<ds:datastoreItem xmlns:ds="http://schemas.openxmlformats.org/officeDocument/2006/customXml" ds:itemID="{974F5D32-719B-4797-90A4-79547E94E602}">
  <ds:schemaRefs/>
</ds:datastoreItem>
</file>

<file path=customXml/itemProps6.xml><?xml version="1.0" encoding="utf-8"?>
<ds:datastoreItem xmlns:ds="http://schemas.openxmlformats.org/officeDocument/2006/customXml" ds:itemID="{1F030E55-930B-44D8-B90C-4D0B6154E227}">
  <ds:schemaRefs/>
</ds:datastoreItem>
</file>

<file path=customXml/itemProps7.xml><?xml version="1.0" encoding="utf-8"?>
<ds:datastoreItem xmlns:ds="http://schemas.openxmlformats.org/officeDocument/2006/customXml" ds:itemID="{ABC613F1-38FB-4608-BE64-5C3C41611620}">
  <ds:schemaRefs/>
</ds:datastoreItem>
</file>

<file path=customXml/itemProps8.xml><?xml version="1.0" encoding="utf-8"?>
<ds:datastoreItem xmlns:ds="http://schemas.openxmlformats.org/officeDocument/2006/customXml" ds:itemID="{38E4657D-47B8-4C6B-AAD3-509790E3630B}">
  <ds:schemaRefs/>
</ds:datastoreItem>
</file>

<file path=customXml/itemProps9.xml><?xml version="1.0" encoding="utf-8"?>
<ds:datastoreItem xmlns:ds="http://schemas.openxmlformats.org/officeDocument/2006/customXml" ds:itemID="{A22F2C31-8A10-4C4C-A3C9-4CC7CD55D54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Products to Discontinue</vt:lpstr>
      <vt:lpstr>Profit per Product</vt:lpstr>
      <vt:lpstr>Anomalies</vt:lpstr>
      <vt:lpstr>PivotTable</vt:lpstr>
      <vt:lpstr>Products</vt:lpstr>
      <vt:lpstr>Top 5 Products by $ per Unit</vt:lpstr>
      <vt:lpstr>Dynamic Sales Report by Country</vt:lpstr>
      <vt:lpstr>Top 5 Products ($ per Unit)</vt:lpstr>
      <vt:lpstr>Best Sales Person by Country</vt:lpstr>
      <vt:lpstr>Best and Worst Sales 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Jashan Gill</cp:lastModifiedBy>
  <dcterms:created xsi:type="dcterms:W3CDTF">2021-03-14T20:21:32Z</dcterms:created>
  <dcterms:modified xsi:type="dcterms:W3CDTF">2024-01-29T08:53:20Z</dcterms:modified>
</cp:coreProperties>
</file>