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D:\##Shanghai Maritime University##\3. Research @ SMU + Individual\Aklima Nargis Apu Xiamen University\regardingdata\"/>
    </mc:Choice>
  </mc:AlternateContent>
  <xr:revisionPtr revIDLastSave="0" documentId="13_ncr:1_{4F682B57-EA8C-4F87-9E02-AD007849B48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71" i="2" l="1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C72" i="2"/>
  <c r="AC71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S39" i="2" s="1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S59" i="2" s="1"/>
  <c r="AC60" i="2"/>
  <c r="AC61" i="2"/>
  <c r="AC62" i="2"/>
  <c r="AC63" i="2"/>
  <c r="AC64" i="2"/>
  <c r="AC65" i="2"/>
  <c r="AC66" i="2"/>
  <c r="AC67" i="2"/>
  <c r="AC68" i="2"/>
  <c r="AC69" i="2"/>
  <c r="AD3" i="2"/>
  <c r="AS3" i="2" s="1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D4" i="2"/>
  <c r="AE4" i="2"/>
  <c r="AS4" i="2" s="1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D8" i="2"/>
  <c r="AE8" i="2"/>
  <c r="AS8" i="2" s="1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D10" i="2"/>
  <c r="AE10" i="2"/>
  <c r="AF10" i="2"/>
  <c r="AG10" i="2"/>
  <c r="AS10" i="2" s="1"/>
  <c r="AH10" i="2"/>
  <c r="AI10" i="2"/>
  <c r="AJ10" i="2"/>
  <c r="AK10" i="2"/>
  <c r="AL10" i="2"/>
  <c r="AM10" i="2"/>
  <c r="AN10" i="2"/>
  <c r="AO10" i="2"/>
  <c r="AP10" i="2"/>
  <c r="AQ10" i="2"/>
  <c r="AR10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D13" i="2"/>
  <c r="AE13" i="2"/>
  <c r="AF13" i="2"/>
  <c r="AS13" i="2" s="1"/>
  <c r="AG13" i="2"/>
  <c r="AH13" i="2"/>
  <c r="AI13" i="2"/>
  <c r="AJ13" i="2"/>
  <c r="AK13" i="2"/>
  <c r="AL13" i="2"/>
  <c r="AM13" i="2"/>
  <c r="AN13" i="2"/>
  <c r="AO13" i="2"/>
  <c r="AP13" i="2"/>
  <c r="AQ13" i="2"/>
  <c r="AR13" i="2"/>
  <c r="AD14" i="2"/>
  <c r="AE14" i="2"/>
  <c r="AF14" i="2"/>
  <c r="AG14" i="2"/>
  <c r="AS14" i="2" s="1"/>
  <c r="AH14" i="2"/>
  <c r="AI14" i="2"/>
  <c r="AJ14" i="2"/>
  <c r="AK14" i="2"/>
  <c r="AL14" i="2"/>
  <c r="AM14" i="2"/>
  <c r="AN14" i="2"/>
  <c r="AO14" i="2"/>
  <c r="AP14" i="2"/>
  <c r="AQ14" i="2"/>
  <c r="AR14" i="2"/>
  <c r="AD15" i="2"/>
  <c r="AS15" i="2" s="1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D17" i="2"/>
  <c r="AE17" i="2"/>
  <c r="AF17" i="2"/>
  <c r="AS17" i="2" s="1"/>
  <c r="AG17" i="2"/>
  <c r="AH17" i="2"/>
  <c r="AI17" i="2"/>
  <c r="AJ17" i="2"/>
  <c r="AK17" i="2"/>
  <c r="AL17" i="2"/>
  <c r="AM17" i="2"/>
  <c r="AN17" i="2"/>
  <c r="AO17" i="2"/>
  <c r="AP17" i="2"/>
  <c r="AQ17" i="2"/>
  <c r="AR17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D19" i="2"/>
  <c r="AS19" i="2" s="1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D20" i="2"/>
  <c r="AE20" i="2"/>
  <c r="AS20" i="2" s="1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D24" i="2"/>
  <c r="AE24" i="2"/>
  <c r="AS24" i="2" s="1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D26" i="2"/>
  <c r="AE26" i="2"/>
  <c r="AF26" i="2"/>
  <c r="AG26" i="2"/>
  <c r="AS26" i="2" s="1"/>
  <c r="AH26" i="2"/>
  <c r="AI26" i="2"/>
  <c r="AJ26" i="2"/>
  <c r="AK26" i="2"/>
  <c r="AL26" i="2"/>
  <c r="AM26" i="2"/>
  <c r="AN26" i="2"/>
  <c r="AO26" i="2"/>
  <c r="AP26" i="2"/>
  <c r="AQ26" i="2"/>
  <c r="AR26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D29" i="2"/>
  <c r="AE29" i="2"/>
  <c r="AF29" i="2"/>
  <c r="AS29" i="2" s="1"/>
  <c r="AG29" i="2"/>
  <c r="AH29" i="2"/>
  <c r="AI29" i="2"/>
  <c r="AJ29" i="2"/>
  <c r="AK29" i="2"/>
  <c r="AL29" i="2"/>
  <c r="AM29" i="2"/>
  <c r="AN29" i="2"/>
  <c r="AO29" i="2"/>
  <c r="AP29" i="2"/>
  <c r="AQ29" i="2"/>
  <c r="AR29" i="2"/>
  <c r="AD30" i="2"/>
  <c r="AE30" i="2"/>
  <c r="AF30" i="2"/>
  <c r="AG30" i="2"/>
  <c r="AS30" i="2" s="1"/>
  <c r="AH30" i="2"/>
  <c r="AI30" i="2"/>
  <c r="AJ30" i="2"/>
  <c r="AK30" i="2"/>
  <c r="AL30" i="2"/>
  <c r="AM30" i="2"/>
  <c r="AN30" i="2"/>
  <c r="AO30" i="2"/>
  <c r="AP30" i="2"/>
  <c r="AQ30" i="2"/>
  <c r="AR30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D33" i="2"/>
  <c r="AE33" i="2"/>
  <c r="AF33" i="2"/>
  <c r="AS33" i="2" s="1"/>
  <c r="AG33" i="2"/>
  <c r="AH33" i="2"/>
  <c r="AI33" i="2"/>
  <c r="AJ33" i="2"/>
  <c r="AK33" i="2"/>
  <c r="AL33" i="2"/>
  <c r="AM33" i="2"/>
  <c r="AN33" i="2"/>
  <c r="AO33" i="2"/>
  <c r="AP33" i="2"/>
  <c r="AQ33" i="2"/>
  <c r="AR33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D36" i="2"/>
  <c r="AE36" i="2"/>
  <c r="AS36" i="2" s="1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D40" i="2"/>
  <c r="AE40" i="2"/>
  <c r="AS40" i="2" s="1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D42" i="2"/>
  <c r="AE42" i="2"/>
  <c r="AF42" i="2"/>
  <c r="AG42" i="2"/>
  <c r="AS42" i="2" s="1"/>
  <c r="AH42" i="2"/>
  <c r="AI42" i="2"/>
  <c r="AJ42" i="2"/>
  <c r="AK42" i="2"/>
  <c r="AL42" i="2"/>
  <c r="AM42" i="2"/>
  <c r="AN42" i="2"/>
  <c r="AO42" i="2"/>
  <c r="AP42" i="2"/>
  <c r="AQ42" i="2"/>
  <c r="AR42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D45" i="2"/>
  <c r="AE45" i="2"/>
  <c r="AF45" i="2"/>
  <c r="AS45" i="2" s="1"/>
  <c r="AG45" i="2"/>
  <c r="AH45" i="2"/>
  <c r="AI45" i="2"/>
  <c r="AJ45" i="2"/>
  <c r="AK45" i="2"/>
  <c r="AL45" i="2"/>
  <c r="AM45" i="2"/>
  <c r="AN45" i="2"/>
  <c r="AO45" i="2"/>
  <c r="AP45" i="2"/>
  <c r="AQ45" i="2"/>
  <c r="AR45" i="2"/>
  <c r="AD46" i="2"/>
  <c r="AE46" i="2"/>
  <c r="AF46" i="2"/>
  <c r="AG46" i="2"/>
  <c r="AS46" i="2" s="1"/>
  <c r="AH46" i="2"/>
  <c r="AI46" i="2"/>
  <c r="AJ46" i="2"/>
  <c r="AK46" i="2"/>
  <c r="AL46" i="2"/>
  <c r="AM46" i="2"/>
  <c r="AN46" i="2"/>
  <c r="AO46" i="2"/>
  <c r="AP46" i="2"/>
  <c r="AQ46" i="2"/>
  <c r="AR46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D49" i="2"/>
  <c r="AE49" i="2"/>
  <c r="AF49" i="2"/>
  <c r="AS49" i="2" s="1"/>
  <c r="AG49" i="2"/>
  <c r="AH49" i="2"/>
  <c r="AI49" i="2"/>
  <c r="AJ49" i="2"/>
  <c r="AK49" i="2"/>
  <c r="AL49" i="2"/>
  <c r="AM49" i="2"/>
  <c r="AN49" i="2"/>
  <c r="AO49" i="2"/>
  <c r="AP49" i="2"/>
  <c r="AQ49" i="2"/>
  <c r="AR49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D52" i="2"/>
  <c r="AE52" i="2"/>
  <c r="AS52" i="2" s="1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D56" i="2"/>
  <c r="AE56" i="2"/>
  <c r="AS56" i="2" s="1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D58" i="2"/>
  <c r="AE58" i="2"/>
  <c r="AF58" i="2"/>
  <c r="AG58" i="2"/>
  <c r="AS58" i="2" s="1"/>
  <c r="AH58" i="2"/>
  <c r="AI58" i="2"/>
  <c r="AJ58" i="2"/>
  <c r="AK58" i="2"/>
  <c r="AL58" i="2"/>
  <c r="AM58" i="2"/>
  <c r="AN58" i="2"/>
  <c r="AO58" i="2"/>
  <c r="AP58" i="2"/>
  <c r="AQ58" i="2"/>
  <c r="AR58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D60" i="2"/>
  <c r="AE60" i="2"/>
  <c r="AS60" i="2" s="1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D61" i="2"/>
  <c r="AE61" i="2"/>
  <c r="AF61" i="2"/>
  <c r="AS61" i="2" s="1"/>
  <c r="AG61" i="2"/>
  <c r="AH61" i="2"/>
  <c r="AI61" i="2"/>
  <c r="AJ61" i="2"/>
  <c r="AK61" i="2"/>
  <c r="AL61" i="2"/>
  <c r="AM61" i="2"/>
  <c r="AN61" i="2"/>
  <c r="AO61" i="2"/>
  <c r="AP61" i="2"/>
  <c r="AQ61" i="2"/>
  <c r="AR61" i="2"/>
  <c r="AD62" i="2"/>
  <c r="AE62" i="2"/>
  <c r="AF62" i="2"/>
  <c r="AG62" i="2"/>
  <c r="AS62" i="2" s="1"/>
  <c r="AH62" i="2"/>
  <c r="AI62" i="2"/>
  <c r="AJ62" i="2"/>
  <c r="AK62" i="2"/>
  <c r="AL62" i="2"/>
  <c r="AM62" i="2"/>
  <c r="AN62" i="2"/>
  <c r="AO62" i="2"/>
  <c r="AP62" i="2"/>
  <c r="AQ62" i="2"/>
  <c r="AR62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D65" i="2"/>
  <c r="AE65" i="2"/>
  <c r="AF65" i="2"/>
  <c r="AS65" i="2" s="1"/>
  <c r="AG65" i="2"/>
  <c r="AH65" i="2"/>
  <c r="AI65" i="2"/>
  <c r="AJ65" i="2"/>
  <c r="AK65" i="2"/>
  <c r="AL65" i="2"/>
  <c r="AM65" i="2"/>
  <c r="AN65" i="2"/>
  <c r="AO65" i="2"/>
  <c r="AP65" i="2"/>
  <c r="AQ65" i="2"/>
  <c r="AR65" i="2"/>
  <c r="AD66" i="2"/>
  <c r="AE66" i="2"/>
  <c r="AF66" i="2"/>
  <c r="AG66" i="2"/>
  <c r="AS66" i="2" s="1"/>
  <c r="AH66" i="2"/>
  <c r="AI66" i="2"/>
  <c r="AJ66" i="2"/>
  <c r="AK66" i="2"/>
  <c r="AL66" i="2"/>
  <c r="AM66" i="2"/>
  <c r="AN66" i="2"/>
  <c r="AO66" i="2"/>
  <c r="AP66" i="2"/>
  <c r="AQ66" i="2"/>
  <c r="AR66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D68" i="2"/>
  <c r="AE68" i="2"/>
  <c r="AS68" i="2" s="1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" i="2"/>
  <c r="AS7" i="2"/>
  <c r="AS11" i="2"/>
  <c r="AS12" i="2"/>
  <c r="AS16" i="2"/>
  <c r="AS18" i="2"/>
  <c r="AS22" i="2"/>
  <c r="AS23" i="2"/>
  <c r="AS27" i="2"/>
  <c r="AS28" i="2"/>
  <c r="AS32" i="2"/>
  <c r="AS34" i="2"/>
  <c r="AS38" i="2"/>
  <c r="AS43" i="2"/>
  <c r="AS44" i="2"/>
  <c r="AS48" i="2"/>
  <c r="AS50" i="2"/>
  <c r="AS54" i="2"/>
  <c r="AS64" i="2"/>
  <c r="AS5" i="2"/>
  <c r="AS9" i="2"/>
  <c r="AS21" i="2"/>
  <c r="AS25" i="2"/>
  <c r="AS37" i="2"/>
  <c r="AS41" i="2"/>
  <c r="AS53" i="2"/>
  <c r="AS57" i="2"/>
  <c r="AS69" i="2"/>
  <c r="AS63" i="2" l="1"/>
  <c r="AS55" i="2"/>
  <c r="AS51" i="2"/>
  <c r="AS47" i="2"/>
  <c r="AS35" i="2"/>
  <c r="AS31" i="2"/>
  <c r="AS67" i="2"/>
  <c r="AA76" i="2" l="1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O77" i="2" l="1"/>
  <c r="AA77" i="2"/>
  <c r="L77" i="2"/>
  <c r="P77" i="2"/>
  <c r="T77" i="2"/>
  <c r="X77" i="2"/>
  <c r="W77" i="2"/>
  <c r="M77" i="2"/>
  <c r="Q77" i="2"/>
  <c r="U77" i="2"/>
  <c r="Y77" i="2"/>
  <c r="S77" i="2"/>
  <c r="N77" i="2"/>
  <c r="R77" i="2"/>
  <c r="V77" i="2"/>
  <c r="Z77" i="2"/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2" i="2"/>
  <c r="J2" i="2" s="1"/>
</calcChain>
</file>

<file path=xl/sharedStrings.xml><?xml version="1.0" encoding="utf-8"?>
<sst xmlns="http://schemas.openxmlformats.org/spreadsheetml/2006/main" count="381" uniqueCount="201">
  <si>
    <t>SCP-53</t>
  </si>
  <si>
    <t>SCP-54</t>
  </si>
  <si>
    <t>SCP-55</t>
  </si>
  <si>
    <t>SCP-56</t>
  </si>
  <si>
    <t>SCP-57</t>
  </si>
  <si>
    <t>SCP-58</t>
  </si>
  <si>
    <t>SCP-59</t>
  </si>
  <si>
    <t>SCP-60</t>
  </si>
  <si>
    <t>SCP-61</t>
  </si>
  <si>
    <t>SCP-62</t>
  </si>
  <si>
    <t>SCP-63</t>
  </si>
  <si>
    <t>SCP-64</t>
  </si>
  <si>
    <t>SCP-65</t>
  </si>
  <si>
    <t>SCP-66</t>
  </si>
  <si>
    <t>SCP-67</t>
  </si>
  <si>
    <t>SCP-68</t>
  </si>
  <si>
    <t>SCP-69</t>
  </si>
  <si>
    <t>SCP-70</t>
  </si>
  <si>
    <t>SCP-71</t>
  </si>
  <si>
    <t>SCP-72</t>
  </si>
  <si>
    <t>SCP-73</t>
  </si>
  <si>
    <t>SCP-74</t>
  </si>
  <si>
    <t>SCP-75</t>
  </si>
  <si>
    <t>SCP-76</t>
  </si>
  <si>
    <t>SCP-77</t>
  </si>
  <si>
    <t>SCP-78</t>
  </si>
  <si>
    <t>SCP-79</t>
  </si>
  <si>
    <t>SCP-80</t>
  </si>
  <si>
    <t>Bangladesh</t>
  </si>
  <si>
    <t>SCP-81</t>
  </si>
  <si>
    <t>SCP-82</t>
  </si>
  <si>
    <t>SCP-83</t>
  </si>
  <si>
    <t>SCP-84</t>
  </si>
  <si>
    <t>SCP-85</t>
  </si>
  <si>
    <t>SCP-86</t>
  </si>
  <si>
    <t>SCP-87</t>
  </si>
  <si>
    <t>SCP-88</t>
  </si>
  <si>
    <t>SCP-89</t>
  </si>
  <si>
    <t>SCP-90</t>
  </si>
  <si>
    <t>SCP-91</t>
  </si>
  <si>
    <t>SCP-92</t>
  </si>
  <si>
    <t>SCP-93</t>
  </si>
  <si>
    <t>SCP-94</t>
  </si>
  <si>
    <t>SCP-95</t>
  </si>
  <si>
    <t>SCP-96</t>
  </si>
  <si>
    <t>SCP-97</t>
  </si>
  <si>
    <t>SCP-98</t>
  </si>
  <si>
    <t>SCP-99</t>
  </si>
  <si>
    <t>SCP-100</t>
  </si>
  <si>
    <t>SCP-101</t>
  </si>
  <si>
    <t>SCP-102</t>
  </si>
  <si>
    <t>SCP-103</t>
  </si>
  <si>
    <t>SCP-104</t>
  </si>
  <si>
    <t>SCP-105</t>
  </si>
  <si>
    <t>SCP-106</t>
  </si>
  <si>
    <t>SCP-107</t>
  </si>
  <si>
    <t>SCP-108</t>
  </si>
  <si>
    <t>SCP-109</t>
  </si>
  <si>
    <t>SCP-110</t>
  </si>
  <si>
    <t>SCP-111</t>
  </si>
  <si>
    <t>SCP-112</t>
  </si>
  <si>
    <t>SCP-113</t>
  </si>
  <si>
    <t>SCP-114</t>
  </si>
  <si>
    <t>SCP-115</t>
  </si>
  <si>
    <t>SCP-116</t>
  </si>
  <si>
    <t>SCP-117</t>
  </si>
  <si>
    <t>SCP-118</t>
  </si>
  <si>
    <t>SCP-119</t>
  </si>
  <si>
    <t>No</t>
  </si>
  <si>
    <t>Country</t>
  </si>
  <si>
    <t>City</t>
  </si>
  <si>
    <t>Site name</t>
  </si>
  <si>
    <t>Location</t>
  </si>
  <si>
    <t>Start date</t>
  </si>
  <si>
    <t>End date</t>
  </si>
  <si>
    <t>Khulna</t>
  </si>
  <si>
    <t>C3-4</t>
  </si>
  <si>
    <t>BD-C3-4(Khulna)</t>
  </si>
  <si>
    <t>Sylhet</t>
  </si>
  <si>
    <t>C4-1</t>
  </si>
  <si>
    <t>BD-C4-1(Sylhet)</t>
  </si>
  <si>
    <t>Bogura</t>
  </si>
  <si>
    <t>C6-1</t>
  </si>
  <si>
    <t>BD-C6-1(MOSLA  Gobesona)</t>
  </si>
  <si>
    <t>C6-2</t>
  </si>
  <si>
    <t>BD-C6-2(Thonthonia, BRTC )</t>
  </si>
  <si>
    <t>C6-3</t>
  </si>
  <si>
    <t>BD-C6-3(BWDB, Atpara,  BISIC)</t>
  </si>
  <si>
    <t>C6-4</t>
  </si>
  <si>
    <t>BD-C6-4(Souj, Feri bivag, Nishindara)</t>
  </si>
  <si>
    <t>Mymensingh</t>
  </si>
  <si>
    <t>C7-1</t>
  </si>
  <si>
    <t>BD-C7-1(Mymensingh)</t>
  </si>
  <si>
    <t xml:space="preserve">Mymensingh </t>
  </si>
  <si>
    <t>C7-2</t>
  </si>
  <si>
    <t>BD-C7-2( RAK Ceramics)</t>
  </si>
  <si>
    <t>Dhaka</t>
  </si>
  <si>
    <t>C1-1</t>
  </si>
  <si>
    <t>BD-C1-1(Chemistry Building, DU)</t>
  </si>
  <si>
    <t>C1-2</t>
  </si>
  <si>
    <t>BD-C1-2(Amin Bazar Dumping Place )</t>
  </si>
  <si>
    <t>C1-3</t>
  </si>
  <si>
    <t>BD-C1-3(Demra Dumping)</t>
  </si>
  <si>
    <t>C1-4</t>
  </si>
  <si>
    <t>BD-C1-4(Medical Incineration))</t>
  </si>
  <si>
    <t>C1-5</t>
  </si>
  <si>
    <t>BD-C1-5(Mohakhali Dhaka</t>
  </si>
  <si>
    <t>C1-6</t>
  </si>
  <si>
    <t>BD-C1-6(Shiddhir ganj)</t>
  </si>
  <si>
    <t>C1-7</t>
  </si>
  <si>
    <t>BD-C1-7(Akrain Bazer)</t>
  </si>
  <si>
    <t>C1-8</t>
  </si>
  <si>
    <t>BD-C1-8(JJK, Gazipur)</t>
  </si>
  <si>
    <t>Chittagong</t>
  </si>
  <si>
    <t>C2-1</t>
  </si>
  <si>
    <t>BD-C2-1(Old Ship mosque)</t>
  </si>
  <si>
    <t>C2-2</t>
  </si>
  <si>
    <t>BD-C2-2(Old Ship Breaking Yard</t>
  </si>
  <si>
    <t>C2-3</t>
  </si>
  <si>
    <t>Bd-C2-3(Chittagong Chemical)</t>
  </si>
  <si>
    <t>C2-4</t>
  </si>
  <si>
    <t>BD-C2-4(PHP)SONAICHARI</t>
  </si>
  <si>
    <t>C2-5</t>
  </si>
  <si>
    <t>BD-C2-5(Chittagopng GK)city</t>
  </si>
  <si>
    <t>khulna</t>
  </si>
  <si>
    <t>C3-1</t>
  </si>
  <si>
    <t>BD+DC-3(lobonchora)</t>
  </si>
  <si>
    <t>C3-2</t>
  </si>
  <si>
    <t>BD+DC-3(SONADANGA)</t>
  </si>
  <si>
    <t>C3-3</t>
  </si>
  <si>
    <t>BD+DC(Khulna University)</t>
  </si>
  <si>
    <t>BD+DC(Khalishpur) khulna</t>
  </si>
  <si>
    <t>BD-C6-1(MOSLA Gobesona)</t>
  </si>
  <si>
    <t>BD-C6-4(Souj,  Nishindara)CHELOPARA</t>
  </si>
  <si>
    <t>BD-C1-1(Chemistry Building)</t>
  </si>
  <si>
    <t>BD-C1-2(Amin Bazar)</t>
  </si>
  <si>
    <t>BD-C1-3(Demra Dumping place)</t>
  </si>
  <si>
    <t>BD-C1-5(Mohakhali, Dhaka)</t>
  </si>
  <si>
    <t>BD-C1-7(Akrain Bazar, Savar)</t>
  </si>
  <si>
    <t>BD-C2-1(Old ship Mosque)</t>
  </si>
  <si>
    <t>BD-C2-2(Old ship breaking yard)</t>
  </si>
  <si>
    <t>Bd-C2-3(Chemical complex)</t>
  </si>
  <si>
    <t>BD-C2-4(PHP, Kumira, Shitakundo)</t>
  </si>
  <si>
    <t>BD-C3-1(Khulna)</t>
  </si>
  <si>
    <t>BD-C3-2(Khulna)</t>
  </si>
  <si>
    <t>BD-C3-3(Khulna)</t>
  </si>
  <si>
    <t>BD-C6-1-(MOSLA ,BADC,MATIDALI)</t>
  </si>
  <si>
    <t>BD-C6-2-(Thonthoniya, BRTC)</t>
  </si>
  <si>
    <t>BD-C6-3(BWDB+Atapara)BISIC</t>
  </si>
  <si>
    <t>BD-C6-4(Chelopara)NISHINDARA, SOUJ)</t>
  </si>
  <si>
    <t>BD-C1-1(Amin Bazar Dumping Place )</t>
  </si>
  <si>
    <t>SCP-52</t>
  </si>
  <si>
    <t>BD-C1-1(JJK, Gazipur)</t>
  </si>
  <si>
    <t>BD-C1-1(Demra Dumping place)</t>
  </si>
  <si>
    <t>BD-C1-5-1(Mohakhali, Dhaka)</t>
  </si>
  <si>
    <t>BD-C1-7-1(Akrain Bazar, Savar)</t>
  </si>
  <si>
    <t>BD-C1-4-1(Demra Dumping+Medical Incineration Plant)</t>
  </si>
  <si>
    <t>BD-C1-6-1(Shiddhirgonj Power Plant, Dhaka)</t>
  </si>
  <si>
    <t>BD-C2-1-1(Old ship breaking yard Mosque, chittagong)</t>
  </si>
  <si>
    <t>BD-C2-4-1(PHP Colored Tin Factory, Kumira, Shitakundo)</t>
  </si>
  <si>
    <t>BD-C2-3-1(Chittagong Chemical Complex, Chittagong</t>
  </si>
  <si>
    <t>BD-C2-5-1(Chawsha Hill, Chittagong)</t>
  </si>
  <si>
    <t>BD-C2-2-1(Old ship breaking yard, chittagong)</t>
  </si>
  <si>
    <t>BD-C3-3-1(Khulna)</t>
  </si>
  <si>
    <t>BD-C3-2-1(Khulna)</t>
  </si>
  <si>
    <t>BD-C3-1-2(Khulna)</t>
  </si>
  <si>
    <t>Sample name</t>
    <phoneticPr fontId="2" type="noConversion"/>
  </si>
  <si>
    <t>Sampling days</t>
    <phoneticPr fontId="2" type="noConversion"/>
  </si>
  <si>
    <r>
      <t>Sampling volume, m</t>
    </r>
    <r>
      <rPr>
        <vertAlign val="superscript"/>
        <sz val="11"/>
        <color theme="1"/>
        <rFont val="Calibri"/>
        <family val="2"/>
      </rPr>
      <t>3</t>
    </r>
    <phoneticPr fontId="2" type="noConversion"/>
  </si>
  <si>
    <t>mean</t>
    <phoneticPr fontId="2" type="noConversion"/>
  </si>
  <si>
    <t>std</t>
    <phoneticPr fontId="2" type="noConversion"/>
  </si>
  <si>
    <t>Identified mass</t>
    <phoneticPr fontId="2" type="noConversion"/>
  </si>
  <si>
    <t>ng</t>
    <phoneticPr fontId="2" type="noConversion"/>
  </si>
  <si>
    <t>NAP</t>
  </si>
  <si>
    <t>ACY</t>
  </si>
  <si>
    <t>ACE</t>
  </si>
  <si>
    <t>FLU</t>
  </si>
  <si>
    <t>PHE</t>
  </si>
  <si>
    <t>ANT</t>
  </si>
  <si>
    <t>FLA</t>
  </si>
  <si>
    <t>PYR</t>
  </si>
  <si>
    <t>BaA</t>
  </si>
  <si>
    <t>CHR</t>
  </si>
  <si>
    <t>BbF</t>
  </si>
  <si>
    <t>BkF</t>
  </si>
  <si>
    <t>BaP</t>
  </si>
  <si>
    <t>DahA</t>
  </si>
  <si>
    <t>InD</t>
  </si>
  <si>
    <t>DghiP</t>
  </si>
  <si>
    <t>corrected by Recovery</t>
    <phoneticPr fontId="2" type="noConversion"/>
  </si>
  <si>
    <t>Concentration</t>
    <phoneticPr fontId="2" type="noConversion"/>
  </si>
  <si>
    <t>ng/m3</t>
    <phoneticPr fontId="2" type="noConversion"/>
  </si>
  <si>
    <t>16PAHs</t>
    <phoneticPr fontId="2" type="noConversion"/>
  </si>
  <si>
    <t>*2 for the whole PUF disk</t>
    <phoneticPr fontId="2" type="noConversion"/>
  </si>
  <si>
    <t>FB1</t>
    <phoneticPr fontId="2" type="noConversion"/>
  </si>
  <si>
    <t>FB2</t>
  </si>
  <si>
    <t>FB3</t>
  </si>
  <si>
    <t>NAP</t>
    <phoneticPr fontId="2" type="noConversion"/>
  </si>
  <si>
    <t>MDL, ng</t>
    <phoneticPr fontId="2" type="noConversion"/>
  </si>
  <si>
    <t>mean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</si>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</sst>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3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</cellXfs>
  <cellStyles count="3">
    <cellStyle name="Normal" xfId="0" builtinId="0"/>
    <cellStyle name="常规 4" xfId="1" xr:uid="{745DDBAA-3282-419E-90E1-F584CCFCC3B2}"/>
    <cellStyle name="百分比 2" xfId="2" xr:uid="{9E5DA2AC-7FDC-4846-A6E9-6248F038E0F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ABB3B-DED8-4B96-B40E-0742B313C821}">
  <dimension ref="A1:BM87"/>
  <sheetViews>
    <sheetView tabSelected="1" topLeftCell="U1" workbookViewId="0">
      <selection activeCell="E7" sqref="E7"/>
    </sheetView>
  </sheetViews>
  <sheetFormatPr defaultColWidth="9" defaultRowHeight="15"/>
  <cols>
    <col min="1" max="1" width="4.140625" style="6" bestFit="1" customWidth="1"/>
    <col min="2" max="2" width="11.42578125" style="6" bestFit="1" customWidth="1"/>
    <col min="3" max="3" width="13.42578125" style="6" bestFit="1" customWidth="1"/>
    <col min="4" max="4" width="49" style="6" customWidth="1"/>
    <col min="5" max="5" width="33.42578125" style="6" customWidth="1"/>
    <col min="6" max="7" width="11.5703125" style="6" bestFit="1" customWidth="1"/>
    <col min="8" max="8" width="12.28515625" style="6" bestFit="1" customWidth="1"/>
    <col min="9" max="9" width="13.7109375" style="6" customWidth="1"/>
    <col min="10" max="10" width="19.42578125" style="6" customWidth="1"/>
    <col min="11" max="11" width="20.85546875" style="9" bestFit="1" customWidth="1"/>
    <col min="12" max="15" width="9.140625" style="9" bestFit="1" customWidth="1"/>
    <col min="16" max="16" width="9.140625" style="9" customWidth="1"/>
    <col min="17" max="17" width="9.5703125" style="9" bestFit="1" customWidth="1"/>
    <col min="18" max="19" width="9.140625" style="9" bestFit="1" customWidth="1"/>
    <col min="20" max="20" width="9.5703125" style="9" bestFit="1" customWidth="1"/>
    <col min="21" max="26" width="9.140625" style="9" bestFit="1" customWidth="1"/>
    <col min="27" max="27" width="17.5703125" style="9" customWidth="1"/>
    <col min="28" max="28" width="22.28515625" style="9" bestFit="1" customWidth="1"/>
    <col min="29" max="29" width="19.140625" style="9" bestFit="1" customWidth="1"/>
    <col min="30" max="30" width="10.7109375" style="9" customWidth="1"/>
    <col min="31" max="31" width="14" style="9" customWidth="1"/>
    <col min="32" max="32" width="10.85546875" style="9" customWidth="1"/>
    <col min="33" max="37" width="9.140625" style="9" bestFit="1" customWidth="1"/>
    <col min="38" max="38" width="11.28515625" style="6" bestFit="1" customWidth="1"/>
    <col min="39" max="57" width="9" style="6"/>
    <col min="58" max="58" width="10.42578125" style="6" customWidth="1"/>
    <col min="59" max="59" width="11.28515625" style="6" customWidth="1"/>
    <col min="60" max="16384" width="9" style="6"/>
  </cols>
  <sheetData>
    <row r="1" spans="1:65" ht="17.25">
      <c r="A1" s="5" t="s">
        <v>68</v>
      </c>
      <c r="B1" s="5" t="s">
        <v>69</v>
      </c>
      <c r="C1" s="5" t="s">
        <v>70</v>
      </c>
      <c r="D1" s="5" t="s">
        <v>71</v>
      </c>
      <c r="E1" s="5" t="s">
        <v>72</v>
      </c>
      <c r="F1" s="5" t="s">
        <v>73</v>
      </c>
      <c r="G1" s="5" t="s">
        <v>74</v>
      </c>
      <c r="H1" s="5" t="s">
        <v>166</v>
      </c>
      <c r="I1" s="6" t="s">
        <v>167</v>
      </c>
      <c r="J1" s="6" t="s">
        <v>168</v>
      </c>
      <c r="K1" s="9" t="s">
        <v>171</v>
      </c>
      <c r="L1" s="9" t="s">
        <v>173</v>
      </c>
      <c r="M1" s="9" t="s">
        <v>174</v>
      </c>
      <c r="N1" s="9" t="s">
        <v>175</v>
      </c>
      <c r="O1" s="9" t="s">
        <v>176</v>
      </c>
      <c r="P1" s="9" t="s">
        <v>177</v>
      </c>
      <c r="Q1" s="9" t="s">
        <v>178</v>
      </c>
      <c r="R1" s="9" t="s">
        <v>179</v>
      </c>
      <c r="S1" s="9" t="s">
        <v>180</v>
      </c>
      <c r="T1" s="9" t="s">
        <v>181</v>
      </c>
      <c r="U1" s="9" t="s">
        <v>182</v>
      </c>
      <c r="V1" s="9" t="s">
        <v>183</v>
      </c>
      <c r="W1" s="9" t="s">
        <v>184</v>
      </c>
      <c r="X1" s="9" t="s">
        <v>185</v>
      </c>
      <c r="Y1" s="9" t="s">
        <v>186</v>
      </c>
      <c r="Z1" s="9" t="s">
        <v>187</v>
      </c>
      <c r="AA1" s="9" t="s">
        <v>188</v>
      </c>
      <c r="AB1" s="9" t="s">
        <v>190</v>
      </c>
      <c r="AC1" s="9" t="s">
        <v>197</v>
      </c>
      <c r="AD1" s="9" t="s">
        <v>174</v>
      </c>
      <c r="AE1" s="9" t="s">
        <v>175</v>
      </c>
      <c r="AF1" s="9" t="s">
        <v>176</v>
      </c>
      <c r="AG1" s="9" t="s">
        <v>177</v>
      </c>
      <c r="AH1" s="9" t="s">
        <v>178</v>
      </c>
      <c r="AI1" s="9" t="s">
        <v>179</v>
      </c>
      <c r="AJ1" s="9" t="s">
        <v>180</v>
      </c>
      <c r="AK1" s="9" t="s">
        <v>181</v>
      </c>
      <c r="AL1" s="9" t="s">
        <v>182</v>
      </c>
      <c r="AM1" s="9" t="s">
        <v>183</v>
      </c>
      <c r="AN1" s="9" t="s">
        <v>184</v>
      </c>
      <c r="AO1" s="9" t="s">
        <v>185</v>
      </c>
      <c r="AP1" s="9" t="s">
        <v>186</v>
      </c>
      <c r="AQ1" s="9" t="s">
        <v>187</v>
      </c>
      <c r="AR1" s="9" t="s">
        <v>188</v>
      </c>
      <c r="AS1" s="9" t="s">
        <v>192</v>
      </c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</row>
    <row r="2" spans="1:65">
      <c r="A2" s="6">
        <v>1</v>
      </c>
      <c r="B2" s="5" t="s">
        <v>28</v>
      </c>
      <c r="C2" s="5" t="s">
        <v>96</v>
      </c>
      <c r="D2" s="5" t="s">
        <v>150</v>
      </c>
      <c r="E2" s="5"/>
      <c r="F2" s="1">
        <v>43081</v>
      </c>
      <c r="G2" s="1">
        <v>43175</v>
      </c>
      <c r="H2" s="5" t="s">
        <v>151</v>
      </c>
      <c r="I2" s="6">
        <f>G2-F2</f>
        <v>94</v>
      </c>
      <c r="J2" s="6">
        <f>I2*3.5</f>
        <v>329</v>
      </c>
      <c r="K2" s="9" t="s">
        <v>172</v>
      </c>
      <c r="L2" s="9">
        <v>37.386088638095906</v>
      </c>
      <c r="M2" s="9">
        <v>12.84370292777186</v>
      </c>
      <c r="N2" s="9">
        <v>47.241491696916114</v>
      </c>
      <c r="O2" s="9">
        <v>76.015723352278982</v>
      </c>
      <c r="P2" s="9">
        <v>907.60814305145857</v>
      </c>
      <c r="Q2" s="9">
        <v>37.597070437232027</v>
      </c>
      <c r="R2" s="9">
        <v>580.11915890884848</v>
      </c>
      <c r="S2" s="9">
        <v>462.45337212345027</v>
      </c>
      <c r="T2" s="9">
        <v>23.899466358254411</v>
      </c>
      <c r="U2" s="9">
        <v>67.749259344070211</v>
      </c>
      <c r="V2" s="9">
        <v>20.818067813149508</v>
      </c>
      <c r="W2" s="9">
        <v>7.4046959544317081</v>
      </c>
      <c r="X2" s="9">
        <v>8.4250090280137719</v>
      </c>
      <c r="Y2" s="9">
        <v>7.4941658838771019</v>
      </c>
      <c r="Z2" s="9">
        <v>1.0704251310191002</v>
      </c>
      <c r="AA2" s="9">
        <v>8.2538428771008991</v>
      </c>
      <c r="AB2" s="9" t="s">
        <v>191</v>
      </c>
      <c r="AC2" s="9">
        <f t="shared" ref="AC2" si="0">L2*2/$J2</f>
        <v>0.22727105555073498</v>
      </c>
      <c r="AD2" s="9">
        <f t="shared" ref="AD2" si="1">M2*2/$J2</f>
        <v>7.8077221445421646E-2</v>
      </c>
      <c r="AE2" s="9">
        <f t="shared" ref="AE2" si="2">N2*2/$J2</f>
        <v>0.28718232034599461</v>
      </c>
      <c r="AF2" s="9">
        <f t="shared" ref="AF2" si="3">O2*2/$J2</f>
        <v>0.46210166171598166</v>
      </c>
      <c r="AG2" s="9">
        <f t="shared" ref="AG2" si="4">P2*2/$J2</f>
        <v>5.5173747297961011</v>
      </c>
      <c r="AH2" s="9">
        <f t="shared" ref="AH2" si="5">Q2*2/$J2</f>
        <v>0.22855361967922205</v>
      </c>
      <c r="AI2" s="9">
        <f t="shared" ref="AI2" si="6">R2*2/$J2</f>
        <v>3.5265602365279545</v>
      </c>
      <c r="AJ2" s="9">
        <f t="shared" ref="AJ2" si="7">S2*2/$J2</f>
        <v>2.8112666998386033</v>
      </c>
      <c r="AK2" s="9">
        <f t="shared" ref="AK2" si="8">T2*2/$J2</f>
        <v>0.14528550977662255</v>
      </c>
      <c r="AL2" s="9">
        <f t="shared" ref="AL2" si="9">U2*2/$J2</f>
        <v>0.41184960087580674</v>
      </c>
      <c r="AM2" s="9">
        <f t="shared" ref="AM2" si="10">V2*2/$J2</f>
        <v>0.12655360372735264</v>
      </c>
      <c r="AN2" s="9">
        <f t="shared" ref="AN2" si="11">W2*2/$J2</f>
        <v>4.5013349267062054E-2</v>
      </c>
      <c r="AO2" s="9">
        <f t="shared" ref="AO2" si="12">X2*2/$J2</f>
        <v>5.1215860352667307E-2</v>
      </c>
      <c r="AP2" s="9">
        <f t="shared" ref="AP2" si="13">Y2*2/$J2</f>
        <v>4.5557239415666272E-2</v>
      </c>
      <c r="AQ2" s="9">
        <f t="shared" ref="AQ2" si="14">Z2*2/$J2</f>
        <v>6.5071436536115511E-3</v>
      </c>
      <c r="AR2" s="9">
        <f t="shared" ref="AR2" si="15">AA2*2/$J2</f>
        <v>5.0175336638911244E-2</v>
      </c>
      <c r="AS2" s="9">
        <f>SUM(AC2:AR2)</f>
        <v>14.020545188607713</v>
      </c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</row>
    <row r="3" spans="1:65">
      <c r="A3" s="6">
        <v>2</v>
      </c>
      <c r="B3" s="5" t="s">
        <v>28</v>
      </c>
      <c r="C3" s="5" t="s">
        <v>96</v>
      </c>
      <c r="D3" s="5" t="s">
        <v>152</v>
      </c>
      <c r="E3" s="5"/>
      <c r="F3" s="1">
        <v>43105</v>
      </c>
      <c r="G3" s="1">
        <v>43183</v>
      </c>
      <c r="H3" s="5" t="s">
        <v>0</v>
      </c>
      <c r="I3" s="6">
        <f t="shared" ref="I3:I66" si="16">G3-F3</f>
        <v>78</v>
      </c>
      <c r="J3" s="6">
        <f t="shared" ref="J3:J66" si="17">I3*3.5</f>
        <v>273</v>
      </c>
      <c r="K3" s="9" t="s">
        <v>189</v>
      </c>
      <c r="L3" s="9">
        <v>23.365268475621363</v>
      </c>
      <c r="M3" s="9">
        <v>2.8641629813378775</v>
      </c>
      <c r="N3" s="9">
        <v>39.922318796714073</v>
      </c>
      <c r="O3" s="9">
        <v>56.948546317115493</v>
      </c>
      <c r="P3" s="9">
        <v>296.49390388795126</v>
      </c>
      <c r="Q3" s="9">
        <v>9.0570910945416756</v>
      </c>
      <c r="R3" s="9">
        <v>122.385945213017</v>
      </c>
      <c r="S3" s="9">
        <v>71.611687231484268</v>
      </c>
      <c r="T3" s="9">
        <v>4.9652338290511828</v>
      </c>
      <c r="U3" s="9">
        <v>13.921243633193761</v>
      </c>
      <c r="V3" s="9">
        <v>5.6987600799978706</v>
      </c>
      <c r="W3" s="9">
        <v>1.708887024282953</v>
      </c>
      <c r="X3" s="9">
        <v>2.2510986680600018</v>
      </c>
      <c r="Y3" s="9">
        <v>1.7398425966542896</v>
      </c>
      <c r="Z3" s="9">
        <v>0.35824356547431135</v>
      </c>
      <c r="AA3" s="9">
        <v>1.6961472264272597</v>
      </c>
      <c r="AB3" s="9" t="s">
        <v>193</v>
      </c>
      <c r="AC3" s="9">
        <f t="shared" ref="AC3:AC66" si="18">L3*2/$J3</f>
        <v>0.17117412802653012</v>
      </c>
      <c r="AD3" s="9">
        <f t="shared" ref="AD3:AD66" si="19">M3*2/$J3</f>
        <v>2.0982878984160274E-2</v>
      </c>
      <c r="AE3" s="9">
        <f t="shared" ref="AE3:AE66" si="20">N3*2/$J3</f>
        <v>0.2924711999759273</v>
      </c>
      <c r="AF3" s="9">
        <f t="shared" ref="AF3:AF66" si="21">O3*2/$J3</f>
        <v>0.41720546752465565</v>
      </c>
      <c r="AG3" s="9">
        <f t="shared" ref="AG3:AG66" si="22">P3*2/$J3</f>
        <v>2.1721165119996431</v>
      </c>
      <c r="AH3" s="9">
        <f t="shared" ref="AH3:AH66" si="23">Q3*2/$J3</f>
        <v>6.635231571092802E-2</v>
      </c>
      <c r="AI3" s="9">
        <f t="shared" ref="AI3:AI66" si="24">R3*2/$J3</f>
        <v>0.89660033123089378</v>
      </c>
      <c r="AJ3" s="9">
        <f t="shared" ref="AJ3:AJ66" si="25">S3*2/$J3</f>
        <v>0.52462774528559908</v>
      </c>
      <c r="AK3" s="9">
        <f t="shared" ref="AK3:AK66" si="26">T3*2/$J3</f>
        <v>3.6375339406968375E-2</v>
      </c>
      <c r="AL3" s="9">
        <f t="shared" ref="AL3:AL66" si="27">U3*2/$J3</f>
        <v>0.10198713284391034</v>
      </c>
      <c r="AM3" s="9">
        <f t="shared" ref="AM3:AM66" si="28">V3*2/$J3</f>
        <v>4.1749158095222498E-2</v>
      </c>
      <c r="AN3" s="9">
        <f t="shared" ref="AN3:AN66" si="29">W3*2/$J3</f>
        <v>1.2519318859215773E-2</v>
      </c>
      <c r="AO3" s="9">
        <f t="shared" ref="AO3:AO66" si="30">X3*2/$J3</f>
        <v>1.6491565333772908E-2</v>
      </c>
      <c r="AP3" s="9">
        <f t="shared" ref="AP3:AP66" si="31">Y3*2/$J3</f>
        <v>1.2746099609188936E-2</v>
      </c>
      <c r="AQ3" s="9">
        <f t="shared" ref="AQ3:AQ66" si="32">Z3*2/$J3</f>
        <v>2.6244949851597903E-3</v>
      </c>
      <c r="AR3" s="9">
        <f t="shared" ref="AR3:AR66" si="33">AA3*2/$J3</f>
        <v>1.2425987006793111E-2</v>
      </c>
      <c r="AS3" s="9">
        <f t="shared" ref="AS3:AS66" si="34">SUM(AC3:AR3)</f>
        <v>4.7984496748785697</v>
      </c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</row>
    <row r="4" spans="1:65">
      <c r="A4" s="6">
        <v>3</v>
      </c>
      <c r="B4" s="5" t="s">
        <v>28</v>
      </c>
      <c r="C4" s="5" t="s">
        <v>96</v>
      </c>
      <c r="D4" s="5" t="s">
        <v>98</v>
      </c>
      <c r="E4" s="5"/>
      <c r="F4" s="1">
        <v>43078</v>
      </c>
      <c r="G4" s="1">
        <v>43171</v>
      </c>
      <c r="H4" s="5" t="s">
        <v>1</v>
      </c>
      <c r="I4" s="6">
        <f t="shared" si="16"/>
        <v>93</v>
      </c>
      <c r="J4" s="6">
        <f t="shared" si="17"/>
        <v>325.5</v>
      </c>
      <c r="L4" s="9">
        <v>21.45124600879797</v>
      </c>
      <c r="M4" s="9">
        <v>1.828430618075904</v>
      </c>
      <c r="N4" s="9">
        <v>3.8605691729032161</v>
      </c>
      <c r="O4" s="9">
        <v>21.0012301082748</v>
      </c>
      <c r="P4" s="9">
        <v>278.0140129001831</v>
      </c>
      <c r="Q4" s="9">
        <v>8.8074172345873407</v>
      </c>
      <c r="R4" s="9">
        <v>270.3956636027828</v>
      </c>
      <c r="S4" s="9">
        <v>198.67174116886065</v>
      </c>
      <c r="T4" s="9">
        <v>9.9902543985611505</v>
      </c>
      <c r="U4" s="9">
        <v>39.751638300375816</v>
      </c>
      <c r="V4" s="9">
        <v>11.073597408860884</v>
      </c>
      <c r="W4" s="9">
        <v>3.7369486146417059</v>
      </c>
      <c r="X4" s="9">
        <v>5.0360663400796843</v>
      </c>
      <c r="Y4" s="9">
        <v>6.8766146606880474</v>
      </c>
      <c r="Z4" s="9">
        <v>2.5435227533896052</v>
      </c>
      <c r="AA4" s="9">
        <v>4.7303286020438078</v>
      </c>
      <c r="AC4" s="9">
        <f t="shared" si="18"/>
        <v>0.13180489099107814</v>
      </c>
      <c r="AD4" s="9">
        <f t="shared" si="19"/>
        <v>1.123459673164918E-2</v>
      </c>
      <c r="AE4" s="9">
        <f t="shared" si="20"/>
        <v>2.3720855133045875E-2</v>
      </c>
      <c r="AF4" s="9">
        <f t="shared" si="21"/>
        <v>0.12903981633348571</v>
      </c>
      <c r="AG4" s="9">
        <f t="shared" si="22"/>
        <v>1.708227421813721</v>
      </c>
      <c r="AH4" s="9">
        <f t="shared" si="23"/>
        <v>5.4116234928340036E-2</v>
      </c>
      <c r="AI4" s="9">
        <f t="shared" si="24"/>
        <v>1.661417287881922</v>
      </c>
      <c r="AJ4" s="9">
        <f t="shared" si="25"/>
        <v>1.2207173036489134</v>
      </c>
      <c r="AK4" s="9">
        <f t="shared" si="26"/>
        <v>6.1384051604062372E-2</v>
      </c>
      <c r="AL4" s="9">
        <f t="shared" si="27"/>
        <v>0.24424969769816171</v>
      </c>
      <c r="AM4" s="9">
        <f t="shared" si="28"/>
        <v>6.8040537074414029E-2</v>
      </c>
      <c r="AN4" s="9">
        <f t="shared" si="29"/>
        <v>2.2961281810394505E-2</v>
      </c>
      <c r="AO4" s="9">
        <f t="shared" si="30"/>
        <v>3.0943571982056432E-2</v>
      </c>
      <c r="AP4" s="9">
        <f t="shared" si="31"/>
        <v>4.225262464324453E-2</v>
      </c>
      <c r="AQ4" s="9">
        <f t="shared" si="32"/>
        <v>1.5628404014682674E-2</v>
      </c>
      <c r="AR4" s="9">
        <f t="shared" si="33"/>
        <v>2.9064999090898973E-2</v>
      </c>
      <c r="AS4" s="9">
        <f t="shared" si="34"/>
        <v>5.454803575380069</v>
      </c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</row>
    <row r="5" spans="1:65">
      <c r="A5" s="6">
        <v>4</v>
      </c>
      <c r="B5" s="5" t="s">
        <v>28</v>
      </c>
      <c r="C5" s="5" t="s">
        <v>96</v>
      </c>
      <c r="D5" s="5" t="s">
        <v>153</v>
      </c>
      <c r="E5" s="5"/>
      <c r="F5" s="1">
        <v>43083</v>
      </c>
      <c r="G5" s="1">
        <v>43172</v>
      </c>
      <c r="H5" s="5" t="s">
        <v>2</v>
      </c>
      <c r="I5" s="6">
        <f t="shared" si="16"/>
        <v>89</v>
      </c>
      <c r="J5" s="6">
        <f t="shared" si="17"/>
        <v>311.5</v>
      </c>
      <c r="L5" s="9">
        <v>31.712760561632667</v>
      </c>
      <c r="M5" s="9">
        <v>5.3060880464968516</v>
      </c>
      <c r="N5" s="9">
        <v>41.955132705916562</v>
      </c>
      <c r="O5" s="9">
        <v>55.305752875120355</v>
      </c>
      <c r="P5" s="9">
        <v>811.78457774700382</v>
      </c>
      <c r="Q5" s="9">
        <v>28.369701909734374</v>
      </c>
      <c r="R5" s="9">
        <v>549.24547921854287</v>
      </c>
      <c r="S5" s="9">
        <v>361.02236830918923</v>
      </c>
      <c r="T5" s="9">
        <v>25.74176660488132</v>
      </c>
      <c r="U5" s="9">
        <v>80.193482172893795</v>
      </c>
      <c r="V5" s="9">
        <v>34.532887615617561</v>
      </c>
      <c r="W5" s="9">
        <v>6.2520808930627316</v>
      </c>
      <c r="X5" s="9">
        <v>7.3378392009569815</v>
      </c>
      <c r="Y5" s="9">
        <v>6.0992673429305579</v>
      </c>
      <c r="Z5" s="9">
        <v>1.4550442931840522</v>
      </c>
      <c r="AA5" s="9">
        <v>5.8023288872150536</v>
      </c>
      <c r="AC5" s="9">
        <f t="shared" si="18"/>
        <v>0.20361322993022579</v>
      </c>
      <c r="AD5" s="9">
        <f t="shared" si="19"/>
        <v>3.4067981036897926E-2</v>
      </c>
      <c r="AE5" s="9">
        <f t="shared" si="20"/>
        <v>0.26937484883413521</v>
      </c>
      <c r="AF5" s="9">
        <f t="shared" si="21"/>
        <v>0.35509311637316437</v>
      </c>
      <c r="AG5" s="9">
        <f t="shared" si="22"/>
        <v>5.2121000176372636</v>
      </c>
      <c r="AH5" s="9">
        <f t="shared" si="23"/>
        <v>0.18214896892285312</v>
      </c>
      <c r="AI5" s="9">
        <f t="shared" si="24"/>
        <v>3.5264557253196975</v>
      </c>
      <c r="AJ5" s="9">
        <f t="shared" si="25"/>
        <v>2.3179606311986469</v>
      </c>
      <c r="AK5" s="9">
        <f t="shared" si="26"/>
        <v>0.16527619007949484</v>
      </c>
      <c r="AL5" s="9">
        <f t="shared" si="27"/>
        <v>0.51488592085325069</v>
      </c>
      <c r="AM5" s="9">
        <f t="shared" si="28"/>
        <v>0.22171998469096346</v>
      </c>
      <c r="AN5" s="9">
        <f t="shared" si="29"/>
        <v>4.0141771384030377E-2</v>
      </c>
      <c r="AO5" s="9">
        <f t="shared" si="30"/>
        <v>4.7112932269386718E-2</v>
      </c>
      <c r="AP5" s="9">
        <f t="shared" si="31"/>
        <v>3.9160624994738734E-2</v>
      </c>
      <c r="AQ5" s="9">
        <f t="shared" si="32"/>
        <v>9.3421784474096454E-3</v>
      </c>
      <c r="AR5" s="9">
        <f t="shared" si="33"/>
        <v>3.7254118055955403E-2</v>
      </c>
      <c r="AS5" s="9">
        <f t="shared" si="34"/>
        <v>13.175708240028117</v>
      </c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</row>
    <row r="6" spans="1:65">
      <c r="A6" s="6">
        <v>5</v>
      </c>
      <c r="B6" s="5" t="s">
        <v>28</v>
      </c>
      <c r="C6" s="5" t="s">
        <v>96</v>
      </c>
      <c r="D6" s="5" t="s">
        <v>154</v>
      </c>
      <c r="E6" s="5"/>
      <c r="F6" s="1">
        <v>43112</v>
      </c>
      <c r="G6" s="1">
        <v>43188</v>
      </c>
      <c r="H6" s="5" t="s">
        <v>3</v>
      </c>
      <c r="I6" s="6">
        <f t="shared" si="16"/>
        <v>76</v>
      </c>
      <c r="J6" s="6">
        <f t="shared" si="17"/>
        <v>266</v>
      </c>
      <c r="L6" s="9">
        <v>86.294642568026035</v>
      </c>
      <c r="M6" s="9">
        <v>1.9096187015730761</v>
      </c>
      <c r="N6" s="9">
        <v>22.753435005344002</v>
      </c>
      <c r="O6" s="9">
        <v>32.264217848358619</v>
      </c>
      <c r="P6" s="9">
        <v>412.15700589804834</v>
      </c>
      <c r="Q6" s="9">
        <v>1.6211677851448132</v>
      </c>
      <c r="R6" s="9">
        <v>315.83212330623616</v>
      </c>
      <c r="S6" s="9">
        <v>228.69991875192787</v>
      </c>
      <c r="T6" s="9">
        <v>8.5786864266263834</v>
      </c>
      <c r="U6" s="9">
        <v>60.819003396982708</v>
      </c>
      <c r="V6" s="9">
        <v>10.818530586232097</v>
      </c>
      <c r="W6" s="9">
        <v>39.535297349062773</v>
      </c>
      <c r="X6" s="9">
        <v>6.3573735685696287</v>
      </c>
      <c r="Y6" s="9">
        <v>5.6071767309222826</v>
      </c>
      <c r="Z6" s="9">
        <v>0.53494113520235742</v>
      </c>
      <c r="AA6" s="9">
        <v>6.6318420046968942</v>
      </c>
      <c r="AC6" s="9">
        <f t="shared" si="18"/>
        <v>0.64883189900771454</v>
      </c>
      <c r="AD6" s="9">
        <f t="shared" si="19"/>
        <v>1.4358035350173505E-2</v>
      </c>
      <c r="AE6" s="9">
        <f t="shared" si="20"/>
        <v>0.171078458686797</v>
      </c>
      <c r="AF6" s="9">
        <f t="shared" si="21"/>
        <v>0.24258810412299714</v>
      </c>
      <c r="AG6" s="9">
        <f t="shared" si="22"/>
        <v>3.0989248563763034</v>
      </c>
      <c r="AH6" s="9">
        <f t="shared" si="23"/>
        <v>1.2189231467254235E-2</v>
      </c>
      <c r="AI6" s="9">
        <f t="shared" si="24"/>
        <v>2.3746776188438807</v>
      </c>
      <c r="AJ6" s="9">
        <f t="shared" si="25"/>
        <v>1.7195482612926907</v>
      </c>
      <c r="AK6" s="9">
        <f t="shared" si="26"/>
        <v>6.4501401703957767E-2</v>
      </c>
      <c r="AL6" s="9">
        <f t="shared" si="27"/>
        <v>0.45728573982693765</v>
      </c>
      <c r="AM6" s="9">
        <f t="shared" si="28"/>
        <v>8.1342335234827798E-2</v>
      </c>
      <c r="AN6" s="9">
        <f t="shared" si="29"/>
        <v>0.29725787480498328</v>
      </c>
      <c r="AO6" s="9">
        <f t="shared" si="30"/>
        <v>4.7799801267440815E-2</v>
      </c>
      <c r="AP6" s="9">
        <f t="shared" si="31"/>
        <v>4.2159223540769043E-2</v>
      </c>
      <c r="AQ6" s="9">
        <f t="shared" si="32"/>
        <v>4.0221137985139658E-3</v>
      </c>
      <c r="AR6" s="9">
        <f t="shared" si="33"/>
        <v>4.9863473719525521E-2</v>
      </c>
      <c r="AS6" s="9">
        <f t="shared" si="34"/>
        <v>9.3264284290447694</v>
      </c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</row>
    <row r="7" spans="1:65">
      <c r="A7" s="6">
        <v>6</v>
      </c>
      <c r="B7" s="5" t="s">
        <v>28</v>
      </c>
      <c r="C7" s="5" t="s">
        <v>96</v>
      </c>
      <c r="D7" s="5" t="s">
        <v>155</v>
      </c>
      <c r="E7" s="5"/>
      <c r="F7" s="1">
        <v>43122</v>
      </c>
      <c r="G7" s="1">
        <v>43185</v>
      </c>
      <c r="H7" s="5" t="s">
        <v>4</v>
      </c>
      <c r="I7" s="6">
        <f t="shared" si="16"/>
        <v>63</v>
      </c>
      <c r="J7" s="6">
        <f t="shared" si="17"/>
        <v>220.5</v>
      </c>
      <c r="L7" s="9">
        <v>30.747182811488294</v>
      </c>
      <c r="M7" s="9">
        <v>6.3898824033161539</v>
      </c>
      <c r="N7" s="9">
        <v>74.837080988180034</v>
      </c>
      <c r="O7" s="9">
        <v>81.659984243701743</v>
      </c>
      <c r="P7" s="9">
        <v>556.03402267976696</v>
      </c>
      <c r="Q7" s="9">
        <v>31.970100783583462</v>
      </c>
      <c r="R7" s="9">
        <v>274.29229903200246</v>
      </c>
      <c r="S7" s="9">
        <v>192.80682954175759</v>
      </c>
      <c r="T7" s="9">
        <v>13.491510685652175</v>
      </c>
      <c r="U7" s="9">
        <v>27.047172726464353</v>
      </c>
      <c r="V7" s="9">
        <v>9.8871059144271403</v>
      </c>
      <c r="W7" s="9">
        <v>2.5491074590116236</v>
      </c>
      <c r="X7" s="9">
        <v>3.1182030179612732</v>
      </c>
      <c r="Y7" s="9">
        <v>2.2720508488198017</v>
      </c>
      <c r="Z7" s="9">
        <v>0.70217159120925188</v>
      </c>
      <c r="AA7" s="9">
        <v>2.5940544747096412</v>
      </c>
      <c r="AC7" s="9">
        <f t="shared" si="18"/>
        <v>0.27888601189558543</v>
      </c>
      <c r="AD7" s="9">
        <f t="shared" si="19"/>
        <v>5.7958117036881217E-2</v>
      </c>
      <c r="AE7" s="9">
        <f t="shared" si="20"/>
        <v>0.67879438538031778</v>
      </c>
      <c r="AF7" s="9">
        <f t="shared" si="21"/>
        <v>0.7406801291945736</v>
      </c>
      <c r="AG7" s="9">
        <f t="shared" si="22"/>
        <v>5.043392495961605</v>
      </c>
      <c r="AH7" s="9">
        <f t="shared" si="23"/>
        <v>0.28997823839984999</v>
      </c>
      <c r="AI7" s="9">
        <f t="shared" si="24"/>
        <v>2.4879120093605667</v>
      </c>
      <c r="AJ7" s="9">
        <f t="shared" si="25"/>
        <v>1.7488147804241052</v>
      </c>
      <c r="AK7" s="9">
        <f t="shared" si="26"/>
        <v>0.12237197900818299</v>
      </c>
      <c r="AL7" s="9">
        <f t="shared" si="27"/>
        <v>0.24532582971849753</v>
      </c>
      <c r="AM7" s="9">
        <f t="shared" si="28"/>
        <v>8.9678965210223491E-2</v>
      </c>
      <c r="AN7" s="9">
        <f t="shared" si="29"/>
        <v>2.3121156090808379E-2</v>
      </c>
      <c r="AO7" s="9">
        <f t="shared" si="30"/>
        <v>2.8283020571077309E-2</v>
      </c>
      <c r="AP7" s="9">
        <f t="shared" si="31"/>
        <v>2.0608170964351944E-2</v>
      </c>
      <c r="AQ7" s="9">
        <f t="shared" si="32"/>
        <v>6.368903321625867E-3</v>
      </c>
      <c r="AR7" s="9">
        <f t="shared" si="33"/>
        <v>2.3528838772876565E-2</v>
      </c>
      <c r="AS7" s="9">
        <f t="shared" si="34"/>
        <v>11.885703031311126</v>
      </c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</row>
    <row r="8" spans="1:65">
      <c r="A8" s="6">
        <v>7</v>
      </c>
      <c r="B8" s="5" t="s">
        <v>28</v>
      </c>
      <c r="C8" s="5" t="s">
        <v>96</v>
      </c>
      <c r="D8" s="5" t="s">
        <v>156</v>
      </c>
      <c r="E8" s="5"/>
      <c r="F8" s="1">
        <v>43083</v>
      </c>
      <c r="G8" s="1">
        <v>43176</v>
      </c>
      <c r="H8" s="5" t="s">
        <v>5</v>
      </c>
      <c r="I8" s="6">
        <f t="shared" si="16"/>
        <v>93</v>
      </c>
      <c r="J8" s="6">
        <f t="shared" si="17"/>
        <v>325.5</v>
      </c>
      <c r="L8" s="9">
        <v>25.055807965756077</v>
      </c>
      <c r="M8" s="9">
        <v>4.0515252324424047</v>
      </c>
      <c r="N8" s="9">
        <v>31.688840771999331</v>
      </c>
      <c r="O8" s="9">
        <v>45.274141452959945</v>
      </c>
      <c r="P8" s="9">
        <v>886.47563000234823</v>
      </c>
      <c r="Q8" s="9">
        <v>30.444343610246367</v>
      </c>
      <c r="R8" s="9">
        <v>868.81197012269297</v>
      </c>
      <c r="S8" s="9">
        <v>583.05697831319333</v>
      </c>
      <c r="T8" s="9">
        <v>39.975685000948758</v>
      </c>
      <c r="U8" s="9">
        <v>101.38319699963144</v>
      </c>
      <c r="V8" s="9">
        <v>43.534544604941196</v>
      </c>
      <c r="W8" s="9">
        <v>8.6478038998308016</v>
      </c>
      <c r="X8" s="9">
        <v>10.220274931280771</v>
      </c>
      <c r="Y8" s="9">
        <v>10.775159804000772</v>
      </c>
      <c r="Z8" s="9">
        <v>2.4837641384201272</v>
      </c>
      <c r="AA8" s="9">
        <v>10.086405480822352</v>
      </c>
      <c r="AC8" s="9">
        <f t="shared" si="18"/>
        <v>0.15395273711678081</v>
      </c>
      <c r="AD8" s="9">
        <f t="shared" si="19"/>
        <v>2.4894164254638432E-2</v>
      </c>
      <c r="AE8" s="9">
        <f t="shared" si="20"/>
        <v>0.19470869905990373</v>
      </c>
      <c r="AF8" s="9">
        <f t="shared" si="21"/>
        <v>0.27818212874322545</v>
      </c>
      <c r="AG8" s="9">
        <f t="shared" si="22"/>
        <v>5.4468548694460717</v>
      </c>
      <c r="AH8" s="9">
        <f t="shared" si="23"/>
        <v>0.18706201911057677</v>
      </c>
      <c r="AI8" s="9">
        <f t="shared" si="24"/>
        <v>5.3383223970672375</v>
      </c>
      <c r="AJ8" s="9">
        <f t="shared" si="25"/>
        <v>3.5825313567630928</v>
      </c>
      <c r="AK8" s="9">
        <f t="shared" si="26"/>
        <v>0.24562632873086795</v>
      </c>
      <c r="AL8" s="9">
        <f t="shared" si="27"/>
        <v>0.62293823041248197</v>
      </c>
      <c r="AM8" s="9">
        <f t="shared" si="28"/>
        <v>0.26749336162790288</v>
      </c>
      <c r="AN8" s="9">
        <f t="shared" si="29"/>
        <v>5.3135507833061764E-2</v>
      </c>
      <c r="AO8" s="9">
        <f t="shared" si="30"/>
        <v>6.2797388210634547E-2</v>
      </c>
      <c r="AP8" s="9">
        <f t="shared" si="31"/>
        <v>6.620681907220137E-2</v>
      </c>
      <c r="AQ8" s="9">
        <f t="shared" si="32"/>
        <v>1.5261223584762687E-2</v>
      </c>
      <c r="AR8" s="9">
        <f t="shared" si="33"/>
        <v>6.1974841664039028E-2</v>
      </c>
      <c r="AS8" s="9">
        <f t="shared" si="34"/>
        <v>16.601942072697476</v>
      </c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</row>
    <row r="9" spans="1:65">
      <c r="A9" s="6">
        <v>8</v>
      </c>
      <c r="B9" s="5" t="s">
        <v>28</v>
      </c>
      <c r="C9" s="5" t="s">
        <v>96</v>
      </c>
      <c r="D9" s="5" t="s">
        <v>157</v>
      </c>
      <c r="E9" s="5"/>
      <c r="F9" s="1">
        <v>43083</v>
      </c>
      <c r="G9" s="1">
        <v>43176</v>
      </c>
      <c r="H9" s="5" t="s">
        <v>6</v>
      </c>
      <c r="I9" s="6">
        <f t="shared" si="16"/>
        <v>93</v>
      </c>
      <c r="J9" s="6">
        <f t="shared" si="17"/>
        <v>325.5</v>
      </c>
      <c r="L9" s="9">
        <v>136.6344776500803</v>
      </c>
      <c r="M9" s="9">
        <v>5.1477040708870696</v>
      </c>
      <c r="N9" s="9">
        <v>71.6825016374044</v>
      </c>
      <c r="O9" s="9">
        <v>87.622121004684871</v>
      </c>
      <c r="P9" s="9">
        <v>633.65982348963803</v>
      </c>
      <c r="Q9" s="9">
        <v>14.498878947236816</v>
      </c>
      <c r="R9" s="9">
        <v>703.93499245794112</v>
      </c>
      <c r="S9" s="9">
        <v>448.10790328316949</v>
      </c>
      <c r="T9" s="9">
        <v>29.414058681229829</v>
      </c>
      <c r="U9" s="9">
        <v>116.1576725577179</v>
      </c>
      <c r="V9" s="9">
        <v>31.189400863929343</v>
      </c>
      <c r="W9" s="9">
        <v>8.1333120123342546</v>
      </c>
      <c r="X9" s="9">
        <v>8.8702578445233407</v>
      </c>
      <c r="Y9" s="9">
        <v>8.1750466496266334</v>
      </c>
      <c r="Z9" s="9">
        <v>2.5080239098792596</v>
      </c>
      <c r="AA9" s="9">
        <v>7.9240286703563969</v>
      </c>
      <c r="AC9" s="9">
        <f t="shared" si="18"/>
        <v>0.83953596098359629</v>
      </c>
      <c r="AD9" s="9">
        <f t="shared" si="19"/>
        <v>3.1629518100688599E-2</v>
      </c>
      <c r="AE9" s="9">
        <f t="shared" si="20"/>
        <v>0.44044547857084115</v>
      </c>
      <c r="AF9" s="9">
        <f t="shared" si="21"/>
        <v>0.53838476807794089</v>
      </c>
      <c r="AG9" s="9">
        <f t="shared" si="22"/>
        <v>3.8934551366490817</v>
      </c>
      <c r="AH9" s="9">
        <f t="shared" si="23"/>
        <v>8.9086813807906701E-2</v>
      </c>
      <c r="AI9" s="9">
        <f t="shared" si="24"/>
        <v>4.3252534098798225</v>
      </c>
      <c r="AJ9" s="9">
        <f t="shared" si="25"/>
        <v>2.7533511722468171</v>
      </c>
      <c r="AK9" s="9">
        <f t="shared" si="26"/>
        <v>0.18073154335625086</v>
      </c>
      <c r="AL9" s="9">
        <f t="shared" si="27"/>
        <v>0.71371841817338189</v>
      </c>
      <c r="AM9" s="9">
        <f t="shared" si="28"/>
        <v>0.19163994386438921</v>
      </c>
      <c r="AN9" s="9">
        <f t="shared" si="29"/>
        <v>4.9974267356892504E-2</v>
      </c>
      <c r="AO9" s="9">
        <f t="shared" si="30"/>
        <v>5.4502352347301629E-2</v>
      </c>
      <c r="AP9" s="9">
        <f t="shared" si="31"/>
        <v>5.0230701380194365E-2</v>
      </c>
      <c r="AQ9" s="9">
        <f t="shared" si="32"/>
        <v>1.5410285160548445E-2</v>
      </c>
      <c r="AR9" s="9">
        <f t="shared" si="33"/>
        <v>4.8688348204954816E-2</v>
      </c>
      <c r="AS9" s="9">
        <f t="shared" si="34"/>
        <v>14.216038118160608</v>
      </c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</row>
    <row r="10" spans="1:65" ht="15.75">
      <c r="A10" s="6">
        <v>9</v>
      </c>
      <c r="B10" s="6" t="s">
        <v>28</v>
      </c>
      <c r="C10" s="6" t="s">
        <v>113</v>
      </c>
      <c r="D10" s="6" t="s">
        <v>158</v>
      </c>
      <c r="E10" s="2"/>
      <c r="F10" s="1">
        <v>43085</v>
      </c>
      <c r="G10" s="1">
        <v>43182</v>
      </c>
      <c r="H10" s="6" t="s">
        <v>7</v>
      </c>
      <c r="I10" s="6">
        <f t="shared" si="16"/>
        <v>97</v>
      </c>
      <c r="J10" s="6">
        <f t="shared" si="17"/>
        <v>339.5</v>
      </c>
      <c r="L10" s="9">
        <v>35.221049432091881</v>
      </c>
      <c r="M10" s="9">
        <v>11.795349351676816</v>
      </c>
      <c r="N10" s="9">
        <v>13.223458838070931</v>
      </c>
      <c r="O10" s="9">
        <v>43.701569946407353</v>
      </c>
      <c r="P10" s="9">
        <v>581.82792469940523</v>
      </c>
      <c r="Q10" s="9">
        <v>20.747226496686149</v>
      </c>
      <c r="R10" s="9">
        <v>759.92055353583498</v>
      </c>
      <c r="S10" s="9">
        <v>518.83733717967084</v>
      </c>
      <c r="T10" s="9">
        <v>53.431808221415707</v>
      </c>
      <c r="U10" s="9">
        <v>156.66033484653875</v>
      </c>
      <c r="V10" s="9">
        <v>85.100911746995266</v>
      </c>
      <c r="W10" s="9">
        <v>25.455512853348036</v>
      </c>
      <c r="X10" s="9">
        <v>22.790831617241839</v>
      </c>
      <c r="Y10" s="9">
        <v>25.511580239824706</v>
      </c>
      <c r="Z10" s="9">
        <v>5.8006058947918531</v>
      </c>
      <c r="AA10" s="9">
        <v>20.441377496487643</v>
      </c>
      <c r="AC10" s="9">
        <f t="shared" si="18"/>
        <v>0.20748777279582847</v>
      </c>
      <c r="AD10" s="9">
        <f t="shared" si="19"/>
        <v>6.9486594118861947E-2</v>
      </c>
      <c r="AE10" s="9">
        <f t="shared" si="20"/>
        <v>7.7899610239004005E-2</v>
      </c>
      <c r="AF10" s="9">
        <f t="shared" si="21"/>
        <v>0.25744665653259119</v>
      </c>
      <c r="AG10" s="9">
        <f t="shared" si="22"/>
        <v>3.4275577301879543</v>
      </c>
      <c r="AH10" s="9">
        <f t="shared" si="23"/>
        <v>0.12222224740315847</v>
      </c>
      <c r="AI10" s="9">
        <f t="shared" si="24"/>
        <v>4.4767042918164064</v>
      </c>
      <c r="AJ10" s="9">
        <f t="shared" si="25"/>
        <v>3.056479158643127</v>
      </c>
      <c r="AK10" s="9">
        <f t="shared" si="26"/>
        <v>0.31476764784339151</v>
      </c>
      <c r="AL10" s="9">
        <f t="shared" si="27"/>
        <v>0.92288857052452866</v>
      </c>
      <c r="AM10" s="9">
        <f t="shared" si="28"/>
        <v>0.50133084976138598</v>
      </c>
      <c r="AN10" s="9">
        <f t="shared" si="29"/>
        <v>0.14995883860587944</v>
      </c>
      <c r="AO10" s="9">
        <f t="shared" si="30"/>
        <v>0.13426115827535692</v>
      </c>
      <c r="AP10" s="9">
        <f t="shared" si="31"/>
        <v>0.15028913248792169</v>
      </c>
      <c r="AQ10" s="9">
        <f t="shared" si="32"/>
        <v>3.4171463297742878E-2</v>
      </c>
      <c r="AR10" s="9">
        <f t="shared" si="33"/>
        <v>0.12042048598814517</v>
      </c>
      <c r="AS10" s="9">
        <f t="shared" si="34"/>
        <v>14.023372208521284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</row>
    <row r="11" spans="1:65" ht="15.75">
      <c r="A11" s="6">
        <v>10</v>
      </c>
      <c r="B11" s="6" t="s">
        <v>28</v>
      </c>
      <c r="C11" s="6" t="s">
        <v>113</v>
      </c>
      <c r="D11" s="3" t="s">
        <v>159</v>
      </c>
      <c r="E11" s="2"/>
      <c r="F11" s="4">
        <v>43085</v>
      </c>
      <c r="G11" s="4">
        <v>43182</v>
      </c>
      <c r="H11" s="6" t="s">
        <v>8</v>
      </c>
      <c r="I11" s="6">
        <f t="shared" si="16"/>
        <v>97</v>
      </c>
      <c r="J11" s="6">
        <f t="shared" si="17"/>
        <v>339.5</v>
      </c>
      <c r="L11" s="9">
        <v>34.599871451233483</v>
      </c>
      <c r="M11" s="9">
        <v>18.4757426498008</v>
      </c>
      <c r="N11" s="9">
        <v>50.405846723566881</v>
      </c>
      <c r="O11" s="9">
        <v>69.785126049998922</v>
      </c>
      <c r="P11" s="9">
        <v>821.0599446576648</v>
      </c>
      <c r="Q11" s="9">
        <v>48.885629829742868</v>
      </c>
      <c r="R11" s="9">
        <v>484.06383039547211</v>
      </c>
      <c r="S11" s="9">
        <v>377.82676542999087</v>
      </c>
      <c r="T11" s="9">
        <v>24.662586931662727</v>
      </c>
      <c r="U11" s="9">
        <v>41.249250061561931</v>
      </c>
      <c r="V11" s="9">
        <v>12.307206764352093</v>
      </c>
      <c r="W11" s="9">
        <v>2.9817756519231091</v>
      </c>
      <c r="X11" s="9">
        <v>3.3269309073682707</v>
      </c>
      <c r="Y11" s="9">
        <v>2.2984595687359541</v>
      </c>
      <c r="Z11" s="9">
        <v>0.63182222341898742</v>
      </c>
      <c r="AA11" s="9">
        <v>2.0018702730901929</v>
      </c>
      <c r="AC11" s="9">
        <f t="shared" si="18"/>
        <v>0.20382840324732537</v>
      </c>
      <c r="AD11" s="9">
        <f t="shared" si="19"/>
        <v>0.10884089926244948</v>
      </c>
      <c r="AE11" s="9">
        <f t="shared" si="20"/>
        <v>0.29694165963809649</v>
      </c>
      <c r="AF11" s="9">
        <f t="shared" si="21"/>
        <v>0.41110530810014095</v>
      </c>
      <c r="AG11" s="9">
        <f t="shared" si="22"/>
        <v>4.8368774353912505</v>
      </c>
      <c r="AH11" s="9">
        <f t="shared" si="23"/>
        <v>0.28798603728861777</v>
      </c>
      <c r="AI11" s="9">
        <f t="shared" si="24"/>
        <v>2.8516278668363602</v>
      </c>
      <c r="AJ11" s="9">
        <f t="shared" si="25"/>
        <v>2.2257835960529655</v>
      </c>
      <c r="AK11" s="9">
        <f t="shared" si="26"/>
        <v>0.1452876991555978</v>
      </c>
      <c r="AL11" s="9">
        <f t="shared" si="27"/>
        <v>0.24300000036266234</v>
      </c>
      <c r="AM11" s="9">
        <f t="shared" si="28"/>
        <v>7.2501954429172857E-2</v>
      </c>
      <c r="AN11" s="9">
        <f t="shared" si="29"/>
        <v>1.7565688671122882E-2</v>
      </c>
      <c r="AO11" s="9">
        <f t="shared" si="30"/>
        <v>1.9599003872567133E-2</v>
      </c>
      <c r="AP11" s="9">
        <f t="shared" si="31"/>
        <v>1.3540262555145533E-2</v>
      </c>
      <c r="AQ11" s="9">
        <f t="shared" si="32"/>
        <v>3.722074953867378E-3</v>
      </c>
      <c r="AR11" s="9">
        <f t="shared" si="33"/>
        <v>1.1793050209662403E-2</v>
      </c>
      <c r="AS11" s="9">
        <f t="shared" si="34"/>
        <v>11.750000940027006</v>
      </c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</row>
    <row r="12" spans="1:65" ht="15.75">
      <c r="A12" s="6">
        <v>11</v>
      </c>
      <c r="B12" s="6" t="s">
        <v>28</v>
      </c>
      <c r="C12" s="6" t="s">
        <v>113</v>
      </c>
      <c r="D12" s="3" t="s">
        <v>160</v>
      </c>
      <c r="E12" s="2"/>
      <c r="F12" s="4">
        <v>43450</v>
      </c>
      <c r="G12" s="4">
        <v>43547</v>
      </c>
      <c r="H12" s="6" t="s">
        <v>9</v>
      </c>
      <c r="I12" s="6">
        <f t="shared" si="16"/>
        <v>97</v>
      </c>
      <c r="J12" s="6">
        <f t="shared" si="17"/>
        <v>339.5</v>
      </c>
      <c r="L12" s="9">
        <v>19.777247795640033</v>
      </c>
      <c r="M12" s="9">
        <v>3.5561730666878586</v>
      </c>
      <c r="N12" s="9">
        <v>22.144545902431169</v>
      </c>
      <c r="O12" s="9">
        <v>27.113240033039528</v>
      </c>
      <c r="P12" s="9">
        <v>313.88486223365993</v>
      </c>
      <c r="Q12" s="9">
        <v>4.3192985905266754</v>
      </c>
      <c r="R12" s="9">
        <v>242.64277487496301</v>
      </c>
      <c r="S12" s="9">
        <v>195.72615116156172</v>
      </c>
      <c r="T12" s="9">
        <v>11.565713362029269</v>
      </c>
      <c r="U12" s="9">
        <v>24.081709362220021</v>
      </c>
      <c r="V12" s="9">
        <v>23.490214477893105</v>
      </c>
      <c r="W12" s="9">
        <v>2.741627272665947</v>
      </c>
      <c r="X12" s="9">
        <v>3.1306763764493728</v>
      </c>
      <c r="Y12" s="9">
        <v>3.9714814338121829</v>
      </c>
      <c r="Z12" s="9">
        <v>1.250375537199431</v>
      </c>
      <c r="AA12" s="9">
        <v>2.5704332875168454</v>
      </c>
      <c r="AC12" s="9">
        <f t="shared" si="18"/>
        <v>0.11650808716135513</v>
      </c>
      <c r="AD12" s="9">
        <f t="shared" si="19"/>
        <v>2.0949473146909328E-2</v>
      </c>
      <c r="AE12" s="9">
        <f t="shared" si="20"/>
        <v>0.13045387865938832</v>
      </c>
      <c r="AF12" s="9">
        <f t="shared" si="21"/>
        <v>0.15972453627711061</v>
      </c>
      <c r="AG12" s="9">
        <f t="shared" si="22"/>
        <v>1.8491008084457139</v>
      </c>
      <c r="AH12" s="9">
        <f t="shared" si="23"/>
        <v>2.5445057970702064E-2</v>
      </c>
      <c r="AI12" s="9">
        <f t="shared" si="24"/>
        <v>1.4294125176728307</v>
      </c>
      <c r="AJ12" s="9">
        <f t="shared" si="25"/>
        <v>1.1530259273140602</v>
      </c>
      <c r="AK12" s="9">
        <f t="shared" si="26"/>
        <v>6.8133804783677587E-2</v>
      </c>
      <c r="AL12" s="9">
        <f t="shared" si="27"/>
        <v>0.14186573998362309</v>
      </c>
      <c r="AM12" s="9">
        <f t="shared" si="28"/>
        <v>0.13838123403766189</v>
      </c>
      <c r="AN12" s="9">
        <f t="shared" si="29"/>
        <v>1.6150970678444461E-2</v>
      </c>
      <c r="AO12" s="9">
        <f t="shared" si="30"/>
        <v>1.8442865251542696E-2</v>
      </c>
      <c r="AP12" s="9">
        <f t="shared" si="31"/>
        <v>2.3396061465756599E-2</v>
      </c>
      <c r="AQ12" s="9">
        <f t="shared" si="32"/>
        <v>7.3659825460938499E-3</v>
      </c>
      <c r="AR12" s="9">
        <f t="shared" si="33"/>
        <v>1.5142464138538118E-2</v>
      </c>
      <c r="AS12" s="9">
        <f t="shared" si="34"/>
        <v>5.3134994095334092</v>
      </c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</row>
    <row r="13" spans="1:65" ht="15.75">
      <c r="A13" s="6">
        <v>12</v>
      </c>
      <c r="B13" s="6" t="s">
        <v>28</v>
      </c>
      <c r="C13" s="6" t="s">
        <v>113</v>
      </c>
      <c r="D13" s="3" t="s">
        <v>161</v>
      </c>
      <c r="E13" s="2"/>
      <c r="F13" s="4">
        <v>43085</v>
      </c>
      <c r="G13" s="4">
        <v>43182</v>
      </c>
      <c r="H13" s="6" t="s">
        <v>10</v>
      </c>
      <c r="I13" s="6">
        <f t="shared" si="16"/>
        <v>97</v>
      </c>
      <c r="J13" s="6">
        <f t="shared" si="17"/>
        <v>339.5</v>
      </c>
      <c r="L13" s="9">
        <v>38.446370271359491</v>
      </c>
      <c r="M13" s="9">
        <v>4.8229156278601799</v>
      </c>
      <c r="N13" s="9">
        <v>27.435945835673046</v>
      </c>
      <c r="O13" s="9">
        <v>37.351381282372543</v>
      </c>
      <c r="P13" s="9">
        <v>576.81930267244695</v>
      </c>
      <c r="Q13" s="9">
        <v>11.97576047167659</v>
      </c>
      <c r="R13" s="9">
        <v>508.15787261559854</v>
      </c>
      <c r="S13" s="9">
        <v>367.45614481353186</v>
      </c>
      <c r="T13" s="9">
        <v>20.054921622275767</v>
      </c>
      <c r="U13" s="9">
        <v>78.551001038051254</v>
      </c>
      <c r="V13" s="9">
        <v>28.965302718478672</v>
      </c>
      <c r="W13" s="9">
        <v>7.9049913355232251</v>
      </c>
      <c r="X13" s="9">
        <v>8.014636981137448</v>
      </c>
      <c r="Y13" s="9">
        <v>8.714409282845283</v>
      </c>
      <c r="Z13" s="9">
        <v>1.2862494797109427</v>
      </c>
      <c r="AA13" s="9">
        <v>7.9754807023984222</v>
      </c>
      <c r="AC13" s="9">
        <f t="shared" si="18"/>
        <v>0.22648819011110158</v>
      </c>
      <c r="AD13" s="9">
        <f t="shared" si="19"/>
        <v>2.8411874096378086E-2</v>
      </c>
      <c r="AE13" s="9">
        <f t="shared" si="20"/>
        <v>0.16162560138835372</v>
      </c>
      <c r="AF13" s="9">
        <f t="shared" si="21"/>
        <v>0.22003759223783531</v>
      </c>
      <c r="AG13" s="9">
        <f t="shared" si="22"/>
        <v>3.3980518566859907</v>
      </c>
      <c r="AH13" s="9">
        <f t="shared" si="23"/>
        <v>7.0549398949493899E-2</v>
      </c>
      <c r="AI13" s="9">
        <f t="shared" si="24"/>
        <v>2.9935662598857058</v>
      </c>
      <c r="AJ13" s="9">
        <f t="shared" si="25"/>
        <v>2.1646901019942968</v>
      </c>
      <c r="AK13" s="9">
        <f t="shared" si="26"/>
        <v>0.11814386817246401</v>
      </c>
      <c r="AL13" s="9">
        <f t="shared" si="27"/>
        <v>0.46274521966451404</v>
      </c>
      <c r="AM13" s="9">
        <f t="shared" si="28"/>
        <v>0.17063506756099364</v>
      </c>
      <c r="AN13" s="9">
        <f t="shared" si="29"/>
        <v>4.6568432020755376E-2</v>
      </c>
      <c r="AO13" s="9">
        <f t="shared" si="30"/>
        <v>4.721435629536052E-2</v>
      </c>
      <c r="AP13" s="9">
        <f t="shared" si="31"/>
        <v>5.133672626123878E-2</v>
      </c>
      <c r="AQ13" s="9">
        <f t="shared" si="32"/>
        <v>7.5773165225976003E-3</v>
      </c>
      <c r="AR13" s="9">
        <f t="shared" si="33"/>
        <v>4.6983686022965668E-2</v>
      </c>
      <c r="AS13" s="9">
        <f t="shared" si="34"/>
        <v>10.214625547870044</v>
      </c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</row>
    <row r="14" spans="1:65" ht="15.75">
      <c r="A14" s="6">
        <v>13</v>
      </c>
      <c r="B14" s="6" t="s">
        <v>28</v>
      </c>
      <c r="C14" s="6" t="s">
        <v>113</v>
      </c>
      <c r="D14" s="3" t="s">
        <v>162</v>
      </c>
      <c r="E14" s="2"/>
      <c r="F14" s="4">
        <v>43085</v>
      </c>
      <c r="G14" s="4">
        <v>43182</v>
      </c>
      <c r="H14" s="6" t="s">
        <v>11</v>
      </c>
      <c r="I14" s="6">
        <f t="shared" si="16"/>
        <v>97</v>
      </c>
      <c r="J14" s="6">
        <f t="shared" si="17"/>
        <v>339.5</v>
      </c>
      <c r="L14" s="9">
        <v>34.893377395711902</v>
      </c>
      <c r="M14" s="9">
        <v>10.088783136063602</v>
      </c>
      <c r="N14" s="9">
        <v>21.057710849673299</v>
      </c>
      <c r="O14" s="9">
        <v>48.074151483751642</v>
      </c>
      <c r="P14" s="9">
        <v>881.6781979145519</v>
      </c>
      <c r="Q14" s="9">
        <v>33.354808743043137</v>
      </c>
      <c r="R14" s="9">
        <v>1114.2316857920446</v>
      </c>
      <c r="S14" s="9">
        <v>696.55150670040064</v>
      </c>
      <c r="T14" s="9">
        <v>74.413934599673368</v>
      </c>
      <c r="U14" s="9">
        <v>149.31224126121757</v>
      </c>
      <c r="V14" s="9">
        <v>142.15201460621782</v>
      </c>
      <c r="W14" s="9">
        <v>29.85242656825217</v>
      </c>
      <c r="X14" s="9">
        <v>20.775367947632965</v>
      </c>
      <c r="Y14" s="9">
        <v>34.909152307162799</v>
      </c>
      <c r="Z14" s="9">
        <v>9.0919261810333403</v>
      </c>
      <c r="AA14" s="9">
        <v>29.189082139543231</v>
      </c>
      <c r="AC14" s="9">
        <f t="shared" si="18"/>
        <v>0.2055574515211305</v>
      </c>
      <c r="AD14" s="9">
        <f t="shared" si="19"/>
        <v>5.9433184895809142E-2</v>
      </c>
      <c r="AE14" s="9">
        <f t="shared" si="20"/>
        <v>0.12405131575654374</v>
      </c>
      <c r="AF14" s="9">
        <f t="shared" si="21"/>
        <v>0.28320560520619525</v>
      </c>
      <c r="AG14" s="9">
        <f>P14*2/$J14</f>
        <v>5.1939805473611305</v>
      </c>
      <c r="AH14" s="9">
        <f t="shared" si="23"/>
        <v>0.19649371866299345</v>
      </c>
      <c r="AI14" s="9">
        <f t="shared" si="24"/>
        <v>6.5639569118824426</v>
      </c>
      <c r="AJ14" s="9">
        <f t="shared" si="25"/>
        <v>4.1033962103116384</v>
      </c>
      <c r="AK14" s="9">
        <f t="shared" si="26"/>
        <v>0.43837369425433503</v>
      </c>
      <c r="AL14" s="9">
        <f t="shared" si="27"/>
        <v>0.87960083217212115</v>
      </c>
      <c r="AM14" s="9">
        <f t="shared" si="28"/>
        <v>0.83741982094973677</v>
      </c>
      <c r="AN14" s="9">
        <f t="shared" si="29"/>
        <v>0.17586112853167699</v>
      </c>
      <c r="AO14" s="9">
        <f t="shared" si="30"/>
        <v>0.12238802914658595</v>
      </c>
      <c r="AP14" s="9">
        <f t="shared" si="31"/>
        <v>0.20565038178004594</v>
      </c>
      <c r="AQ14" s="9">
        <f t="shared" si="32"/>
        <v>5.3560684424349574E-2</v>
      </c>
      <c r="AR14" s="9">
        <f t="shared" si="33"/>
        <v>0.1719533557557775</v>
      </c>
      <c r="AS14" s="9">
        <f t="shared" si="34"/>
        <v>19.614882872612512</v>
      </c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</row>
    <row r="15" spans="1:65" ht="15.75">
      <c r="A15" s="6">
        <v>14</v>
      </c>
      <c r="B15" s="6" t="s">
        <v>28</v>
      </c>
      <c r="C15" s="6" t="s">
        <v>75</v>
      </c>
      <c r="D15" s="3" t="s">
        <v>163</v>
      </c>
      <c r="E15" s="2"/>
      <c r="F15" s="4">
        <v>43141</v>
      </c>
      <c r="G15" s="4">
        <v>43203</v>
      </c>
      <c r="H15" s="6" t="s">
        <v>12</v>
      </c>
      <c r="I15" s="6">
        <f t="shared" si="16"/>
        <v>62</v>
      </c>
      <c r="J15" s="6">
        <f t="shared" si="17"/>
        <v>217</v>
      </c>
      <c r="L15" s="9">
        <v>23.767751547834461</v>
      </c>
      <c r="M15" s="9">
        <v>2.3261162895211029</v>
      </c>
      <c r="N15" s="9">
        <v>11.999857049087158</v>
      </c>
      <c r="O15" s="9">
        <v>17.195650095217403</v>
      </c>
      <c r="P15" s="9">
        <v>191.30372746769336</v>
      </c>
      <c r="Q15" s="9">
        <v>10.654375372559814</v>
      </c>
      <c r="R15" s="9">
        <v>177.31005013615447</v>
      </c>
      <c r="S15" s="9">
        <v>136.82765516717254</v>
      </c>
      <c r="T15" s="9">
        <v>11.245998536631042</v>
      </c>
      <c r="U15" s="9">
        <v>28.067514749608083</v>
      </c>
      <c r="V15" s="9">
        <v>22.018353365211883</v>
      </c>
      <c r="W15" s="9">
        <v>2.370342744146575</v>
      </c>
      <c r="X15" s="9">
        <v>2.3950812511616295</v>
      </c>
      <c r="Y15" s="9">
        <v>2.700915928712869</v>
      </c>
      <c r="Z15" s="9">
        <v>0.20838359645426985</v>
      </c>
      <c r="AA15" s="9">
        <v>1.6927541352360591</v>
      </c>
      <c r="AC15" s="9">
        <f t="shared" si="18"/>
        <v>0.21905761795239134</v>
      </c>
      <c r="AD15" s="9">
        <f t="shared" si="19"/>
        <v>2.1438859811254405E-2</v>
      </c>
      <c r="AE15" s="9">
        <f t="shared" si="20"/>
        <v>0.11059776082107979</v>
      </c>
      <c r="AF15" s="9">
        <f t="shared" si="21"/>
        <v>0.15848525433380095</v>
      </c>
      <c r="AG15" s="9">
        <f t="shared" si="22"/>
        <v>1.7631679950939481</v>
      </c>
      <c r="AH15" s="9">
        <f t="shared" si="23"/>
        <v>9.8197008042025941E-2</v>
      </c>
      <c r="AI15" s="9">
        <f t="shared" si="24"/>
        <v>1.6341940104714698</v>
      </c>
      <c r="AJ15" s="9">
        <f t="shared" si="25"/>
        <v>1.261084379420945</v>
      </c>
      <c r="AK15" s="9">
        <f t="shared" si="26"/>
        <v>0.10364975609798195</v>
      </c>
      <c r="AL15" s="9">
        <f t="shared" si="27"/>
        <v>0.25868677188578881</v>
      </c>
      <c r="AM15" s="9">
        <f t="shared" si="28"/>
        <v>0.20293413239826621</v>
      </c>
      <c r="AN15" s="9">
        <f t="shared" si="29"/>
        <v>2.184647690457673E-2</v>
      </c>
      <c r="AO15" s="9">
        <f t="shared" si="30"/>
        <v>2.207448157752654E-2</v>
      </c>
      <c r="AP15" s="9">
        <f t="shared" si="31"/>
        <v>2.4893234366017227E-2</v>
      </c>
      <c r="AQ15" s="9">
        <f t="shared" si="32"/>
        <v>1.9205861424356667E-3</v>
      </c>
      <c r="AR15" s="9">
        <f t="shared" si="33"/>
        <v>1.5601420601254001E-2</v>
      </c>
      <c r="AS15" s="9">
        <f t="shared" si="34"/>
        <v>5.9178297459207618</v>
      </c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</row>
    <row r="16" spans="1:65" ht="15.75">
      <c r="A16" s="6">
        <v>15</v>
      </c>
      <c r="B16" s="6" t="s">
        <v>28</v>
      </c>
      <c r="C16" s="6" t="s">
        <v>75</v>
      </c>
      <c r="D16" s="3" t="s">
        <v>164</v>
      </c>
      <c r="E16" s="2"/>
      <c r="F16" s="4">
        <v>43141</v>
      </c>
      <c r="G16" s="4">
        <v>43203</v>
      </c>
      <c r="H16" s="6" t="s">
        <v>13</v>
      </c>
      <c r="I16" s="6">
        <f t="shared" si="16"/>
        <v>62</v>
      </c>
      <c r="J16" s="6">
        <f t="shared" si="17"/>
        <v>217</v>
      </c>
      <c r="L16" s="9">
        <v>33.269387316690391</v>
      </c>
      <c r="M16" s="9">
        <v>8.5479266714797131</v>
      </c>
      <c r="N16" s="9">
        <v>17.677716933922273</v>
      </c>
      <c r="O16" s="9">
        <v>25.518423592432509</v>
      </c>
      <c r="P16" s="9">
        <v>286.92336231487991</v>
      </c>
      <c r="Q16" s="9">
        <v>19.66023280355649</v>
      </c>
      <c r="R16" s="9">
        <v>286.49462070411113</v>
      </c>
      <c r="S16" s="9">
        <v>203.3688172550292</v>
      </c>
      <c r="T16" s="9">
        <v>19.421123299791475</v>
      </c>
      <c r="U16" s="9">
        <v>41.905968182726241</v>
      </c>
      <c r="V16" s="9">
        <v>31.455413397991403</v>
      </c>
      <c r="W16" s="9">
        <v>5.5541043909461534</v>
      </c>
      <c r="X16" s="9">
        <v>5.1011654628345697</v>
      </c>
      <c r="Y16" s="9">
        <v>4.2603189352272608</v>
      </c>
      <c r="Z16" s="9">
        <v>1.4980959458724949</v>
      </c>
      <c r="AA16" s="9">
        <v>3.3738785372754165</v>
      </c>
      <c r="AC16" s="9">
        <f t="shared" si="18"/>
        <v>0.30663029784968104</v>
      </c>
      <c r="AD16" s="9">
        <f t="shared" si="19"/>
        <v>7.8782734299352189E-2</v>
      </c>
      <c r="AE16" s="9">
        <f t="shared" si="20"/>
        <v>0.16292826667209467</v>
      </c>
      <c r="AF16" s="9">
        <f t="shared" si="21"/>
        <v>0.23519284416988487</v>
      </c>
      <c r="AG16" s="9">
        <f>P16*2/$J16</f>
        <v>2.6444549522108747</v>
      </c>
      <c r="AH16" s="9">
        <f t="shared" si="23"/>
        <v>0.18120030233692616</v>
      </c>
      <c r="AI16" s="9">
        <f t="shared" si="24"/>
        <v>2.6405034166277521</v>
      </c>
      <c r="AJ16" s="9">
        <f t="shared" si="25"/>
        <v>1.874366979309025</v>
      </c>
      <c r="AK16" s="9">
        <f t="shared" si="26"/>
        <v>0.17899652810867719</v>
      </c>
      <c r="AL16" s="9">
        <f t="shared" si="27"/>
        <v>0.38623012149978103</v>
      </c>
      <c r="AM16" s="9">
        <f t="shared" si="28"/>
        <v>0.28991164422111892</v>
      </c>
      <c r="AN16" s="9">
        <f t="shared" si="29"/>
        <v>5.1189902220701876E-2</v>
      </c>
      <c r="AO16" s="9">
        <f t="shared" si="30"/>
        <v>4.7015349887876222E-2</v>
      </c>
      <c r="AP16" s="9">
        <f t="shared" si="31"/>
        <v>3.9265612306242037E-2</v>
      </c>
      <c r="AQ16" s="9">
        <f t="shared" si="32"/>
        <v>1.3807335906658939E-2</v>
      </c>
      <c r="AR16" s="9">
        <f t="shared" si="33"/>
        <v>3.1095654721432411E-2</v>
      </c>
      <c r="AS16" s="9">
        <f t="shared" si="34"/>
        <v>9.161571942348079</v>
      </c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</row>
    <row r="17" spans="1:65" ht="15.75">
      <c r="A17" s="6">
        <v>16</v>
      </c>
      <c r="B17" s="6" t="s">
        <v>28</v>
      </c>
      <c r="C17" s="6" t="s">
        <v>75</v>
      </c>
      <c r="D17" s="3" t="s">
        <v>165</v>
      </c>
      <c r="E17" s="2"/>
      <c r="F17" s="4">
        <v>43141</v>
      </c>
      <c r="G17" s="4">
        <v>43203</v>
      </c>
      <c r="H17" s="6" t="s">
        <v>14</v>
      </c>
      <c r="I17" s="6">
        <f t="shared" si="16"/>
        <v>62</v>
      </c>
      <c r="J17" s="6">
        <f t="shared" si="17"/>
        <v>217</v>
      </c>
      <c r="L17" s="9">
        <v>20.850841820037875</v>
      </c>
      <c r="M17" s="9">
        <v>3.0930512242648751</v>
      </c>
      <c r="N17" s="9">
        <v>10.055060506088353</v>
      </c>
      <c r="O17" s="9">
        <v>15.794092037208422</v>
      </c>
      <c r="P17" s="9">
        <v>188.4202878811198</v>
      </c>
      <c r="Q17" s="9">
        <v>10.89305344369234</v>
      </c>
      <c r="R17" s="9">
        <v>199.70156596013555</v>
      </c>
      <c r="S17" s="9">
        <v>149.91781166394489</v>
      </c>
      <c r="T17" s="9">
        <v>14.898160006162987</v>
      </c>
      <c r="U17" s="9">
        <v>29.55831358826315</v>
      </c>
      <c r="V17" s="9">
        <v>27.329660132950423</v>
      </c>
      <c r="W17" s="9">
        <v>5.8647121709235179</v>
      </c>
      <c r="X17" s="9">
        <v>4.6882499894666347</v>
      </c>
      <c r="Y17" s="9">
        <v>2.7505521903436425</v>
      </c>
      <c r="Z17" s="9">
        <v>0.91430223632692964</v>
      </c>
      <c r="AA17" s="9">
        <v>2.1724784434381288</v>
      </c>
      <c r="AC17" s="9">
        <f t="shared" si="18"/>
        <v>0.19217365732753802</v>
      </c>
      <c r="AD17" s="9">
        <f t="shared" si="19"/>
        <v>2.8507384555436638E-2</v>
      </c>
      <c r="AE17" s="9">
        <f t="shared" si="20"/>
        <v>9.2673368719708313E-2</v>
      </c>
      <c r="AF17" s="9">
        <f t="shared" si="21"/>
        <v>0.14556766854569975</v>
      </c>
      <c r="AG17" s="9">
        <f>P17*2/$J17</f>
        <v>1.7365925150333623</v>
      </c>
      <c r="AH17" s="9">
        <f t="shared" si="23"/>
        <v>0.1003968059326483</v>
      </c>
      <c r="AI17" s="9">
        <f t="shared" si="24"/>
        <v>1.8405674282040143</v>
      </c>
      <c r="AJ17" s="9">
        <f t="shared" si="25"/>
        <v>1.381730983077833</v>
      </c>
      <c r="AK17" s="9">
        <f t="shared" si="26"/>
        <v>0.13731023047154828</v>
      </c>
      <c r="AL17" s="9">
        <f t="shared" si="27"/>
        <v>0.27242685334804745</v>
      </c>
      <c r="AM17" s="9">
        <f t="shared" si="28"/>
        <v>0.25188626850645551</v>
      </c>
      <c r="AN17" s="9">
        <f t="shared" si="29"/>
        <v>5.4052646736622287E-2</v>
      </c>
      <c r="AO17" s="9">
        <f t="shared" si="30"/>
        <v>4.3209677322273134E-2</v>
      </c>
      <c r="AP17" s="9">
        <f t="shared" si="31"/>
        <v>2.5350711431738639E-2</v>
      </c>
      <c r="AQ17" s="9">
        <f t="shared" si="32"/>
        <v>8.4267487219071863E-3</v>
      </c>
      <c r="AR17" s="9">
        <f t="shared" si="33"/>
        <v>2.0022842796664782E-2</v>
      </c>
      <c r="AS17" s="9">
        <f t="shared" si="34"/>
        <v>6.3308957907314962</v>
      </c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</row>
    <row r="18" spans="1:65">
      <c r="A18" s="5">
        <v>18</v>
      </c>
      <c r="B18" s="5" t="s">
        <v>28</v>
      </c>
      <c r="C18" s="5" t="s">
        <v>75</v>
      </c>
      <c r="D18" s="5" t="s">
        <v>76</v>
      </c>
      <c r="E18" s="5" t="s">
        <v>77</v>
      </c>
      <c r="F18" s="7">
        <v>43141</v>
      </c>
      <c r="G18" s="7">
        <v>43203</v>
      </c>
      <c r="H18" s="5" t="s">
        <v>15</v>
      </c>
      <c r="I18" s="6">
        <f t="shared" si="16"/>
        <v>62</v>
      </c>
      <c r="J18" s="6">
        <f t="shared" si="17"/>
        <v>217</v>
      </c>
      <c r="L18" s="9">
        <v>39.583797423092641</v>
      </c>
      <c r="M18" s="9">
        <v>5.3727360250290461</v>
      </c>
      <c r="N18" s="9">
        <v>12.957768007710412</v>
      </c>
      <c r="O18" s="9">
        <v>22.733576617771234</v>
      </c>
      <c r="P18" s="9">
        <v>299.8955681535341</v>
      </c>
      <c r="Q18" s="9">
        <v>20.566319136548785</v>
      </c>
      <c r="R18" s="9">
        <v>469.28169073083893</v>
      </c>
      <c r="S18" s="9">
        <v>346.06411829662272</v>
      </c>
      <c r="T18" s="9">
        <v>33.811742257273636</v>
      </c>
      <c r="U18" s="9">
        <v>62.070428536264231</v>
      </c>
      <c r="V18" s="9">
        <v>39.901478521540909</v>
      </c>
      <c r="W18" s="9">
        <v>10.292249791447025</v>
      </c>
      <c r="X18" s="9">
        <v>14.219650060303922</v>
      </c>
      <c r="Y18" s="9">
        <v>8.9776562961995481</v>
      </c>
      <c r="Z18" s="9">
        <v>2.2741741710647108</v>
      </c>
      <c r="AA18" s="9">
        <v>7.1964293451705776</v>
      </c>
      <c r="AC18" s="9">
        <f t="shared" si="18"/>
        <v>0.36482762601928703</v>
      </c>
      <c r="AD18" s="9">
        <f t="shared" si="19"/>
        <v>4.9518304378147887E-2</v>
      </c>
      <c r="AE18" s="9">
        <f t="shared" si="20"/>
        <v>0.11942643325078721</v>
      </c>
      <c r="AF18" s="9">
        <f t="shared" si="21"/>
        <v>0.20952605177669339</v>
      </c>
      <c r="AG18" s="9">
        <f>P18*2/$J18</f>
        <v>2.764014453027964</v>
      </c>
      <c r="AH18" s="9">
        <f t="shared" si="23"/>
        <v>0.18955132844745423</v>
      </c>
      <c r="AI18" s="9">
        <f t="shared" si="24"/>
        <v>4.3251768730952893</v>
      </c>
      <c r="AJ18" s="9">
        <f t="shared" si="25"/>
        <v>3.1895310442085045</v>
      </c>
      <c r="AK18" s="9">
        <f t="shared" si="26"/>
        <v>0.31162896089653119</v>
      </c>
      <c r="AL18" s="9">
        <f t="shared" si="27"/>
        <v>0.57207768236188228</v>
      </c>
      <c r="AM18" s="9">
        <f t="shared" si="28"/>
        <v>0.36775556241051527</v>
      </c>
      <c r="AN18" s="9">
        <f t="shared" si="29"/>
        <v>9.4859445082461066E-2</v>
      </c>
      <c r="AO18" s="9">
        <f t="shared" si="30"/>
        <v>0.13105668258344627</v>
      </c>
      <c r="AP18" s="9">
        <f t="shared" si="31"/>
        <v>8.2743376001839147E-2</v>
      </c>
      <c r="AQ18" s="9">
        <f t="shared" si="32"/>
        <v>2.0960130608891344E-2</v>
      </c>
      <c r="AR18" s="9">
        <f t="shared" si="33"/>
        <v>6.6326537743507621E-2</v>
      </c>
      <c r="AS18" s="9">
        <f t="shared" si="34"/>
        <v>12.858980491893202</v>
      </c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</row>
    <row r="19" spans="1:65">
      <c r="A19" s="5">
        <v>19</v>
      </c>
      <c r="B19" s="5" t="s">
        <v>28</v>
      </c>
      <c r="C19" s="5" t="s">
        <v>78</v>
      </c>
      <c r="D19" s="5" t="s">
        <v>79</v>
      </c>
      <c r="E19" s="5" t="s">
        <v>80</v>
      </c>
      <c r="F19" s="7">
        <v>43146</v>
      </c>
      <c r="G19" s="7">
        <v>43205</v>
      </c>
      <c r="H19" s="5" t="s">
        <v>16</v>
      </c>
      <c r="I19" s="6">
        <f t="shared" si="16"/>
        <v>59</v>
      </c>
      <c r="J19" s="6">
        <f t="shared" si="17"/>
        <v>206.5</v>
      </c>
      <c r="L19" s="9">
        <v>25.964928504232624</v>
      </c>
      <c r="M19" s="9">
        <v>6.8867017997936095</v>
      </c>
      <c r="N19" s="9">
        <v>17.768366591955704</v>
      </c>
      <c r="O19" s="9">
        <v>45.984044725815757</v>
      </c>
      <c r="P19" s="9">
        <v>267.98162125803805</v>
      </c>
      <c r="Q19" s="9">
        <v>14.015611929571385</v>
      </c>
      <c r="R19" s="9">
        <v>151.51632040762263</v>
      </c>
      <c r="S19" s="9">
        <v>108.7498979261044</v>
      </c>
      <c r="T19" s="9">
        <v>7.8440054910541921</v>
      </c>
      <c r="U19" s="9">
        <v>15.79619672921258</v>
      </c>
      <c r="V19" s="9">
        <v>8.8635558241672783</v>
      </c>
      <c r="W19" s="9">
        <v>0.98802774235376734</v>
      </c>
      <c r="X19" s="9">
        <v>1.2618825374999538</v>
      </c>
      <c r="Y19" s="9">
        <v>0.28628360169088835</v>
      </c>
      <c r="Z19" s="9">
        <v>0.37515658600488622</v>
      </c>
      <c r="AA19" s="9">
        <v>0.73952178665351931</v>
      </c>
      <c r="AC19" s="9">
        <f t="shared" si="18"/>
        <v>0.25147630512573971</v>
      </c>
      <c r="AD19" s="9">
        <f t="shared" si="19"/>
        <v>6.6699291039163291E-2</v>
      </c>
      <c r="AE19" s="9">
        <f t="shared" si="20"/>
        <v>0.17209071759763395</v>
      </c>
      <c r="AF19" s="9">
        <f t="shared" si="21"/>
        <v>0.44536605061322765</v>
      </c>
      <c r="AG19" s="9">
        <f t="shared" si="22"/>
        <v>2.5954636441456471</v>
      </c>
      <c r="AH19" s="9">
        <f t="shared" si="23"/>
        <v>0.13574442546800372</v>
      </c>
      <c r="AI19" s="9">
        <f t="shared" si="24"/>
        <v>1.467470415570195</v>
      </c>
      <c r="AJ19" s="9">
        <f t="shared" si="25"/>
        <v>1.0532677765240135</v>
      </c>
      <c r="AK19" s="9">
        <f t="shared" si="26"/>
        <v>7.5970997492050288E-2</v>
      </c>
      <c r="AL19" s="9">
        <f t="shared" si="27"/>
        <v>0.15298979883014605</v>
      </c>
      <c r="AM19" s="9">
        <f t="shared" si="28"/>
        <v>8.5845576989513589E-2</v>
      </c>
      <c r="AN19" s="9">
        <f t="shared" si="29"/>
        <v>9.5692759550001678E-3</v>
      </c>
      <c r="AO19" s="9">
        <f t="shared" si="30"/>
        <v>1.2221622639224734E-2</v>
      </c>
      <c r="AP19" s="9">
        <f t="shared" si="31"/>
        <v>2.772722534536449E-3</v>
      </c>
      <c r="AQ19" s="9">
        <f t="shared" si="32"/>
        <v>3.6334778305557986E-3</v>
      </c>
      <c r="AR19" s="9">
        <f t="shared" si="33"/>
        <v>7.1624386116563611E-3</v>
      </c>
      <c r="AS19" s="9">
        <f t="shared" si="34"/>
        <v>6.5377445369663088</v>
      </c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</row>
    <row r="20" spans="1:65">
      <c r="A20" s="5">
        <v>20</v>
      </c>
      <c r="B20" s="5" t="s">
        <v>28</v>
      </c>
      <c r="C20" s="5" t="s">
        <v>81</v>
      </c>
      <c r="D20" s="5" t="s">
        <v>82</v>
      </c>
      <c r="E20" s="5" t="s">
        <v>83</v>
      </c>
      <c r="F20" s="7">
        <v>43079</v>
      </c>
      <c r="G20" s="7">
        <v>43146</v>
      </c>
      <c r="H20" s="5" t="s">
        <v>17</v>
      </c>
      <c r="I20" s="6">
        <f t="shared" si="16"/>
        <v>67</v>
      </c>
      <c r="J20" s="6">
        <f t="shared" si="17"/>
        <v>234.5</v>
      </c>
      <c r="L20" s="9">
        <v>41.765140425363995</v>
      </c>
      <c r="M20" s="9">
        <v>11.121542175535714</v>
      </c>
      <c r="N20" s="9">
        <v>58.864053489480298</v>
      </c>
      <c r="O20" s="9">
        <v>53.670359280886885</v>
      </c>
      <c r="P20" s="9">
        <v>672.96438332795765</v>
      </c>
      <c r="Q20" s="9">
        <v>12.695651153295039</v>
      </c>
      <c r="R20" s="9">
        <v>3.8447123684823601</v>
      </c>
      <c r="S20" s="9">
        <v>453.87998880969951</v>
      </c>
      <c r="T20" s="9">
        <v>22.059091980344707</v>
      </c>
      <c r="U20" s="9">
        <v>89.691862812893177</v>
      </c>
      <c r="V20" s="9">
        <v>70.97292492573763</v>
      </c>
      <c r="W20" s="9">
        <v>23.650201498302224</v>
      </c>
      <c r="X20" s="9">
        <v>15.319669034953701</v>
      </c>
      <c r="Y20" s="9">
        <v>18.968284460854619</v>
      </c>
      <c r="Z20" s="9">
        <v>3.6770584749111901</v>
      </c>
      <c r="AA20" s="9">
        <v>14.920174657210865</v>
      </c>
      <c r="AC20" s="9">
        <f t="shared" si="18"/>
        <v>0.35620588848924517</v>
      </c>
      <c r="AD20" s="9">
        <f t="shared" si="19"/>
        <v>9.4853238170880289E-2</v>
      </c>
      <c r="AE20" s="9">
        <f t="shared" si="20"/>
        <v>0.50203883573117525</v>
      </c>
      <c r="AF20" s="9">
        <f t="shared" si="21"/>
        <v>0.4577429362975427</v>
      </c>
      <c r="AG20" s="9">
        <f t="shared" si="22"/>
        <v>5.7395683013045424</v>
      </c>
      <c r="AH20" s="9">
        <f t="shared" si="23"/>
        <v>0.10827847465496834</v>
      </c>
      <c r="AI20" s="9">
        <f t="shared" si="24"/>
        <v>3.2790723825009464E-2</v>
      </c>
      <c r="AJ20" s="9">
        <f t="shared" si="25"/>
        <v>3.8710446806797401</v>
      </c>
      <c r="AK20" s="9">
        <f t="shared" si="26"/>
        <v>0.18813724503492288</v>
      </c>
      <c r="AL20" s="9">
        <f t="shared" si="27"/>
        <v>0.76496258262595462</v>
      </c>
      <c r="AM20" s="9">
        <f t="shared" si="28"/>
        <v>0.60531279254360448</v>
      </c>
      <c r="AN20" s="9">
        <f t="shared" si="29"/>
        <v>0.20170747546526416</v>
      </c>
      <c r="AO20" s="9">
        <f t="shared" si="30"/>
        <v>0.13065815808062858</v>
      </c>
      <c r="AP20" s="9">
        <f t="shared" si="31"/>
        <v>0.16177641331219292</v>
      </c>
      <c r="AQ20" s="9">
        <f t="shared" si="32"/>
        <v>3.1360839871310789E-2</v>
      </c>
      <c r="AR20" s="9">
        <f t="shared" si="33"/>
        <v>0.1272509565646982</v>
      </c>
      <c r="AS20" s="9">
        <f t="shared" si="34"/>
        <v>13.373689542651681</v>
      </c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</row>
    <row r="21" spans="1:65">
      <c r="A21" s="5">
        <v>21</v>
      </c>
      <c r="B21" s="5" t="s">
        <v>28</v>
      </c>
      <c r="C21" s="5" t="s">
        <v>81</v>
      </c>
      <c r="D21" s="5" t="s">
        <v>84</v>
      </c>
      <c r="E21" s="5" t="s">
        <v>85</v>
      </c>
      <c r="F21" s="7">
        <v>43079</v>
      </c>
      <c r="G21" s="7">
        <v>43146</v>
      </c>
      <c r="H21" s="5" t="s">
        <v>18</v>
      </c>
      <c r="I21" s="6">
        <f t="shared" si="16"/>
        <v>67</v>
      </c>
      <c r="J21" s="6">
        <f t="shared" si="17"/>
        <v>234.5</v>
      </c>
      <c r="L21" s="9">
        <v>112.80695795274231</v>
      </c>
      <c r="M21" s="9">
        <v>17.448882695929537</v>
      </c>
      <c r="N21" s="9">
        <v>50.221138234429162</v>
      </c>
      <c r="O21" s="9">
        <v>69.518816472240687</v>
      </c>
      <c r="P21" s="9">
        <v>305.07090464816736</v>
      </c>
      <c r="Q21" s="9">
        <v>15.34660553255134</v>
      </c>
      <c r="R21" s="9">
        <v>416.37781532720828</v>
      </c>
      <c r="S21" s="9">
        <v>249.33272495150865</v>
      </c>
      <c r="T21" s="9">
        <v>26.42079839072035</v>
      </c>
      <c r="U21" s="9">
        <v>51.453443613939612</v>
      </c>
      <c r="V21" s="9">
        <v>60.462804681488812</v>
      </c>
      <c r="W21" s="9">
        <v>5.969388907271151</v>
      </c>
      <c r="X21" s="9">
        <v>19.70702107529247</v>
      </c>
      <c r="Y21" s="9">
        <v>32.338625738634114</v>
      </c>
      <c r="Z21" s="9">
        <v>0.88843299574269285</v>
      </c>
      <c r="AA21" s="9">
        <v>10.975997072821141</v>
      </c>
      <c r="AC21" s="9">
        <f t="shared" si="18"/>
        <v>0.9621062511960965</v>
      </c>
      <c r="AD21" s="9">
        <f t="shared" si="19"/>
        <v>0.14881776286507067</v>
      </c>
      <c r="AE21" s="9">
        <f t="shared" si="20"/>
        <v>0.4283252727883084</v>
      </c>
      <c r="AF21" s="9">
        <f t="shared" si="21"/>
        <v>0.59291101468861995</v>
      </c>
      <c r="AG21" s="9">
        <f t="shared" si="22"/>
        <v>2.6018840481720029</v>
      </c>
      <c r="AH21" s="9">
        <f t="shared" si="23"/>
        <v>0.13088789366781528</v>
      </c>
      <c r="AI21" s="9">
        <f t="shared" si="24"/>
        <v>3.5511967192085994</v>
      </c>
      <c r="AJ21" s="9">
        <f t="shared" si="25"/>
        <v>2.1265051168572167</v>
      </c>
      <c r="AK21" s="9">
        <f t="shared" si="26"/>
        <v>0.22533729970763625</v>
      </c>
      <c r="AL21" s="9">
        <f t="shared" si="27"/>
        <v>0.4388353399909562</v>
      </c>
      <c r="AM21" s="9">
        <f t="shared" si="28"/>
        <v>0.51567424035384912</v>
      </c>
      <c r="AN21" s="9">
        <f t="shared" si="29"/>
        <v>5.0911632471395747E-2</v>
      </c>
      <c r="AO21" s="9">
        <f t="shared" si="30"/>
        <v>0.16807693880846455</v>
      </c>
      <c r="AP21" s="9">
        <f t="shared" si="31"/>
        <v>0.27580917474314809</v>
      </c>
      <c r="AQ21" s="9">
        <f t="shared" si="32"/>
        <v>7.5772536950336278E-3</v>
      </c>
      <c r="AR21" s="9">
        <f t="shared" si="33"/>
        <v>9.3611915333229351E-2</v>
      </c>
      <c r="AS21" s="9">
        <f t="shared" si="34"/>
        <v>12.318467874547443</v>
      </c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</row>
    <row r="22" spans="1:65">
      <c r="A22" s="5">
        <v>22</v>
      </c>
      <c r="B22" s="5" t="s">
        <v>28</v>
      </c>
      <c r="C22" s="5" t="s">
        <v>81</v>
      </c>
      <c r="D22" s="5" t="s">
        <v>86</v>
      </c>
      <c r="E22" s="5" t="s">
        <v>87</v>
      </c>
      <c r="F22" s="7">
        <v>43079</v>
      </c>
      <c r="G22" s="7">
        <v>43146</v>
      </c>
      <c r="H22" s="5" t="s">
        <v>19</v>
      </c>
      <c r="I22" s="6">
        <f t="shared" si="16"/>
        <v>67</v>
      </c>
      <c r="J22" s="6">
        <f t="shared" si="17"/>
        <v>234.5</v>
      </c>
      <c r="L22" s="9">
        <v>74.714451207482696</v>
      </c>
      <c r="M22" s="9">
        <v>25.477713767336478</v>
      </c>
      <c r="N22" s="9">
        <v>57.626951971775945</v>
      </c>
      <c r="O22" s="9">
        <v>68.663150948266974</v>
      </c>
      <c r="P22" s="9">
        <v>1033.8006117291684</v>
      </c>
      <c r="Q22" s="9">
        <v>27.58182186187198</v>
      </c>
      <c r="R22" s="9">
        <v>979.13597938485304</v>
      </c>
      <c r="S22" s="9">
        <v>641.58318575631029</v>
      </c>
      <c r="T22" s="9">
        <v>47.984894546618619</v>
      </c>
      <c r="U22" s="9">
        <v>123.02492705453722</v>
      </c>
      <c r="V22" s="9">
        <v>136.71715651137853</v>
      </c>
      <c r="W22" s="9">
        <v>21.808211554523339</v>
      </c>
      <c r="X22" s="9">
        <v>24.736288278517339</v>
      </c>
      <c r="Y22" s="9">
        <v>33.541627529361932</v>
      </c>
      <c r="Z22" s="9">
        <v>4.7803765572085091</v>
      </c>
      <c r="AA22" s="9">
        <v>25.021420981002006</v>
      </c>
      <c r="AC22" s="9">
        <f t="shared" si="18"/>
        <v>0.63722346445614242</v>
      </c>
      <c r="AD22" s="9">
        <f t="shared" si="19"/>
        <v>0.21729393404977806</v>
      </c>
      <c r="AE22" s="9">
        <f t="shared" si="20"/>
        <v>0.49148786329872873</v>
      </c>
      <c r="AF22" s="9">
        <f t="shared" si="21"/>
        <v>0.58561322770376956</v>
      </c>
      <c r="AG22" s="9">
        <f t="shared" si="22"/>
        <v>8.8170627866027154</v>
      </c>
      <c r="AH22" s="9">
        <f t="shared" si="23"/>
        <v>0.23523941886457977</v>
      </c>
      <c r="AI22" s="9">
        <f t="shared" si="24"/>
        <v>8.350839909465698</v>
      </c>
      <c r="AJ22" s="9">
        <f t="shared" si="25"/>
        <v>5.4719248252137334</v>
      </c>
      <c r="AK22" s="9">
        <f t="shared" si="26"/>
        <v>0.40925283195410339</v>
      </c>
      <c r="AL22" s="9">
        <f t="shared" si="27"/>
        <v>1.0492531092071404</v>
      </c>
      <c r="AM22" s="9">
        <f t="shared" si="28"/>
        <v>1.1660311855981111</v>
      </c>
      <c r="AN22" s="9">
        <f t="shared" si="29"/>
        <v>0.18599753991064683</v>
      </c>
      <c r="AO22" s="9">
        <f t="shared" si="30"/>
        <v>0.21097047572296238</v>
      </c>
      <c r="AP22" s="9">
        <f t="shared" si="31"/>
        <v>0.28606931794764973</v>
      </c>
      <c r="AQ22" s="9">
        <f t="shared" si="32"/>
        <v>4.0770802193675987E-2</v>
      </c>
      <c r="AR22" s="9">
        <f t="shared" si="33"/>
        <v>0.21340231113860986</v>
      </c>
      <c r="AS22" s="9">
        <f t="shared" si="34"/>
        <v>28.368433003328047</v>
      </c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</row>
    <row r="23" spans="1:65">
      <c r="A23" s="5">
        <v>23</v>
      </c>
      <c r="B23" s="5" t="s">
        <v>28</v>
      </c>
      <c r="C23" s="5" t="s">
        <v>81</v>
      </c>
      <c r="D23" s="5" t="s">
        <v>88</v>
      </c>
      <c r="E23" s="5" t="s">
        <v>89</v>
      </c>
      <c r="F23" s="7">
        <v>43079</v>
      </c>
      <c r="G23" s="7">
        <v>43146</v>
      </c>
      <c r="H23" s="5" t="s">
        <v>20</v>
      </c>
      <c r="I23" s="6">
        <f t="shared" si="16"/>
        <v>67</v>
      </c>
      <c r="J23" s="6">
        <f t="shared" si="17"/>
        <v>234.5</v>
      </c>
      <c r="L23" s="9">
        <v>67.402320902230144</v>
      </c>
      <c r="M23" s="9">
        <v>22.121795946998922</v>
      </c>
      <c r="N23" s="9">
        <v>51.185263456409828</v>
      </c>
      <c r="O23" s="9">
        <v>78.616239206188723</v>
      </c>
      <c r="P23" s="9">
        <v>392.32361976229794</v>
      </c>
      <c r="Q23" s="9">
        <v>36.065636891248886</v>
      </c>
      <c r="R23" s="9">
        <v>712.00253120063803</v>
      </c>
      <c r="S23" s="9">
        <v>361.60386396109305</v>
      </c>
      <c r="T23" s="9">
        <v>55.279433456093273</v>
      </c>
      <c r="U23" s="9">
        <v>72.558558908774728</v>
      </c>
      <c r="V23" s="9">
        <v>325.18244657966778</v>
      </c>
      <c r="W23" s="9">
        <v>6.1379012747560413</v>
      </c>
      <c r="X23" s="9">
        <v>24.03582706919282</v>
      </c>
      <c r="Y23" s="9">
        <v>5.3757217717184114</v>
      </c>
      <c r="Z23" s="9">
        <v>3.6735507314861131</v>
      </c>
      <c r="AA23" s="9">
        <v>11.677414962735257</v>
      </c>
      <c r="AC23" s="9">
        <f t="shared" si="18"/>
        <v>0.57485987976315689</v>
      </c>
      <c r="AD23" s="9">
        <f t="shared" si="19"/>
        <v>0.18867203366310381</v>
      </c>
      <c r="AE23" s="9">
        <f t="shared" si="20"/>
        <v>0.43654808918046761</v>
      </c>
      <c r="AF23" s="9">
        <f t="shared" si="21"/>
        <v>0.67050097403998909</v>
      </c>
      <c r="AG23" s="9">
        <f t="shared" si="22"/>
        <v>3.3460436653500891</v>
      </c>
      <c r="AH23" s="9">
        <f t="shared" si="23"/>
        <v>0.30759605024519304</v>
      </c>
      <c r="AI23" s="9">
        <f t="shared" si="24"/>
        <v>6.0725162575747378</v>
      </c>
      <c r="AJ23" s="9">
        <f t="shared" si="25"/>
        <v>3.0840414836766996</v>
      </c>
      <c r="AK23" s="9">
        <f t="shared" si="26"/>
        <v>0.47146638342083813</v>
      </c>
      <c r="AL23" s="9">
        <f t="shared" si="27"/>
        <v>0.61883632331577598</v>
      </c>
      <c r="AM23" s="9">
        <f t="shared" si="28"/>
        <v>2.7734110582487657</v>
      </c>
      <c r="AN23" s="9">
        <f t="shared" si="29"/>
        <v>5.2348838164230631E-2</v>
      </c>
      <c r="AO23" s="9">
        <f t="shared" si="30"/>
        <v>0.20499639291422447</v>
      </c>
      <c r="AP23" s="9">
        <f t="shared" si="31"/>
        <v>4.5848373319560008E-2</v>
      </c>
      <c r="AQ23" s="9">
        <f t="shared" si="32"/>
        <v>3.1330923083037213E-2</v>
      </c>
      <c r="AR23" s="9">
        <f t="shared" si="33"/>
        <v>9.9594157464693023E-2</v>
      </c>
      <c r="AS23" s="9">
        <f t="shared" si="34"/>
        <v>18.978610883424565</v>
      </c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</row>
    <row r="24" spans="1:65">
      <c r="A24" s="5">
        <v>24</v>
      </c>
      <c r="B24" s="5" t="s">
        <v>28</v>
      </c>
      <c r="C24" s="5" t="s">
        <v>90</v>
      </c>
      <c r="D24" s="5" t="s">
        <v>91</v>
      </c>
      <c r="E24" s="5" t="s">
        <v>92</v>
      </c>
      <c r="F24" s="7">
        <v>43094</v>
      </c>
      <c r="G24" s="7">
        <v>43166</v>
      </c>
      <c r="H24" s="5" t="s">
        <v>21</v>
      </c>
      <c r="I24" s="6">
        <f t="shared" si="16"/>
        <v>72</v>
      </c>
      <c r="J24" s="6">
        <f t="shared" si="17"/>
        <v>252</v>
      </c>
      <c r="L24" s="9">
        <v>82.108918196249462</v>
      </c>
      <c r="M24" s="9">
        <v>7.4502219471502071</v>
      </c>
      <c r="N24" s="9">
        <v>82.903462496804337</v>
      </c>
      <c r="O24" s="9">
        <v>84.651075757799319</v>
      </c>
      <c r="P24" s="9">
        <v>952.06731361067114</v>
      </c>
      <c r="Q24" s="9">
        <v>28.740845619517568</v>
      </c>
      <c r="R24" s="9">
        <v>994.75914431644435</v>
      </c>
      <c r="S24" s="9">
        <v>713.50741053237925</v>
      </c>
      <c r="T24" s="9">
        <v>42.736601252764693</v>
      </c>
      <c r="U24" s="9">
        <v>131.28409669354122</v>
      </c>
      <c r="V24" s="9">
        <v>133.05607387688451</v>
      </c>
      <c r="W24" s="9">
        <v>32.901002889376052</v>
      </c>
      <c r="X24" s="9">
        <v>34.286661004499834</v>
      </c>
      <c r="Y24" s="9">
        <v>60.505906608487471</v>
      </c>
      <c r="Z24" s="9">
        <v>6.3382214581071432</v>
      </c>
      <c r="AA24" s="9">
        <v>36.297708934187526</v>
      </c>
      <c r="AC24" s="9">
        <f t="shared" si="18"/>
        <v>0.65165808092261479</v>
      </c>
      <c r="AD24" s="9">
        <f t="shared" si="19"/>
        <v>5.9128745612303232E-2</v>
      </c>
      <c r="AE24" s="9">
        <f t="shared" si="20"/>
        <v>0.65796398806987566</v>
      </c>
      <c r="AF24" s="9">
        <f t="shared" si="21"/>
        <v>0.67183393458570884</v>
      </c>
      <c r="AG24" s="9">
        <f t="shared" si="22"/>
        <v>7.5560897905608817</v>
      </c>
      <c r="AH24" s="9">
        <f t="shared" si="23"/>
        <v>0.22810194936125053</v>
      </c>
      <c r="AI24" s="9">
        <f t="shared" si="24"/>
        <v>7.8949138437813042</v>
      </c>
      <c r="AJ24" s="9">
        <f t="shared" si="25"/>
        <v>5.6627572264474546</v>
      </c>
      <c r="AK24" s="9">
        <f t="shared" si="26"/>
        <v>0.33917937502194201</v>
      </c>
      <c r="AL24" s="9">
        <f t="shared" si="27"/>
        <v>1.0419372753455651</v>
      </c>
      <c r="AM24" s="9">
        <f t="shared" si="28"/>
        <v>1.0560005863244804</v>
      </c>
      <c r="AN24" s="9">
        <f t="shared" si="29"/>
        <v>0.26111907055060357</v>
      </c>
      <c r="AO24" s="9">
        <f t="shared" si="30"/>
        <v>0.27211635717857013</v>
      </c>
      <c r="AP24" s="9">
        <f t="shared" si="31"/>
        <v>0.4802056080038688</v>
      </c>
      <c r="AQ24" s="9">
        <f t="shared" si="32"/>
        <v>5.0303344905612245E-2</v>
      </c>
      <c r="AR24" s="9">
        <f t="shared" si="33"/>
        <v>0.28807705503323433</v>
      </c>
      <c r="AS24" s="9">
        <f t="shared" si="34"/>
        <v>27.171386231705263</v>
      </c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</row>
    <row r="25" spans="1:65">
      <c r="A25" s="5">
        <v>25</v>
      </c>
      <c r="B25" s="5" t="s">
        <v>28</v>
      </c>
      <c r="C25" s="5" t="s">
        <v>93</v>
      </c>
      <c r="D25" s="5" t="s">
        <v>94</v>
      </c>
      <c r="E25" s="5" t="s">
        <v>95</v>
      </c>
      <c r="F25" s="7">
        <v>43094</v>
      </c>
      <c r="G25" s="7">
        <v>43166</v>
      </c>
      <c r="H25" s="5" t="s">
        <v>22</v>
      </c>
      <c r="I25" s="6">
        <f t="shared" si="16"/>
        <v>72</v>
      </c>
      <c r="J25" s="6">
        <f t="shared" si="17"/>
        <v>252</v>
      </c>
      <c r="L25" s="9">
        <v>29.091074748801685</v>
      </c>
      <c r="M25" s="9">
        <v>3.9044229674544955</v>
      </c>
      <c r="N25" s="9">
        <v>26.298688652217212</v>
      </c>
      <c r="O25" s="9">
        <v>23.161108683728461</v>
      </c>
      <c r="P25" s="9">
        <v>310.0229289998673</v>
      </c>
      <c r="Q25" s="9">
        <v>10.559637726468273</v>
      </c>
      <c r="R25" s="9">
        <v>558.59129303882696</v>
      </c>
      <c r="S25" s="9">
        <v>381.95682110405329</v>
      </c>
      <c r="T25" s="9">
        <v>32.131145344518146</v>
      </c>
      <c r="U25" s="9">
        <v>118.31837979187367</v>
      </c>
      <c r="V25" s="9">
        <v>99.767737058905922</v>
      </c>
      <c r="W25" s="9">
        <v>22.872380069098064</v>
      </c>
      <c r="X25" s="9">
        <v>25.206755317222353</v>
      </c>
      <c r="Y25" s="9">
        <v>45.862741934566621</v>
      </c>
      <c r="Z25" s="9">
        <v>5.2873227671879208</v>
      </c>
      <c r="AA25" s="9">
        <v>26.245993717289597</v>
      </c>
      <c r="AC25" s="9">
        <f t="shared" si="18"/>
        <v>0.23088154562541019</v>
      </c>
      <c r="AD25" s="9">
        <f t="shared" si="19"/>
        <v>3.0987483868686473E-2</v>
      </c>
      <c r="AE25" s="9">
        <f t="shared" si="20"/>
        <v>0.20871975120807312</v>
      </c>
      <c r="AF25" s="9">
        <f t="shared" si="21"/>
        <v>0.1838183228867338</v>
      </c>
      <c r="AG25" s="9">
        <f t="shared" si="22"/>
        <v>2.4604994365068835</v>
      </c>
      <c r="AH25" s="9">
        <f t="shared" si="23"/>
        <v>8.3806648622764074E-2</v>
      </c>
      <c r="AI25" s="9">
        <f t="shared" si="24"/>
        <v>4.4332642304668806</v>
      </c>
      <c r="AJ25" s="9">
        <f t="shared" si="25"/>
        <v>3.0314033420956612</v>
      </c>
      <c r="AK25" s="9">
        <f t="shared" si="26"/>
        <v>0.25500909003585831</v>
      </c>
      <c r="AL25" s="9">
        <f t="shared" si="27"/>
        <v>0.93903476025296562</v>
      </c>
      <c r="AM25" s="9">
        <f t="shared" si="28"/>
        <v>0.79180743697544387</v>
      </c>
      <c r="AN25" s="9">
        <f t="shared" si="29"/>
        <v>0.18152682594522274</v>
      </c>
      <c r="AO25" s="9">
        <f t="shared" si="30"/>
        <v>0.20005361362874882</v>
      </c>
      <c r="AP25" s="9">
        <f t="shared" si="31"/>
        <v>0.36399001535370334</v>
      </c>
      <c r="AQ25" s="9">
        <f t="shared" si="32"/>
        <v>4.1962879104666041E-2</v>
      </c>
      <c r="AR25" s="9">
        <f t="shared" si="33"/>
        <v>0.20830153743880633</v>
      </c>
      <c r="AS25" s="9">
        <f t="shared" si="34"/>
        <v>13.645066920016511</v>
      </c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</row>
    <row r="26" spans="1:65">
      <c r="A26" s="5">
        <v>26</v>
      </c>
      <c r="B26" s="5" t="s">
        <v>28</v>
      </c>
      <c r="C26" s="5" t="s">
        <v>96</v>
      </c>
      <c r="D26" s="5" t="s">
        <v>97</v>
      </c>
      <c r="E26" s="5" t="s">
        <v>98</v>
      </c>
      <c r="F26" s="7">
        <v>43171</v>
      </c>
      <c r="G26" s="7">
        <v>43271</v>
      </c>
      <c r="H26" s="5" t="s">
        <v>23</v>
      </c>
      <c r="I26" s="6">
        <f t="shared" si="16"/>
        <v>100</v>
      </c>
      <c r="J26" s="6">
        <f t="shared" si="17"/>
        <v>350</v>
      </c>
      <c r="L26" s="9">
        <v>20.117444179625135</v>
      </c>
      <c r="M26" s="9">
        <v>1.0932885138463979</v>
      </c>
      <c r="N26" s="9">
        <v>4.9928572825967965</v>
      </c>
      <c r="O26" s="9">
        <v>8.9584581181676803</v>
      </c>
      <c r="P26" s="9">
        <v>119.44968978039415</v>
      </c>
      <c r="Q26" s="9">
        <v>3.7740999278528791</v>
      </c>
      <c r="R26" s="9">
        <v>256.16821184053401</v>
      </c>
      <c r="S26" s="9">
        <v>182.54297726286089</v>
      </c>
      <c r="T26" s="9">
        <v>19.285892562955581</v>
      </c>
      <c r="U26" s="9">
        <v>64.298402921394796</v>
      </c>
      <c r="V26" s="9">
        <v>72.448201753236233</v>
      </c>
      <c r="W26" s="9">
        <v>10.830485349004219</v>
      </c>
      <c r="X26" s="9">
        <v>13.533545500309243</v>
      </c>
      <c r="Y26" s="9">
        <v>10.74520806509474</v>
      </c>
      <c r="Z26" s="9">
        <v>1.0378691434409313</v>
      </c>
      <c r="AA26" s="9">
        <v>8.0494728405534151</v>
      </c>
      <c r="AC26" s="9">
        <f t="shared" si="18"/>
        <v>0.1149568238835722</v>
      </c>
      <c r="AD26" s="9">
        <f t="shared" si="19"/>
        <v>6.2473629362651308E-3</v>
      </c>
      <c r="AE26" s="9">
        <f t="shared" si="20"/>
        <v>2.8530613043410265E-2</v>
      </c>
      <c r="AF26" s="9">
        <f t="shared" si="21"/>
        <v>5.1191189246672458E-2</v>
      </c>
      <c r="AG26" s="9">
        <f t="shared" si="22"/>
        <v>0.68256965588796659</v>
      </c>
      <c r="AH26" s="9">
        <f t="shared" si="23"/>
        <v>2.1566285302016451E-2</v>
      </c>
      <c r="AI26" s="9">
        <f t="shared" si="24"/>
        <v>1.4638183533744802</v>
      </c>
      <c r="AJ26" s="9">
        <f t="shared" si="25"/>
        <v>1.043102727216348</v>
      </c>
      <c r="AK26" s="9">
        <f t="shared" si="26"/>
        <v>0.11020510035974618</v>
      </c>
      <c r="AL26" s="9">
        <f t="shared" si="27"/>
        <v>0.36741944526511311</v>
      </c>
      <c r="AM26" s="9">
        <f t="shared" si="28"/>
        <v>0.41398972430420705</v>
      </c>
      <c r="AN26" s="9">
        <f t="shared" si="29"/>
        <v>6.1888487708595535E-2</v>
      </c>
      <c r="AO26" s="9">
        <f t="shared" si="30"/>
        <v>7.7334545716052819E-2</v>
      </c>
      <c r="AP26" s="9">
        <f t="shared" si="31"/>
        <v>6.1401188943398514E-2</v>
      </c>
      <c r="AQ26" s="9">
        <f t="shared" si="32"/>
        <v>5.9306808196624644E-3</v>
      </c>
      <c r="AR26" s="9">
        <f t="shared" si="33"/>
        <v>4.599698766030523E-2</v>
      </c>
      <c r="AS26" s="9">
        <f t="shared" si="34"/>
        <v>4.5561491716678129</v>
      </c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</row>
    <row r="27" spans="1:65">
      <c r="A27" s="5">
        <v>27</v>
      </c>
      <c r="B27" s="5" t="s">
        <v>28</v>
      </c>
      <c r="C27" s="5" t="s">
        <v>96</v>
      </c>
      <c r="D27" s="5" t="s">
        <v>99</v>
      </c>
      <c r="E27" s="5" t="s">
        <v>100</v>
      </c>
      <c r="F27" s="7">
        <v>43171</v>
      </c>
      <c r="G27" s="7">
        <v>43264</v>
      </c>
      <c r="H27" s="5" t="s">
        <v>24</v>
      </c>
      <c r="I27" s="6">
        <f t="shared" si="16"/>
        <v>93</v>
      </c>
      <c r="J27" s="6">
        <f t="shared" si="17"/>
        <v>325.5</v>
      </c>
      <c r="L27" s="9">
        <v>35.903706676203939</v>
      </c>
      <c r="M27" s="9">
        <v>7.036907393666997</v>
      </c>
      <c r="N27" s="9">
        <v>18.1730703735142</v>
      </c>
      <c r="O27" s="9">
        <v>36.483413710081329</v>
      </c>
      <c r="P27" s="9">
        <v>443.65383412322512</v>
      </c>
      <c r="Q27" s="9">
        <v>33.422721111141577</v>
      </c>
      <c r="R27" s="9">
        <v>578.21773210721597</v>
      </c>
      <c r="S27" s="9">
        <v>487.57426157272948</v>
      </c>
      <c r="T27" s="9">
        <v>34.151564302754451</v>
      </c>
      <c r="U27" s="9">
        <v>91.755221817643474</v>
      </c>
      <c r="V27" s="9">
        <v>101.77421073853841</v>
      </c>
      <c r="W27" s="9">
        <v>32.255463599105411</v>
      </c>
      <c r="X27" s="9">
        <v>16.177994612455489</v>
      </c>
      <c r="Y27" s="9">
        <v>16.899761756672373</v>
      </c>
      <c r="Z27" s="9">
        <v>1.7562875980784671</v>
      </c>
      <c r="AA27" s="9">
        <v>12.983122733531703</v>
      </c>
      <c r="AC27" s="9">
        <f t="shared" si="18"/>
        <v>0.22060649263412557</v>
      </c>
      <c r="AD27" s="9">
        <f t="shared" si="19"/>
        <v>4.3237526228368649E-2</v>
      </c>
      <c r="AE27" s="9">
        <f t="shared" si="20"/>
        <v>0.1116624907742808</v>
      </c>
      <c r="AF27" s="9">
        <f t="shared" si="21"/>
        <v>0.22416844061493904</v>
      </c>
      <c r="AG27" s="9">
        <f t="shared" si="22"/>
        <v>2.7259836198047624</v>
      </c>
      <c r="AH27" s="9">
        <f t="shared" si="23"/>
        <v>0.20536234169672243</v>
      </c>
      <c r="AI27" s="9">
        <f t="shared" si="24"/>
        <v>3.5527971250827401</v>
      </c>
      <c r="AJ27" s="9">
        <f t="shared" si="25"/>
        <v>2.9958479973746819</v>
      </c>
      <c r="AK27" s="9">
        <f t="shared" si="26"/>
        <v>0.20984064087713949</v>
      </c>
      <c r="AL27" s="9">
        <f t="shared" si="27"/>
        <v>0.5637801647781473</v>
      </c>
      <c r="AM27" s="9">
        <f t="shared" si="28"/>
        <v>0.62534077258702558</v>
      </c>
      <c r="AN27" s="9">
        <f t="shared" si="29"/>
        <v>0.1981902525290655</v>
      </c>
      <c r="AO27" s="9">
        <f t="shared" si="30"/>
        <v>9.9403960752414686E-2</v>
      </c>
      <c r="AP27" s="9">
        <f t="shared" si="31"/>
        <v>0.10383878191503762</v>
      </c>
      <c r="AQ27" s="9">
        <f t="shared" si="32"/>
        <v>1.0791321647179521E-2</v>
      </c>
      <c r="AR27" s="9">
        <f t="shared" si="33"/>
        <v>7.9773411573159467E-2</v>
      </c>
      <c r="AS27" s="9">
        <f t="shared" si="34"/>
        <v>11.970625340869789</v>
      </c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</row>
    <row r="28" spans="1:65">
      <c r="A28" s="5">
        <v>28</v>
      </c>
      <c r="B28" s="5" t="s">
        <v>28</v>
      </c>
      <c r="C28" s="5" t="s">
        <v>96</v>
      </c>
      <c r="D28" s="5" t="s">
        <v>101</v>
      </c>
      <c r="E28" s="5" t="s">
        <v>102</v>
      </c>
      <c r="F28" s="7">
        <v>43176</v>
      </c>
      <c r="G28" s="7">
        <v>43284</v>
      </c>
      <c r="H28" s="5" t="s">
        <v>25</v>
      </c>
      <c r="I28" s="6">
        <f t="shared" si="16"/>
        <v>108</v>
      </c>
      <c r="J28" s="6">
        <f t="shared" si="17"/>
        <v>378</v>
      </c>
      <c r="L28" s="9">
        <v>29.441033089124151</v>
      </c>
      <c r="M28" s="9">
        <v>7.3599893468298854</v>
      </c>
      <c r="N28" s="9">
        <v>13.864635962543582</v>
      </c>
      <c r="O28" s="9">
        <v>32.73667362894362</v>
      </c>
      <c r="P28" s="9">
        <v>427.0262388854253</v>
      </c>
      <c r="Q28" s="9">
        <v>32.914255645493654</v>
      </c>
      <c r="R28" s="9">
        <v>669.5622028049462</v>
      </c>
      <c r="S28" s="9">
        <v>460.69968803021123</v>
      </c>
      <c r="T28" s="9">
        <v>51.89035638680474</v>
      </c>
      <c r="U28" s="9">
        <v>142.72837775975714</v>
      </c>
      <c r="V28" s="9">
        <v>71.895344401649837</v>
      </c>
      <c r="W28" s="9">
        <v>29.695625075666548</v>
      </c>
      <c r="X28" s="9">
        <v>10.626241571483074</v>
      </c>
      <c r="Y28" s="9">
        <v>8.1712955982377231</v>
      </c>
      <c r="Z28" s="9">
        <v>0.85227757209395383</v>
      </c>
      <c r="AA28" s="9">
        <v>5.8974674837526413</v>
      </c>
      <c r="AC28" s="9">
        <f t="shared" si="18"/>
        <v>0.15577266184721772</v>
      </c>
      <c r="AD28" s="9">
        <f t="shared" si="19"/>
        <v>3.8941742575819498E-2</v>
      </c>
      <c r="AE28" s="9">
        <f t="shared" si="20"/>
        <v>7.3357862235680332E-2</v>
      </c>
      <c r="AF28" s="9">
        <f t="shared" si="21"/>
        <v>0.17320991338065408</v>
      </c>
      <c r="AG28" s="9">
        <f t="shared" si="22"/>
        <v>2.2593980893408747</v>
      </c>
      <c r="AH28" s="9">
        <f t="shared" si="23"/>
        <v>0.1741495007698077</v>
      </c>
      <c r="AI28" s="9">
        <f t="shared" si="24"/>
        <v>3.5426571576981281</v>
      </c>
      <c r="AJ28" s="9">
        <f t="shared" si="25"/>
        <v>2.4375644869323345</v>
      </c>
      <c r="AK28" s="9">
        <f t="shared" si="26"/>
        <v>0.27455215019473406</v>
      </c>
      <c r="AL28" s="9">
        <f t="shared" si="27"/>
        <v>0.75517660190347691</v>
      </c>
      <c r="AM28" s="9">
        <f t="shared" si="28"/>
        <v>0.38039864762777692</v>
      </c>
      <c r="AN28" s="9">
        <f t="shared" si="29"/>
        <v>0.15711970939506109</v>
      </c>
      <c r="AO28" s="9">
        <f t="shared" si="30"/>
        <v>5.6223500378217328E-2</v>
      </c>
      <c r="AP28" s="9">
        <f t="shared" si="31"/>
        <v>4.3234368244644036E-2</v>
      </c>
      <c r="AQ28" s="9">
        <f t="shared" si="32"/>
        <v>4.5094051433542531E-3</v>
      </c>
      <c r="AR28" s="9">
        <f t="shared" si="33"/>
        <v>3.1203531660066886E-2</v>
      </c>
      <c r="AS28" s="9">
        <f t="shared" si="34"/>
        <v>10.55746932932785</v>
      </c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</row>
    <row r="29" spans="1:65">
      <c r="A29" s="5">
        <v>29</v>
      </c>
      <c r="B29" s="5" t="s">
        <v>28</v>
      </c>
      <c r="C29" s="5" t="s">
        <v>96</v>
      </c>
      <c r="D29" s="5" t="s">
        <v>103</v>
      </c>
      <c r="E29" s="5" t="s">
        <v>104</v>
      </c>
      <c r="F29" s="7">
        <v>43176</v>
      </c>
      <c r="G29" s="7">
        <v>43284</v>
      </c>
      <c r="H29" s="5" t="s">
        <v>26</v>
      </c>
      <c r="I29" s="6">
        <f t="shared" si="16"/>
        <v>108</v>
      </c>
      <c r="J29" s="6">
        <f t="shared" si="17"/>
        <v>378</v>
      </c>
      <c r="L29" s="9">
        <v>27.262800164871063</v>
      </c>
      <c r="M29" s="9">
        <v>4.1436247395688364</v>
      </c>
      <c r="N29" s="9">
        <v>5.2620301658557649</v>
      </c>
      <c r="O29" s="9">
        <v>18.556710244743787</v>
      </c>
      <c r="P29" s="9">
        <v>203.18809016902293</v>
      </c>
      <c r="Q29" s="9">
        <v>12.336238644460355</v>
      </c>
      <c r="R29" s="9">
        <v>653.57885167456993</v>
      </c>
      <c r="S29" s="9">
        <v>472.78197933545556</v>
      </c>
      <c r="T29" s="9">
        <v>77.032662393012458</v>
      </c>
      <c r="U29" s="9">
        <v>200.56096716672877</v>
      </c>
      <c r="V29" s="9">
        <v>96.551338089700806</v>
      </c>
      <c r="W29" s="9">
        <v>28.806103537875135</v>
      </c>
      <c r="X29" s="9">
        <v>40.037314621604153</v>
      </c>
      <c r="Y29" s="9">
        <v>27.188910019892035</v>
      </c>
      <c r="Z29" s="9">
        <v>3.1145781153130319</v>
      </c>
      <c r="AA29" s="9">
        <v>21.880655203453102</v>
      </c>
      <c r="AC29" s="9">
        <f t="shared" si="18"/>
        <v>0.14424761991995272</v>
      </c>
      <c r="AD29" s="9">
        <f t="shared" si="19"/>
        <v>2.1923940420999134E-2</v>
      </c>
      <c r="AE29" s="9">
        <f t="shared" si="20"/>
        <v>2.7841429448972301E-2</v>
      </c>
      <c r="AF29" s="9">
        <f t="shared" si="21"/>
        <v>9.8183652088591464E-2</v>
      </c>
      <c r="AG29" s="9">
        <f t="shared" si="22"/>
        <v>1.0750692601535605</v>
      </c>
      <c r="AH29" s="9">
        <f t="shared" si="23"/>
        <v>6.5271103938943684E-2</v>
      </c>
      <c r="AI29" s="9">
        <f t="shared" si="24"/>
        <v>3.458089162299312</v>
      </c>
      <c r="AJ29" s="9">
        <f t="shared" si="25"/>
        <v>2.5014919541558496</v>
      </c>
      <c r="AK29" s="9">
        <f t="shared" si="26"/>
        <v>0.40758022430165319</v>
      </c>
      <c r="AL29" s="9">
        <f t="shared" si="27"/>
        <v>1.0611691384483004</v>
      </c>
      <c r="AM29" s="9">
        <f t="shared" si="28"/>
        <v>0.51085364068624761</v>
      </c>
      <c r="AN29" s="9">
        <f t="shared" si="29"/>
        <v>0.15241324623214358</v>
      </c>
      <c r="AO29" s="9">
        <f t="shared" si="30"/>
        <v>0.21183764350055106</v>
      </c>
      <c r="AP29" s="9">
        <f t="shared" si="31"/>
        <v>0.14385666677191553</v>
      </c>
      <c r="AQ29" s="9">
        <f t="shared" si="32"/>
        <v>1.6479249287370538E-2</v>
      </c>
      <c r="AR29" s="9">
        <f t="shared" si="33"/>
        <v>0.11577066245213281</v>
      </c>
      <c r="AS29" s="9">
        <f t="shared" si="34"/>
        <v>10.012078594106496</v>
      </c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</row>
    <row r="30" spans="1:65">
      <c r="A30" s="5">
        <v>30</v>
      </c>
      <c r="B30" s="5" t="s">
        <v>28</v>
      </c>
      <c r="C30" s="5" t="s">
        <v>96</v>
      </c>
      <c r="D30" s="5" t="s">
        <v>105</v>
      </c>
      <c r="E30" s="5" t="s">
        <v>106</v>
      </c>
      <c r="F30" s="7">
        <v>43179</v>
      </c>
      <c r="G30" s="7">
        <v>43269</v>
      </c>
      <c r="H30" s="5" t="s">
        <v>27</v>
      </c>
      <c r="I30" s="6">
        <f t="shared" si="16"/>
        <v>90</v>
      </c>
      <c r="J30" s="6">
        <f t="shared" si="17"/>
        <v>315</v>
      </c>
      <c r="L30" s="9">
        <v>104.43633500085976</v>
      </c>
      <c r="M30" s="9">
        <v>0.94914212881801907</v>
      </c>
      <c r="N30" s="9">
        <v>6.7836854484921165</v>
      </c>
      <c r="O30" s="9">
        <v>13.987214562905654</v>
      </c>
      <c r="P30" s="9">
        <v>115.90088758623973</v>
      </c>
      <c r="Q30" s="9">
        <v>4.8817888820018522</v>
      </c>
      <c r="R30" s="9">
        <v>149.77702090103676</v>
      </c>
      <c r="S30" s="9">
        <v>116.7351770351481</v>
      </c>
      <c r="T30" s="9">
        <v>12.473736778151038</v>
      </c>
      <c r="U30" s="9">
        <v>28.064247631396572</v>
      </c>
      <c r="V30" s="9">
        <v>4.7343887417597914</v>
      </c>
      <c r="W30" s="9">
        <v>1.7561402792383805</v>
      </c>
      <c r="X30" s="9">
        <v>3.3743292685316204</v>
      </c>
      <c r="Y30" s="9">
        <v>2.0869131543563131</v>
      </c>
      <c r="Z30" s="9">
        <v>0.20316227685291557</v>
      </c>
      <c r="AA30" s="9">
        <v>1.906166481030831</v>
      </c>
      <c r="AC30" s="9">
        <f t="shared" si="18"/>
        <v>0.66308784127530007</v>
      </c>
      <c r="AD30" s="9">
        <f t="shared" si="19"/>
        <v>6.0262992305905975E-3</v>
      </c>
      <c r="AE30" s="9">
        <f t="shared" si="20"/>
        <v>4.3071018720584865E-2</v>
      </c>
      <c r="AF30" s="9">
        <f t="shared" si="21"/>
        <v>8.8807711510512088E-2</v>
      </c>
      <c r="AG30" s="9">
        <f t="shared" si="22"/>
        <v>0.73587865134120467</v>
      </c>
      <c r="AH30" s="9">
        <f t="shared" si="23"/>
        <v>3.0995484965091125E-2</v>
      </c>
      <c r="AI30" s="9">
        <f t="shared" si="24"/>
        <v>0.95096521207007467</v>
      </c>
      <c r="AJ30" s="9">
        <f t="shared" si="25"/>
        <v>0.74117572720728953</v>
      </c>
      <c r="AK30" s="9">
        <f t="shared" si="26"/>
        <v>7.9198328750165317E-2</v>
      </c>
      <c r="AL30" s="9">
        <f t="shared" si="27"/>
        <v>0.17818569924696237</v>
      </c>
      <c r="AM30" s="9">
        <f t="shared" si="28"/>
        <v>3.0059611058792325E-2</v>
      </c>
      <c r="AN30" s="9">
        <f t="shared" si="29"/>
        <v>1.1150097011037335E-2</v>
      </c>
      <c r="AO30" s="9">
        <f t="shared" si="30"/>
        <v>2.1424312816073779E-2</v>
      </c>
      <c r="AP30" s="9">
        <f t="shared" si="31"/>
        <v>1.3250242249881352E-2</v>
      </c>
      <c r="AQ30" s="9">
        <f t="shared" si="32"/>
        <v>1.2899192181137498E-3</v>
      </c>
      <c r="AR30" s="9">
        <f t="shared" si="33"/>
        <v>1.2102644324005277E-2</v>
      </c>
      <c r="AS30" s="9">
        <f t="shared" si="34"/>
        <v>3.6066688009956795</v>
      </c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</row>
    <row r="31" spans="1:65">
      <c r="A31" s="5">
        <v>31</v>
      </c>
      <c r="B31" s="5" t="s">
        <v>28</v>
      </c>
      <c r="C31" s="5" t="s">
        <v>96</v>
      </c>
      <c r="D31" s="5" t="s">
        <v>107</v>
      </c>
      <c r="E31" s="5" t="s">
        <v>108</v>
      </c>
      <c r="F31" s="7">
        <v>43176</v>
      </c>
      <c r="G31" s="7">
        <v>43270</v>
      </c>
      <c r="H31" s="5" t="s">
        <v>29</v>
      </c>
      <c r="I31" s="6">
        <f t="shared" si="16"/>
        <v>94</v>
      </c>
      <c r="J31" s="6">
        <f t="shared" si="17"/>
        <v>329</v>
      </c>
      <c r="L31" s="9">
        <v>29.194108113862445</v>
      </c>
      <c r="M31" s="9">
        <v>1.1246473958003289</v>
      </c>
      <c r="N31" s="9">
        <v>9.4022735415473289</v>
      </c>
      <c r="O31" s="9">
        <v>15.693936219152553</v>
      </c>
      <c r="P31" s="9">
        <v>161.47187539881108</v>
      </c>
      <c r="Q31" s="9">
        <v>6.7481035209286029</v>
      </c>
      <c r="R31" s="9">
        <v>271.67695790022049</v>
      </c>
      <c r="S31" s="9">
        <v>197.96486889404216</v>
      </c>
      <c r="T31" s="9">
        <v>27.444906899875551</v>
      </c>
      <c r="U31" s="9">
        <v>58.084103861600028</v>
      </c>
      <c r="V31" s="9">
        <v>56.852702899304298</v>
      </c>
      <c r="W31" s="9">
        <v>3.513841194198756</v>
      </c>
      <c r="X31" s="9">
        <v>6.5062620147380406</v>
      </c>
      <c r="Y31" s="9">
        <v>4.8560627189135612</v>
      </c>
      <c r="Z31" s="9">
        <v>0.35533534855041049</v>
      </c>
      <c r="AA31" s="9">
        <v>3.4107407942171126</v>
      </c>
      <c r="AC31" s="9">
        <f t="shared" si="18"/>
        <v>0.17747178184718812</v>
      </c>
      <c r="AD31" s="9">
        <f t="shared" si="19"/>
        <v>6.8367622845004793E-3</v>
      </c>
      <c r="AE31" s="9">
        <f t="shared" si="20"/>
        <v>5.7156678064117498E-2</v>
      </c>
      <c r="AF31" s="9">
        <f t="shared" si="21"/>
        <v>9.5403867593632535E-2</v>
      </c>
      <c r="AG31" s="9">
        <f t="shared" si="22"/>
        <v>0.98159194771313729</v>
      </c>
      <c r="AH31" s="9">
        <f t="shared" si="23"/>
        <v>4.1021905902301536E-2</v>
      </c>
      <c r="AI31" s="9">
        <f t="shared" si="24"/>
        <v>1.6515316589679057</v>
      </c>
      <c r="AJ31" s="9">
        <f t="shared" si="25"/>
        <v>1.2034338534592228</v>
      </c>
      <c r="AK31" s="9">
        <f t="shared" si="26"/>
        <v>0.16683833981687266</v>
      </c>
      <c r="AL31" s="9">
        <f t="shared" si="27"/>
        <v>0.35309485630151993</v>
      </c>
      <c r="AM31" s="9">
        <f t="shared" si="28"/>
        <v>0.3456091361659836</v>
      </c>
      <c r="AN31" s="9">
        <f t="shared" si="29"/>
        <v>2.1360736742849579E-2</v>
      </c>
      <c r="AO31" s="9">
        <f t="shared" si="30"/>
        <v>3.9551744770444014E-2</v>
      </c>
      <c r="AP31" s="9">
        <f t="shared" si="31"/>
        <v>2.9520138108897028E-2</v>
      </c>
      <c r="AQ31" s="9">
        <f t="shared" si="32"/>
        <v>2.1600933042578143E-3</v>
      </c>
      <c r="AR31" s="9">
        <f t="shared" si="33"/>
        <v>2.0733986590985486E-2</v>
      </c>
      <c r="AS31" s="9">
        <f t="shared" si="34"/>
        <v>5.1933174876338164</v>
      </c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</row>
    <row r="32" spans="1:65">
      <c r="A32" s="5">
        <v>32</v>
      </c>
      <c r="B32" s="5" t="s">
        <v>28</v>
      </c>
      <c r="C32" s="5" t="s">
        <v>96</v>
      </c>
      <c r="D32" s="5" t="s">
        <v>109</v>
      </c>
      <c r="E32" s="5" t="s">
        <v>110</v>
      </c>
      <c r="F32" s="7">
        <v>43186</v>
      </c>
      <c r="G32" s="7">
        <v>43264</v>
      </c>
      <c r="H32" s="5" t="s">
        <v>30</v>
      </c>
      <c r="I32" s="6">
        <f t="shared" si="16"/>
        <v>78</v>
      </c>
      <c r="J32" s="6">
        <f t="shared" si="17"/>
        <v>273</v>
      </c>
      <c r="L32" s="9">
        <v>20.582492646092835</v>
      </c>
      <c r="M32" s="9">
        <v>3.4538788879544087</v>
      </c>
      <c r="N32" s="9">
        <v>20.307652314587479</v>
      </c>
      <c r="O32" s="9">
        <v>30.239009711793699</v>
      </c>
      <c r="P32" s="9">
        <v>212.61769765431274</v>
      </c>
      <c r="Q32" s="9">
        <v>23.644295012174958</v>
      </c>
      <c r="R32" s="9">
        <v>218.72596628341688</v>
      </c>
      <c r="S32" s="9">
        <v>185.13064407997868</v>
      </c>
      <c r="T32" s="9">
        <v>21.769670782822001</v>
      </c>
      <c r="U32" s="9">
        <v>27.134861494683385</v>
      </c>
      <c r="V32" s="9">
        <v>101.80658306206723</v>
      </c>
      <c r="W32" s="9">
        <v>4.5400188724880541</v>
      </c>
      <c r="X32" s="9">
        <v>7.1741824795609324</v>
      </c>
      <c r="Y32" s="9">
        <v>4.9321028709498531</v>
      </c>
      <c r="Z32" s="9">
        <v>0.53937575309700869</v>
      </c>
      <c r="AA32" s="9">
        <v>4.149915352712954</v>
      </c>
      <c r="AC32" s="9">
        <f t="shared" si="18"/>
        <v>0.15078749191276802</v>
      </c>
      <c r="AD32" s="9">
        <f t="shared" si="19"/>
        <v>2.5303142036296033E-2</v>
      </c>
      <c r="AE32" s="9">
        <f t="shared" si="20"/>
        <v>0.1487740096306775</v>
      </c>
      <c r="AF32" s="9">
        <f t="shared" si="21"/>
        <v>0.22153120667980733</v>
      </c>
      <c r="AG32" s="9">
        <f t="shared" si="22"/>
        <v>1.5576388106543058</v>
      </c>
      <c r="AH32" s="9">
        <f t="shared" si="23"/>
        <v>0.1732182784774722</v>
      </c>
      <c r="AI32" s="9">
        <f t="shared" si="24"/>
        <v>1.6023880313803434</v>
      </c>
      <c r="AJ32" s="9">
        <f t="shared" si="25"/>
        <v>1.3562684547983785</v>
      </c>
      <c r="AK32" s="9">
        <f t="shared" si="26"/>
        <v>0.15948476763972161</v>
      </c>
      <c r="AL32" s="9">
        <f t="shared" si="27"/>
        <v>0.19879019410024457</v>
      </c>
      <c r="AM32" s="9">
        <f t="shared" si="28"/>
        <v>0.74583577334847795</v>
      </c>
      <c r="AN32" s="9">
        <f t="shared" si="29"/>
        <v>3.3260211520059008E-2</v>
      </c>
      <c r="AO32" s="9">
        <f t="shared" si="30"/>
        <v>5.2558113403376794E-2</v>
      </c>
      <c r="AP32" s="9">
        <f t="shared" si="31"/>
        <v>3.6132621765200386E-2</v>
      </c>
      <c r="AQ32" s="9">
        <f t="shared" si="32"/>
        <v>3.951470718659404E-3</v>
      </c>
      <c r="AR32" s="9">
        <f t="shared" si="33"/>
        <v>3.0402310276285378E-2</v>
      </c>
      <c r="AS32" s="9">
        <f t="shared" si="34"/>
        <v>6.4963248883420741</v>
      </c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</row>
    <row r="33" spans="1:65">
      <c r="A33" s="5">
        <v>33</v>
      </c>
      <c r="B33" s="5" t="s">
        <v>28</v>
      </c>
      <c r="C33" s="5" t="s">
        <v>96</v>
      </c>
      <c r="D33" s="5" t="s">
        <v>111</v>
      </c>
      <c r="E33" s="5" t="s">
        <v>112</v>
      </c>
      <c r="F33" s="7">
        <v>43183</v>
      </c>
      <c r="G33" s="7">
        <v>43301</v>
      </c>
      <c r="H33" s="5" t="s">
        <v>31</v>
      </c>
      <c r="I33" s="6">
        <f t="shared" si="16"/>
        <v>118</v>
      </c>
      <c r="J33" s="6">
        <f t="shared" si="17"/>
        <v>413</v>
      </c>
      <c r="L33" s="9">
        <v>18.683604064370449</v>
      </c>
      <c r="M33" s="9">
        <v>3.3790993113266001</v>
      </c>
      <c r="N33" s="9">
        <v>7.1356843050009076</v>
      </c>
      <c r="O33" s="9">
        <v>12.819173239557838</v>
      </c>
      <c r="P33" s="9">
        <v>98.639332508976992</v>
      </c>
      <c r="Q33" s="9">
        <v>3.6603837063239131</v>
      </c>
      <c r="R33" s="9">
        <v>168.60960803572232</v>
      </c>
      <c r="S33" s="9">
        <v>118.19041916118215</v>
      </c>
      <c r="T33" s="9">
        <v>11.251890745718244</v>
      </c>
      <c r="U33" s="9">
        <v>32.076536168598494</v>
      </c>
      <c r="V33" s="9">
        <v>49.736147468080468</v>
      </c>
      <c r="W33" s="9">
        <v>4.7835958815640121</v>
      </c>
      <c r="X33" s="9">
        <v>8.8040781543387059</v>
      </c>
      <c r="Y33" s="9">
        <v>8.3944707259546334</v>
      </c>
      <c r="Z33" s="9">
        <v>0.58622991038044092</v>
      </c>
      <c r="AA33" s="9">
        <v>4.7323572775718912</v>
      </c>
      <c r="AC33" s="9">
        <f t="shared" si="18"/>
        <v>9.0477501522375062E-2</v>
      </c>
      <c r="AD33" s="9">
        <f t="shared" si="19"/>
        <v>1.6363677052429058E-2</v>
      </c>
      <c r="AE33" s="9">
        <f t="shared" si="20"/>
        <v>3.4555371937050397E-2</v>
      </c>
      <c r="AF33" s="9">
        <f t="shared" si="21"/>
        <v>6.2078320772677179E-2</v>
      </c>
      <c r="AG33" s="9">
        <f t="shared" si="22"/>
        <v>0.47767231239214042</v>
      </c>
      <c r="AH33" s="9">
        <f t="shared" si="23"/>
        <v>1.772582908631435E-2</v>
      </c>
      <c r="AI33" s="9">
        <f t="shared" si="24"/>
        <v>0.816511419059188</v>
      </c>
      <c r="AJ33" s="9">
        <f t="shared" si="25"/>
        <v>0.57235069811710482</v>
      </c>
      <c r="AK33" s="9">
        <f t="shared" si="26"/>
        <v>5.4488575039797794E-2</v>
      </c>
      <c r="AL33" s="9">
        <f t="shared" si="27"/>
        <v>0.15533431558643337</v>
      </c>
      <c r="AM33" s="9">
        <f t="shared" si="28"/>
        <v>0.24085301437327103</v>
      </c>
      <c r="AN33" s="9">
        <f t="shared" si="29"/>
        <v>2.3165113227912891E-2</v>
      </c>
      <c r="AO33" s="9">
        <f t="shared" si="30"/>
        <v>4.2634761037959837E-2</v>
      </c>
      <c r="AP33" s="9">
        <f t="shared" si="31"/>
        <v>4.0651189956196772E-2</v>
      </c>
      <c r="AQ33" s="9">
        <f t="shared" si="32"/>
        <v>2.8388857645541932E-3</v>
      </c>
      <c r="AR33" s="9">
        <f t="shared" si="33"/>
        <v>2.2916984395021264E-2</v>
      </c>
      <c r="AS33" s="9">
        <f t="shared" si="34"/>
        <v>2.6706179693204266</v>
      </c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</row>
    <row r="34" spans="1:65">
      <c r="A34" s="5">
        <v>34</v>
      </c>
      <c r="B34" s="5" t="s">
        <v>28</v>
      </c>
      <c r="C34" s="5" t="s">
        <v>113</v>
      </c>
      <c r="D34" s="5" t="s">
        <v>114</v>
      </c>
      <c r="E34" s="5" t="s">
        <v>115</v>
      </c>
      <c r="F34" s="7">
        <v>43182</v>
      </c>
      <c r="G34" s="7">
        <v>43295</v>
      </c>
      <c r="H34" s="5" t="s">
        <v>32</v>
      </c>
      <c r="I34" s="6">
        <f t="shared" si="16"/>
        <v>113</v>
      </c>
      <c r="J34" s="6">
        <f t="shared" si="17"/>
        <v>395.5</v>
      </c>
      <c r="L34" s="9">
        <v>18.603717693438423</v>
      </c>
      <c r="M34" s="9">
        <v>2.6288997119685309</v>
      </c>
      <c r="N34" s="9">
        <v>5.833647419343869</v>
      </c>
      <c r="O34" s="9">
        <v>22.048573907217818</v>
      </c>
      <c r="P34" s="9">
        <v>182.43664198040489</v>
      </c>
      <c r="Q34" s="9">
        <v>19.741166545879004</v>
      </c>
      <c r="R34" s="9">
        <v>683.33844364705658</v>
      </c>
      <c r="S34" s="9">
        <v>434.63793185629771</v>
      </c>
      <c r="T34" s="9">
        <v>108.94162761073653</v>
      </c>
      <c r="U34" s="9">
        <v>177.35224949552244</v>
      </c>
      <c r="V34" s="9">
        <v>215.33206364431047</v>
      </c>
      <c r="W34" s="9">
        <v>21.585398830407534</v>
      </c>
      <c r="X34" s="9">
        <v>35.073256761408473</v>
      </c>
      <c r="Y34" s="9">
        <v>19.789844286392871</v>
      </c>
      <c r="Z34" s="9">
        <v>3.2382272254597586</v>
      </c>
      <c r="AA34" s="9">
        <v>14.996931149273882</v>
      </c>
      <c r="AC34" s="9">
        <f t="shared" si="18"/>
        <v>9.4076954201964214E-2</v>
      </c>
      <c r="AD34" s="9">
        <f t="shared" si="19"/>
        <v>1.3294056697691686E-2</v>
      </c>
      <c r="AE34" s="9">
        <f t="shared" si="20"/>
        <v>2.9500113372156102E-2</v>
      </c>
      <c r="AF34" s="9">
        <f t="shared" si="21"/>
        <v>0.11149721318441375</v>
      </c>
      <c r="AG34" s="9">
        <f t="shared" si="22"/>
        <v>0.92256203277069471</v>
      </c>
      <c r="AH34" s="9">
        <f t="shared" si="23"/>
        <v>9.9828907943762341E-2</v>
      </c>
      <c r="AI34" s="9">
        <f t="shared" si="24"/>
        <v>3.4555673509332823</v>
      </c>
      <c r="AJ34" s="9">
        <f t="shared" si="25"/>
        <v>2.1979162167195838</v>
      </c>
      <c r="AK34" s="9">
        <f t="shared" si="26"/>
        <v>0.55090582862572202</v>
      </c>
      <c r="AL34" s="9">
        <f t="shared" si="27"/>
        <v>0.89685081919353948</v>
      </c>
      <c r="AM34" s="9">
        <f t="shared" si="28"/>
        <v>1.0889105620445536</v>
      </c>
      <c r="AN34" s="9">
        <f t="shared" si="29"/>
        <v>0.10915498776438702</v>
      </c>
      <c r="AO34" s="9">
        <f t="shared" si="30"/>
        <v>0.17736160182760291</v>
      </c>
      <c r="AP34" s="9">
        <f t="shared" si="31"/>
        <v>0.10007506592360491</v>
      </c>
      <c r="AQ34" s="9">
        <f t="shared" si="32"/>
        <v>1.6375358915093598E-2</v>
      </c>
      <c r="AR34" s="9">
        <f t="shared" si="33"/>
        <v>7.5837831349046175E-2</v>
      </c>
      <c r="AS34" s="9">
        <f t="shared" si="34"/>
        <v>9.9397149014670987</v>
      </c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</row>
    <row r="35" spans="1:65">
      <c r="A35" s="5">
        <v>35</v>
      </c>
      <c r="B35" s="5" t="s">
        <v>28</v>
      </c>
      <c r="C35" s="5" t="s">
        <v>113</v>
      </c>
      <c r="D35" s="5" t="s">
        <v>116</v>
      </c>
      <c r="E35" s="5" t="s">
        <v>117</v>
      </c>
      <c r="F35" s="7">
        <v>43182</v>
      </c>
      <c r="G35" s="7">
        <v>43295</v>
      </c>
      <c r="H35" s="5" t="s">
        <v>33</v>
      </c>
      <c r="I35" s="6">
        <f t="shared" si="16"/>
        <v>113</v>
      </c>
      <c r="J35" s="6">
        <f t="shared" si="17"/>
        <v>395.5</v>
      </c>
      <c r="L35" s="9">
        <v>19.108418228183599</v>
      </c>
      <c r="M35" s="9">
        <v>3.3971948213726382</v>
      </c>
      <c r="N35" s="9">
        <v>10.28876639660751</v>
      </c>
      <c r="O35" s="9">
        <v>23.928417914363742</v>
      </c>
      <c r="P35" s="9">
        <v>184.80362630754234</v>
      </c>
      <c r="Q35" s="9">
        <v>23.234379667333897</v>
      </c>
      <c r="R35" s="9">
        <v>734.14630646283933</v>
      </c>
      <c r="S35" s="9">
        <v>467.40625196762687</v>
      </c>
      <c r="T35" s="9">
        <v>137.3768342926297</v>
      </c>
      <c r="U35" s="9">
        <v>206.4298476239064</v>
      </c>
      <c r="V35" s="9">
        <v>322.04478271575721</v>
      </c>
      <c r="W35" s="9">
        <v>40.358873890510935</v>
      </c>
      <c r="X35" s="9">
        <v>70.533829960897336</v>
      </c>
      <c r="Y35" s="9">
        <v>47.059895470325408</v>
      </c>
      <c r="Z35" s="9">
        <v>8.2865670392328976</v>
      </c>
      <c r="AA35" s="9">
        <v>35.109446245771956</v>
      </c>
      <c r="AC35" s="9">
        <f t="shared" si="18"/>
        <v>9.6629169295492284E-2</v>
      </c>
      <c r="AD35" s="9">
        <f t="shared" si="19"/>
        <v>1.717924056319918E-2</v>
      </c>
      <c r="AE35" s="9">
        <f t="shared" si="20"/>
        <v>5.202916003341345E-2</v>
      </c>
      <c r="AF35" s="9">
        <f t="shared" si="21"/>
        <v>0.12100337756947531</v>
      </c>
      <c r="AG35" s="9">
        <f t="shared" si="22"/>
        <v>0.93453161217467684</v>
      </c>
      <c r="AH35" s="9">
        <f t="shared" si="23"/>
        <v>0.11749370248967837</v>
      </c>
      <c r="AI35" s="9">
        <f t="shared" si="24"/>
        <v>3.7124971249701102</v>
      </c>
      <c r="AJ35" s="9">
        <f t="shared" si="25"/>
        <v>2.3636220074216276</v>
      </c>
      <c r="AK35" s="9">
        <f t="shared" si="26"/>
        <v>0.69469954130280498</v>
      </c>
      <c r="AL35" s="9">
        <f t="shared" si="27"/>
        <v>1.0438930347605886</v>
      </c>
      <c r="AM35" s="9">
        <f t="shared" si="28"/>
        <v>1.6285450453388481</v>
      </c>
      <c r="AN35" s="9">
        <f t="shared" si="29"/>
        <v>0.20409038629841181</v>
      </c>
      <c r="AO35" s="9">
        <f t="shared" si="30"/>
        <v>0.35668182028266671</v>
      </c>
      <c r="AP35" s="9">
        <f t="shared" si="31"/>
        <v>0.23797671539987564</v>
      </c>
      <c r="AQ35" s="9">
        <f t="shared" si="32"/>
        <v>4.1904258099787095E-2</v>
      </c>
      <c r="AR35" s="9">
        <f t="shared" si="33"/>
        <v>0.17754460806964326</v>
      </c>
      <c r="AS35" s="9">
        <f t="shared" si="34"/>
        <v>11.800320804070299</v>
      </c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</row>
    <row r="36" spans="1:65">
      <c r="A36" s="5">
        <v>36</v>
      </c>
      <c r="B36" s="5" t="s">
        <v>28</v>
      </c>
      <c r="C36" s="5" t="s">
        <v>113</v>
      </c>
      <c r="D36" s="5" t="s">
        <v>118</v>
      </c>
      <c r="E36" s="5" t="s">
        <v>119</v>
      </c>
      <c r="F36" s="7">
        <v>43182</v>
      </c>
      <c r="G36" s="7">
        <v>43295</v>
      </c>
      <c r="H36" s="5" t="s">
        <v>34</v>
      </c>
      <c r="I36" s="6">
        <f t="shared" si="16"/>
        <v>113</v>
      </c>
      <c r="J36" s="6">
        <f t="shared" si="17"/>
        <v>395.5</v>
      </c>
      <c r="L36" s="9">
        <v>17.708138910054092</v>
      </c>
      <c r="M36" s="9">
        <v>2.1428365103270179</v>
      </c>
      <c r="N36" s="9">
        <v>6.6247380664347295</v>
      </c>
      <c r="O36" s="9">
        <v>11.960466805286194</v>
      </c>
      <c r="P36" s="9">
        <v>96.015507529313979</v>
      </c>
      <c r="Q36" s="9">
        <v>6.1015950070336036</v>
      </c>
      <c r="R36" s="9">
        <v>116.90164328281899</v>
      </c>
      <c r="S36" s="9">
        <v>102.09551419605309</v>
      </c>
      <c r="T36" s="9">
        <v>11.242878388861886</v>
      </c>
      <c r="U36" s="9">
        <v>15.754360093322878</v>
      </c>
      <c r="V36" s="9">
        <v>80.526414021633144</v>
      </c>
      <c r="W36" s="9">
        <v>2.7163991651751425</v>
      </c>
      <c r="X36" s="9">
        <v>6.8456990355933272</v>
      </c>
      <c r="Y36" s="9">
        <v>3.6802000075133945</v>
      </c>
      <c r="Z36" s="9">
        <v>0.52699647425236562</v>
      </c>
      <c r="AA36" s="9">
        <v>3.4996146418909655</v>
      </c>
      <c r="AC36" s="9">
        <f t="shared" si="18"/>
        <v>8.9548110796733721E-2</v>
      </c>
      <c r="AD36" s="9">
        <f t="shared" si="19"/>
        <v>1.0836088547797815E-2</v>
      </c>
      <c r="AE36" s="9">
        <f t="shared" si="20"/>
        <v>3.3500571764524548E-2</v>
      </c>
      <c r="AF36" s="9">
        <f t="shared" si="21"/>
        <v>6.0482765134190611E-2</v>
      </c>
      <c r="AG36" s="9">
        <f t="shared" si="22"/>
        <v>0.48553986108376224</v>
      </c>
      <c r="AH36" s="9">
        <f t="shared" si="23"/>
        <v>3.0855094852255897E-2</v>
      </c>
      <c r="AI36" s="9">
        <f t="shared" si="24"/>
        <v>0.59115875237835147</v>
      </c>
      <c r="AJ36" s="9">
        <f t="shared" si="25"/>
        <v>0.51628578607359332</v>
      </c>
      <c r="AK36" s="9">
        <f t="shared" si="26"/>
        <v>5.6853999437986781E-2</v>
      </c>
      <c r="AL36" s="9">
        <f t="shared" si="27"/>
        <v>7.9668066211493693E-2</v>
      </c>
      <c r="AM36" s="9">
        <f t="shared" si="28"/>
        <v>0.40721321881988948</v>
      </c>
      <c r="AN36" s="9">
        <f t="shared" si="29"/>
        <v>1.3736531808723855E-2</v>
      </c>
      <c r="AO36" s="9">
        <f t="shared" si="30"/>
        <v>3.4617947082646407E-2</v>
      </c>
      <c r="AP36" s="9">
        <f t="shared" si="31"/>
        <v>1.8610366662520327E-2</v>
      </c>
      <c r="AQ36" s="9">
        <f t="shared" si="32"/>
        <v>2.664963207344453E-3</v>
      </c>
      <c r="AR36" s="9">
        <f t="shared" si="33"/>
        <v>1.7697166330674922E-2</v>
      </c>
      <c r="AS36" s="9">
        <f t="shared" si="34"/>
        <v>2.4492692901924897</v>
      </c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</row>
    <row r="37" spans="1:65">
      <c r="A37" s="5">
        <v>37</v>
      </c>
      <c r="B37" s="5" t="s">
        <v>28</v>
      </c>
      <c r="C37" s="5" t="s">
        <v>113</v>
      </c>
      <c r="D37" s="5" t="s">
        <v>120</v>
      </c>
      <c r="E37" s="5" t="s">
        <v>121</v>
      </c>
      <c r="F37" s="7">
        <v>43182</v>
      </c>
      <c r="G37" s="7">
        <v>43295</v>
      </c>
      <c r="H37" s="5" t="s">
        <v>35</v>
      </c>
      <c r="I37" s="6">
        <f t="shared" si="16"/>
        <v>113</v>
      </c>
      <c r="J37" s="6">
        <f t="shared" si="17"/>
        <v>395.5</v>
      </c>
      <c r="L37" s="9">
        <v>26.258318951969351</v>
      </c>
      <c r="M37" s="9">
        <v>9.4494360688311971</v>
      </c>
      <c r="N37" s="9">
        <v>15.591649240067431</v>
      </c>
      <c r="O37" s="9">
        <v>32.62322893266019</v>
      </c>
      <c r="P37" s="9">
        <v>204.97100974036638</v>
      </c>
      <c r="Q37" s="9">
        <v>28.965203519391736</v>
      </c>
      <c r="R37" s="9">
        <v>290.7335289477092</v>
      </c>
      <c r="S37" s="9">
        <v>243.21876449883283</v>
      </c>
      <c r="T37" s="9">
        <v>36.094607229065311</v>
      </c>
      <c r="U37" s="9">
        <v>41.582510121474733</v>
      </c>
      <c r="V37" s="9">
        <v>41.798046361113087</v>
      </c>
      <c r="W37" s="9">
        <v>2.5914748794015408</v>
      </c>
      <c r="X37" s="9">
        <v>4.2484241992008318</v>
      </c>
      <c r="Y37" s="9">
        <v>2.1781350083115356</v>
      </c>
      <c r="Z37" s="9">
        <v>0.19381342515948422</v>
      </c>
      <c r="AA37" s="9">
        <v>1.6019428649582084</v>
      </c>
      <c r="AC37" s="9">
        <f t="shared" si="18"/>
        <v>0.13278543085698788</v>
      </c>
      <c r="AD37" s="9">
        <f t="shared" si="19"/>
        <v>4.7784758881573693E-2</v>
      </c>
      <c r="AE37" s="9">
        <f t="shared" si="20"/>
        <v>7.8845255322717731E-2</v>
      </c>
      <c r="AF37" s="9">
        <f t="shared" si="21"/>
        <v>0.16497208056971019</v>
      </c>
      <c r="AG37" s="9">
        <f>P37*2/$J37</f>
        <v>1.0365158520372511</v>
      </c>
      <c r="AH37" s="9">
        <f t="shared" si="23"/>
        <v>0.14647384839136149</v>
      </c>
      <c r="AI37" s="9">
        <f t="shared" si="24"/>
        <v>1.4702074788758999</v>
      </c>
      <c r="AJ37" s="9">
        <f t="shared" si="25"/>
        <v>1.229930541081329</v>
      </c>
      <c r="AK37" s="9">
        <f t="shared" si="26"/>
        <v>0.18252645880690421</v>
      </c>
      <c r="AL37" s="9">
        <f t="shared" si="27"/>
        <v>0.21027818013387981</v>
      </c>
      <c r="AM37" s="9">
        <f t="shared" si="28"/>
        <v>0.21136812319146947</v>
      </c>
      <c r="AN37" s="9">
        <f t="shared" si="29"/>
        <v>1.3104803435658867E-2</v>
      </c>
      <c r="AO37" s="9">
        <f t="shared" si="30"/>
        <v>2.1483813902406231E-2</v>
      </c>
      <c r="AP37" s="9">
        <f t="shared" si="31"/>
        <v>1.1014589169716994E-2</v>
      </c>
      <c r="AQ37" s="9">
        <f t="shared" si="32"/>
        <v>9.8009317400497712E-4</v>
      </c>
      <c r="AR37" s="9">
        <f t="shared" si="33"/>
        <v>8.100848874630636E-3</v>
      </c>
      <c r="AS37" s="9">
        <f t="shared" si="34"/>
        <v>4.9663721567055017</v>
      </c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</row>
    <row r="38" spans="1:65">
      <c r="A38" s="5">
        <v>38</v>
      </c>
      <c r="B38" s="5" t="s">
        <v>28</v>
      </c>
      <c r="C38" s="5" t="s">
        <v>113</v>
      </c>
      <c r="D38" s="5" t="s">
        <v>122</v>
      </c>
      <c r="E38" s="5" t="s">
        <v>123</v>
      </c>
      <c r="F38" s="7">
        <v>43182</v>
      </c>
      <c r="G38" s="7">
        <v>43295</v>
      </c>
      <c r="H38" s="5" t="s">
        <v>36</v>
      </c>
      <c r="I38" s="6">
        <f t="shared" si="16"/>
        <v>113</v>
      </c>
      <c r="J38" s="6">
        <f t="shared" si="17"/>
        <v>395.5</v>
      </c>
      <c r="L38" s="9">
        <v>31.641349736668143</v>
      </c>
      <c r="M38" s="9">
        <v>2.6942544084634901</v>
      </c>
      <c r="N38" s="9">
        <v>6.7881961392456267</v>
      </c>
      <c r="O38" s="9">
        <v>12.625868562943651</v>
      </c>
      <c r="P38" s="9">
        <v>130.6898782982652</v>
      </c>
      <c r="Q38" s="9">
        <v>8.1790771239171587</v>
      </c>
      <c r="R38" s="9">
        <v>264.8857863491246</v>
      </c>
      <c r="S38" s="9">
        <v>206.72373429691311</v>
      </c>
      <c r="T38" s="9">
        <v>28.615158428595571</v>
      </c>
      <c r="U38" s="9">
        <v>54.589654269586013</v>
      </c>
      <c r="V38" s="9">
        <v>217.71830595084404</v>
      </c>
      <c r="W38" s="9">
        <v>68.505739480384079</v>
      </c>
      <c r="X38" s="9">
        <v>16.058334012595846</v>
      </c>
      <c r="Y38" s="9">
        <v>18.703829939705258</v>
      </c>
      <c r="Z38" s="9">
        <v>1.3173880526933972</v>
      </c>
      <c r="AA38" s="9">
        <v>9.7635807672694934</v>
      </c>
      <c r="AC38" s="9">
        <f t="shared" si="18"/>
        <v>0.16000682546987682</v>
      </c>
      <c r="AD38" s="9">
        <f t="shared" si="19"/>
        <v>1.362454820967631E-2</v>
      </c>
      <c r="AE38" s="9">
        <f t="shared" si="20"/>
        <v>3.4327161260407718E-2</v>
      </c>
      <c r="AF38" s="9">
        <f t="shared" si="21"/>
        <v>6.3847628636883189E-2</v>
      </c>
      <c r="AG38" s="9">
        <f t="shared" si="22"/>
        <v>0.66088434031992516</v>
      </c>
      <c r="AH38" s="9">
        <f t="shared" si="23"/>
        <v>4.1360693420567175E-2</v>
      </c>
      <c r="AI38" s="9">
        <f t="shared" si="24"/>
        <v>1.3394982874797705</v>
      </c>
      <c r="AJ38" s="9">
        <f t="shared" si="25"/>
        <v>1.045379187342165</v>
      </c>
      <c r="AK38" s="9">
        <f t="shared" si="26"/>
        <v>0.14470370886773992</v>
      </c>
      <c r="AL38" s="9">
        <f t="shared" si="27"/>
        <v>0.27605387746946153</v>
      </c>
      <c r="AM38" s="9">
        <f t="shared" si="28"/>
        <v>1.1009775269322075</v>
      </c>
      <c r="AN38" s="9">
        <f t="shared" si="29"/>
        <v>0.34642598978702444</v>
      </c>
      <c r="AO38" s="9">
        <f t="shared" si="30"/>
        <v>8.1205228887968883E-2</v>
      </c>
      <c r="AP38" s="9">
        <f t="shared" si="31"/>
        <v>9.4583210820254157E-2</v>
      </c>
      <c r="AQ38" s="9">
        <f t="shared" si="32"/>
        <v>6.6618864864394292E-3</v>
      </c>
      <c r="AR38" s="9">
        <f t="shared" si="33"/>
        <v>4.9373354069630816E-2</v>
      </c>
      <c r="AS38" s="9">
        <f t="shared" si="34"/>
        <v>5.4589134554599976</v>
      </c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</row>
    <row r="39" spans="1:65">
      <c r="A39" s="5">
        <v>39</v>
      </c>
      <c r="B39" s="5" t="s">
        <v>28</v>
      </c>
      <c r="C39" s="5" t="s">
        <v>124</v>
      </c>
      <c r="D39" s="5" t="s">
        <v>125</v>
      </c>
      <c r="E39" s="8" t="s">
        <v>126</v>
      </c>
      <c r="F39" s="7">
        <v>43203</v>
      </c>
      <c r="G39" s="7">
        <v>43280</v>
      </c>
      <c r="H39" s="5" t="s">
        <v>37</v>
      </c>
      <c r="I39" s="6">
        <f t="shared" si="16"/>
        <v>77</v>
      </c>
      <c r="J39" s="6">
        <f t="shared" si="17"/>
        <v>269.5</v>
      </c>
      <c r="L39" s="9">
        <v>20.020119642401326</v>
      </c>
      <c r="M39" s="9">
        <v>3.1155025904856815</v>
      </c>
      <c r="N39" s="9">
        <v>5.9113309698636529</v>
      </c>
      <c r="O39" s="9">
        <v>11.55637864905626</v>
      </c>
      <c r="P39" s="9">
        <v>85.947136528766492</v>
      </c>
      <c r="Q39" s="9">
        <v>8.0906863309660135</v>
      </c>
      <c r="R39" s="9">
        <v>81.135218454534169</v>
      </c>
      <c r="S39" s="9">
        <v>77.024677455147568</v>
      </c>
      <c r="T39" s="9">
        <v>8.7583902930185271</v>
      </c>
      <c r="U39" s="9">
        <v>12.775068157401547</v>
      </c>
      <c r="V39" s="9">
        <v>5.7196361633674906</v>
      </c>
      <c r="W39" s="9">
        <v>1.8161565302426463</v>
      </c>
      <c r="X39" s="9">
        <v>2.6110688132279414</v>
      </c>
      <c r="Y39" s="9">
        <v>1.4771317723133746</v>
      </c>
      <c r="Z39" s="9">
        <v>0.2515440379087906</v>
      </c>
      <c r="AA39" s="9">
        <v>1.3620434619821704</v>
      </c>
      <c r="AC39" s="9">
        <f t="shared" si="18"/>
        <v>0.14857231645566846</v>
      </c>
      <c r="AD39" s="9">
        <f t="shared" si="19"/>
        <v>2.3120612916405801E-2</v>
      </c>
      <c r="AE39" s="9">
        <f t="shared" si="20"/>
        <v>4.3868875472086476E-2</v>
      </c>
      <c r="AF39" s="9">
        <f t="shared" si="21"/>
        <v>8.5761622627504711E-2</v>
      </c>
      <c r="AG39" s="9">
        <f t="shared" si="22"/>
        <v>0.63782661616895353</v>
      </c>
      <c r="AH39" s="9">
        <f t="shared" si="23"/>
        <v>6.0042199116630897E-2</v>
      </c>
      <c r="AI39" s="9">
        <f t="shared" si="24"/>
        <v>0.60211664901324058</v>
      </c>
      <c r="AJ39" s="9">
        <f t="shared" si="25"/>
        <v>0.57161170653170734</v>
      </c>
      <c r="AK39" s="9">
        <f t="shared" si="26"/>
        <v>6.4997330560434344E-2</v>
      </c>
      <c r="AL39" s="9">
        <f t="shared" si="27"/>
        <v>9.4805700611514263E-2</v>
      </c>
      <c r="AM39" s="9">
        <f t="shared" si="28"/>
        <v>4.2446279505510137E-2</v>
      </c>
      <c r="AN39" s="9">
        <f t="shared" si="29"/>
        <v>1.347797053983411E-2</v>
      </c>
      <c r="AO39" s="9">
        <f t="shared" si="30"/>
        <v>1.9377134049929065E-2</v>
      </c>
      <c r="AP39" s="9">
        <f t="shared" si="31"/>
        <v>1.0962016863179031E-2</v>
      </c>
      <c r="AQ39" s="9">
        <f t="shared" si="32"/>
        <v>1.8667461069298004E-3</v>
      </c>
      <c r="AR39" s="9">
        <f t="shared" si="33"/>
        <v>1.010792921693633E-2</v>
      </c>
      <c r="AS39" s="9">
        <f t="shared" si="34"/>
        <v>2.4309617057564652</v>
      </c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</row>
    <row r="40" spans="1:65">
      <c r="A40" s="5">
        <v>40</v>
      </c>
      <c r="B40" s="5" t="s">
        <v>28</v>
      </c>
      <c r="C40" s="5" t="s">
        <v>124</v>
      </c>
      <c r="D40" s="5" t="s">
        <v>127</v>
      </c>
      <c r="E40" s="8" t="s">
        <v>128</v>
      </c>
      <c r="F40" s="7">
        <v>43203</v>
      </c>
      <c r="G40" s="7">
        <v>43280</v>
      </c>
      <c r="H40" s="5" t="s">
        <v>38</v>
      </c>
      <c r="I40" s="6">
        <f t="shared" si="16"/>
        <v>77</v>
      </c>
      <c r="J40" s="6">
        <f t="shared" si="17"/>
        <v>269.5</v>
      </c>
      <c r="L40" s="9">
        <v>26.218243855188529</v>
      </c>
      <c r="M40" s="9">
        <v>5.7051847529068205</v>
      </c>
      <c r="N40" s="9">
        <v>9.726383308573169</v>
      </c>
      <c r="O40" s="9">
        <v>20.260214868695105</v>
      </c>
      <c r="P40" s="9">
        <v>144.10175766520268</v>
      </c>
      <c r="Q40" s="9">
        <v>13.567456275435205</v>
      </c>
      <c r="R40" s="9">
        <v>178.21318292982426</v>
      </c>
      <c r="S40" s="9">
        <v>145.6330946850459</v>
      </c>
      <c r="T40" s="9">
        <v>21.064046393242236</v>
      </c>
      <c r="U40" s="9">
        <v>31.417345870272694</v>
      </c>
      <c r="V40" s="9">
        <v>14.074410286540937</v>
      </c>
      <c r="W40" s="9">
        <v>2.7665343622048097</v>
      </c>
      <c r="X40" s="9">
        <v>4.1853055719396464</v>
      </c>
      <c r="Y40" s="9">
        <v>2.2393516595967897</v>
      </c>
      <c r="Z40" s="9">
        <v>0.54711614357082972</v>
      </c>
      <c r="AA40" s="9">
        <v>1.8161934994786977</v>
      </c>
      <c r="AC40" s="9">
        <f t="shared" si="18"/>
        <v>0.19456952768228963</v>
      </c>
      <c r="AD40" s="9">
        <f t="shared" si="19"/>
        <v>4.2339033416748204E-2</v>
      </c>
      <c r="AE40" s="9">
        <f t="shared" si="20"/>
        <v>7.2180952197203482E-2</v>
      </c>
      <c r="AF40" s="9">
        <f t="shared" si="21"/>
        <v>0.15035409921109541</v>
      </c>
      <c r="AG40" s="9">
        <f t="shared" si="22"/>
        <v>1.0694007989996488</v>
      </c>
      <c r="AH40" s="9">
        <f t="shared" si="23"/>
        <v>0.10068613191417591</v>
      </c>
      <c r="AI40" s="9">
        <f t="shared" si="24"/>
        <v>1.3225468120951707</v>
      </c>
      <c r="AJ40" s="9">
        <f t="shared" si="25"/>
        <v>1.0807650811506189</v>
      </c>
      <c r="AK40" s="9">
        <f t="shared" si="26"/>
        <v>0.15631945375318915</v>
      </c>
      <c r="AL40" s="9">
        <f t="shared" si="27"/>
        <v>0.23315284504840589</v>
      </c>
      <c r="AM40" s="9">
        <f t="shared" si="28"/>
        <v>0.10444831381477504</v>
      </c>
      <c r="AN40" s="9">
        <f t="shared" si="29"/>
        <v>2.0530867251983744E-2</v>
      </c>
      <c r="AO40" s="9">
        <f t="shared" si="30"/>
        <v>3.1059781609941717E-2</v>
      </c>
      <c r="AP40" s="9">
        <f t="shared" si="31"/>
        <v>1.6618565191812911E-2</v>
      </c>
      <c r="AQ40" s="9">
        <f t="shared" si="32"/>
        <v>4.0602311211193299E-3</v>
      </c>
      <c r="AR40" s="9">
        <f t="shared" si="33"/>
        <v>1.3478244894090521E-2</v>
      </c>
      <c r="AS40" s="9">
        <f t="shared" si="34"/>
        <v>4.6125107393522704</v>
      </c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</row>
    <row r="41" spans="1:65">
      <c r="A41" s="5">
        <v>41</v>
      </c>
      <c r="B41" s="5" t="s">
        <v>28</v>
      </c>
      <c r="C41" s="5" t="s">
        <v>75</v>
      </c>
      <c r="D41" s="5" t="s">
        <v>129</v>
      </c>
      <c r="E41" s="5" t="s">
        <v>130</v>
      </c>
      <c r="F41" s="7">
        <v>43203</v>
      </c>
      <c r="G41" s="7">
        <v>43280</v>
      </c>
      <c r="H41" s="5" t="s">
        <v>39</v>
      </c>
      <c r="I41" s="6">
        <f t="shared" si="16"/>
        <v>77</v>
      </c>
      <c r="J41" s="6">
        <f t="shared" si="17"/>
        <v>269.5</v>
      </c>
      <c r="L41" s="9">
        <v>23.603099766357388</v>
      </c>
      <c r="M41" s="9">
        <v>1.4347637441033396</v>
      </c>
      <c r="N41" s="9">
        <v>5.1052550510305723</v>
      </c>
      <c r="O41" s="9">
        <v>9.7059401884625931</v>
      </c>
      <c r="P41" s="9">
        <v>69.516227901658681</v>
      </c>
      <c r="Q41" s="9">
        <v>3.0193346131688865</v>
      </c>
      <c r="R41" s="9">
        <v>68.102313215478134</v>
      </c>
      <c r="S41" s="9">
        <v>56.992127766843261</v>
      </c>
      <c r="T41" s="9">
        <v>6.1045069472163185</v>
      </c>
      <c r="U41" s="9">
        <v>8.7390709800474973</v>
      </c>
      <c r="V41" s="9">
        <v>37.332221512557282</v>
      </c>
      <c r="W41" s="9">
        <v>1.8007846989389438</v>
      </c>
      <c r="X41" s="9">
        <v>3.5295325834182991</v>
      </c>
      <c r="Y41" s="9">
        <v>0.53871598911304397</v>
      </c>
      <c r="Z41" s="9">
        <v>0.18843528302140974</v>
      </c>
      <c r="AA41" s="9">
        <v>1.3783508962013455</v>
      </c>
      <c r="AC41" s="9">
        <f t="shared" si="18"/>
        <v>0.17516215039968377</v>
      </c>
      <c r="AD41" s="9">
        <f t="shared" si="19"/>
        <v>1.0647597358837399E-2</v>
      </c>
      <c r="AE41" s="9">
        <f t="shared" si="20"/>
        <v>3.7886864942712969E-2</v>
      </c>
      <c r="AF41" s="9">
        <f t="shared" si="21"/>
        <v>7.2029240730705699E-2</v>
      </c>
      <c r="AG41" s="9">
        <f t="shared" si="22"/>
        <v>0.51589037403828331</v>
      </c>
      <c r="AH41" s="9">
        <f t="shared" si="23"/>
        <v>2.240693590477838E-2</v>
      </c>
      <c r="AI41" s="9">
        <f t="shared" si="24"/>
        <v>0.50539750067145184</v>
      </c>
      <c r="AJ41" s="9">
        <f t="shared" si="25"/>
        <v>0.42294714483742679</v>
      </c>
      <c r="AK41" s="9">
        <f t="shared" si="26"/>
        <v>4.5302463430176763E-2</v>
      </c>
      <c r="AL41" s="9">
        <f t="shared" si="27"/>
        <v>6.4853959035602954E-2</v>
      </c>
      <c r="AM41" s="9">
        <f t="shared" si="28"/>
        <v>0.27704802606721546</v>
      </c>
      <c r="AN41" s="9">
        <f t="shared" si="29"/>
        <v>1.3363893869676763E-2</v>
      </c>
      <c r="AO41" s="9">
        <f t="shared" si="30"/>
        <v>2.6193191713679401E-2</v>
      </c>
      <c r="AP41" s="9">
        <f t="shared" si="31"/>
        <v>3.9978923125272283E-3</v>
      </c>
      <c r="AQ41" s="9">
        <f t="shared" si="32"/>
        <v>1.3984065530345806E-3</v>
      </c>
      <c r="AR41" s="9">
        <f t="shared" si="33"/>
        <v>1.0228949136930208E-2</v>
      </c>
      <c r="AS41" s="9">
        <f t="shared" si="34"/>
        <v>2.2047545910027231</v>
      </c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</row>
    <row r="42" spans="1:65">
      <c r="A42" s="5">
        <v>42</v>
      </c>
      <c r="B42" s="5" t="s">
        <v>28</v>
      </c>
      <c r="C42" s="5" t="s">
        <v>75</v>
      </c>
      <c r="D42" s="5" t="s">
        <v>76</v>
      </c>
      <c r="E42" s="5" t="s">
        <v>131</v>
      </c>
      <c r="F42" s="7">
        <v>43203</v>
      </c>
      <c r="G42" s="7">
        <v>43280</v>
      </c>
      <c r="H42" s="5" t="s">
        <v>40</v>
      </c>
      <c r="I42" s="6">
        <f t="shared" si="16"/>
        <v>77</v>
      </c>
      <c r="J42" s="6">
        <f t="shared" si="17"/>
        <v>269.5</v>
      </c>
      <c r="L42" s="9">
        <v>28.419424079116531</v>
      </c>
      <c r="M42" s="9">
        <v>6.2588182820278107</v>
      </c>
      <c r="N42" s="9">
        <v>16.295902926385686</v>
      </c>
      <c r="O42" s="9">
        <v>29.297159849967255</v>
      </c>
      <c r="P42" s="9">
        <v>167.79908682041204</v>
      </c>
      <c r="Q42" s="9">
        <v>16.234123250741295</v>
      </c>
      <c r="R42" s="9">
        <v>186.1710426271828</v>
      </c>
      <c r="S42" s="9">
        <v>157.13168834897849</v>
      </c>
      <c r="T42" s="9">
        <v>24.537037976267669</v>
      </c>
      <c r="U42" s="9">
        <v>30.577753233845005</v>
      </c>
      <c r="V42" s="9">
        <v>49.612340258005339</v>
      </c>
      <c r="W42" s="9">
        <v>5.8560540189959518</v>
      </c>
      <c r="X42" s="9">
        <v>10.699496916948533</v>
      </c>
      <c r="Y42" s="9">
        <v>4.1227271742732672</v>
      </c>
      <c r="Z42" s="9">
        <v>0.41039779090387585</v>
      </c>
      <c r="AA42" s="9">
        <v>3.6104399446821289</v>
      </c>
      <c r="AC42" s="9">
        <f t="shared" si="18"/>
        <v>0.21090481691366628</v>
      </c>
      <c r="AD42" s="9">
        <f t="shared" si="19"/>
        <v>4.6447631035456849E-2</v>
      </c>
      <c r="AE42" s="9">
        <f t="shared" si="20"/>
        <v>0.12093434453718506</v>
      </c>
      <c r="AF42" s="9">
        <f t="shared" si="21"/>
        <v>0.21741862597378298</v>
      </c>
      <c r="AG42" s="9">
        <f t="shared" si="22"/>
        <v>1.2452622398546349</v>
      </c>
      <c r="AH42" s="9">
        <f t="shared" si="23"/>
        <v>0.12047586828008382</v>
      </c>
      <c r="AI42" s="9">
        <f t="shared" si="24"/>
        <v>1.3816032848028408</v>
      </c>
      <c r="AJ42" s="9">
        <f t="shared" si="25"/>
        <v>1.166097872719692</v>
      </c>
      <c r="AK42" s="9">
        <f t="shared" si="26"/>
        <v>0.18209304620606803</v>
      </c>
      <c r="AL42" s="9">
        <f t="shared" si="27"/>
        <v>0.22692210192092768</v>
      </c>
      <c r="AM42" s="9">
        <f t="shared" si="28"/>
        <v>0.36818063271247004</v>
      </c>
      <c r="AN42" s="9">
        <f t="shared" si="29"/>
        <v>4.345865691277144E-2</v>
      </c>
      <c r="AO42" s="9">
        <f t="shared" si="30"/>
        <v>7.9402574522809147E-2</v>
      </c>
      <c r="AP42" s="9">
        <f t="shared" si="31"/>
        <v>3.0595377916684728E-2</v>
      </c>
      <c r="AQ42" s="9">
        <f t="shared" si="32"/>
        <v>3.0456236801771862E-3</v>
      </c>
      <c r="AR42" s="9">
        <f t="shared" si="33"/>
        <v>2.6793617400238435E-2</v>
      </c>
      <c r="AS42" s="9">
        <f t="shared" si="34"/>
        <v>5.4696363153894882</v>
      </c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</row>
    <row r="43" spans="1:65">
      <c r="A43" s="5">
        <v>43</v>
      </c>
      <c r="B43" s="5" t="s">
        <v>28</v>
      </c>
      <c r="C43" s="5" t="s">
        <v>78</v>
      </c>
      <c r="D43" s="5" t="s">
        <v>79</v>
      </c>
      <c r="E43" s="5" t="s">
        <v>80</v>
      </c>
      <c r="F43" s="7">
        <v>43205</v>
      </c>
      <c r="G43" s="7">
        <v>43271</v>
      </c>
      <c r="H43" s="5" t="s">
        <v>41</v>
      </c>
      <c r="I43" s="6">
        <f t="shared" si="16"/>
        <v>66</v>
      </c>
      <c r="J43" s="6">
        <f t="shared" si="17"/>
        <v>231</v>
      </c>
      <c r="L43" s="9">
        <v>50.148282774531431</v>
      </c>
      <c r="M43" s="9">
        <v>2.4556306101761249</v>
      </c>
      <c r="N43" s="9">
        <v>9.1366072710331849</v>
      </c>
      <c r="O43" s="9">
        <v>22.593317956925763</v>
      </c>
      <c r="P43" s="9">
        <v>132.97818738780691</v>
      </c>
      <c r="Q43" s="9">
        <v>7.3208529495037977</v>
      </c>
      <c r="R43" s="9">
        <v>114.60740743679425</v>
      </c>
      <c r="S43" s="9">
        <v>102.67474605271971</v>
      </c>
      <c r="T43" s="9">
        <v>7.6257889177600529</v>
      </c>
      <c r="U43" s="9">
        <v>10.578602073763916</v>
      </c>
      <c r="V43" s="9">
        <v>59.199854423030651</v>
      </c>
      <c r="W43" s="9">
        <v>2.5232612322731018</v>
      </c>
      <c r="X43" s="9">
        <v>4.6714069526528963</v>
      </c>
      <c r="Y43" s="9">
        <v>1.0598847372006208</v>
      </c>
      <c r="Z43" s="9">
        <v>0.28028347049542135</v>
      </c>
      <c r="AA43" s="9">
        <v>2.8113310121321122</v>
      </c>
      <c r="AC43" s="9">
        <f t="shared" si="18"/>
        <v>0.43418426644615959</v>
      </c>
      <c r="AD43" s="9">
        <f t="shared" si="19"/>
        <v>2.1260871083775973E-2</v>
      </c>
      <c r="AE43" s="9">
        <f t="shared" si="20"/>
        <v>7.9104824857430173E-2</v>
      </c>
      <c r="AF43" s="9">
        <f t="shared" si="21"/>
        <v>0.19561314248420575</v>
      </c>
      <c r="AG43" s="9">
        <f t="shared" si="22"/>
        <v>1.1513262977299299</v>
      </c>
      <c r="AH43" s="9">
        <f t="shared" si="23"/>
        <v>6.3384008220812096E-2</v>
      </c>
      <c r="AI43" s="9">
        <f t="shared" si="24"/>
        <v>0.99227192585969048</v>
      </c>
      <c r="AJ43" s="9">
        <f t="shared" si="25"/>
        <v>0.88895884028328753</v>
      </c>
      <c r="AK43" s="9">
        <f t="shared" si="26"/>
        <v>6.6024146474113019E-2</v>
      </c>
      <c r="AL43" s="9">
        <f t="shared" si="27"/>
        <v>9.1589628344276322E-2</v>
      </c>
      <c r="AM43" s="9">
        <f t="shared" si="28"/>
        <v>0.5125528521474515</v>
      </c>
      <c r="AN43" s="9">
        <f t="shared" si="29"/>
        <v>2.1846417595438112E-2</v>
      </c>
      <c r="AO43" s="9">
        <f t="shared" si="30"/>
        <v>4.0445081841150615E-2</v>
      </c>
      <c r="AP43" s="9">
        <f t="shared" si="31"/>
        <v>9.1764912311742067E-3</v>
      </c>
      <c r="AQ43" s="9">
        <f t="shared" si="32"/>
        <v>2.4266967142460723E-3</v>
      </c>
      <c r="AR43" s="9">
        <f t="shared" si="33"/>
        <v>2.4340528243568072E-2</v>
      </c>
      <c r="AS43" s="9">
        <f t="shared" si="34"/>
        <v>4.59450601955671</v>
      </c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</row>
    <row r="44" spans="1:65">
      <c r="A44" s="5">
        <v>44</v>
      </c>
      <c r="B44" s="5" t="s">
        <v>28</v>
      </c>
      <c r="C44" s="5" t="s">
        <v>81</v>
      </c>
      <c r="D44" s="5" t="s">
        <v>82</v>
      </c>
      <c r="E44" s="5" t="s">
        <v>132</v>
      </c>
      <c r="F44" s="7">
        <v>43146</v>
      </c>
      <c r="G44" s="7">
        <v>43228</v>
      </c>
      <c r="H44" s="5" t="s">
        <v>42</v>
      </c>
      <c r="I44" s="6">
        <f t="shared" si="16"/>
        <v>82</v>
      </c>
      <c r="J44" s="6">
        <f t="shared" si="17"/>
        <v>287</v>
      </c>
      <c r="L44" s="9">
        <v>29.623227058290421</v>
      </c>
      <c r="M44" s="9">
        <v>5.5031312068326628</v>
      </c>
      <c r="N44" s="9">
        <v>26.846719385588678</v>
      </c>
      <c r="O44" s="9">
        <v>31.786152549820589</v>
      </c>
      <c r="P44" s="9">
        <v>210.4282535593519</v>
      </c>
      <c r="Q44" s="9">
        <v>7.0554561900253452</v>
      </c>
      <c r="R44" s="9">
        <v>208.87556643676282</v>
      </c>
      <c r="S44" s="9">
        <v>150.63767229164361</v>
      </c>
      <c r="T44" s="9">
        <v>15.32406662265074</v>
      </c>
      <c r="U44" s="9">
        <v>28.550434315302308</v>
      </c>
      <c r="V44" s="9">
        <v>64.327721195270684</v>
      </c>
      <c r="W44" s="9">
        <v>5.2637184602643545</v>
      </c>
      <c r="X44" s="9">
        <v>11.204672487304942</v>
      </c>
      <c r="Y44" s="9">
        <v>6.7957215512480227</v>
      </c>
      <c r="Z44" s="9">
        <v>0.5727266834167597</v>
      </c>
      <c r="AA44" s="9">
        <v>5.4559150411994386</v>
      </c>
      <c r="AC44" s="9">
        <f t="shared" si="18"/>
        <v>0.20643363803686704</v>
      </c>
      <c r="AD44" s="9">
        <f t="shared" si="19"/>
        <v>3.834934638907779E-2</v>
      </c>
      <c r="AE44" s="9">
        <f t="shared" si="20"/>
        <v>0.18708515251281307</v>
      </c>
      <c r="AF44" s="9">
        <f t="shared" si="21"/>
        <v>0.22150628954578808</v>
      </c>
      <c r="AG44" s="9">
        <f t="shared" si="22"/>
        <v>1.4663989795076788</v>
      </c>
      <c r="AH44" s="9">
        <f t="shared" si="23"/>
        <v>4.9166942090768953E-2</v>
      </c>
      <c r="AI44" s="9">
        <f t="shared" si="24"/>
        <v>1.4555788601865005</v>
      </c>
      <c r="AJ44" s="9">
        <f t="shared" si="25"/>
        <v>1.0497398765968196</v>
      </c>
      <c r="AK44" s="9">
        <f t="shared" si="26"/>
        <v>0.10678792071533617</v>
      </c>
      <c r="AL44" s="9">
        <f t="shared" si="27"/>
        <v>0.19895773042022513</v>
      </c>
      <c r="AM44" s="9">
        <f t="shared" si="28"/>
        <v>0.44827680275449955</v>
      </c>
      <c r="AN44" s="9">
        <f t="shared" si="29"/>
        <v>3.6680964879890969E-2</v>
      </c>
      <c r="AO44" s="9">
        <f t="shared" si="30"/>
        <v>7.8081341374947336E-2</v>
      </c>
      <c r="AP44" s="9">
        <f t="shared" si="31"/>
        <v>4.7356944608000155E-2</v>
      </c>
      <c r="AQ44" s="9">
        <f t="shared" si="32"/>
        <v>3.9911267137056426E-3</v>
      </c>
      <c r="AR44" s="9">
        <f t="shared" si="33"/>
        <v>3.8020313875954274E-2</v>
      </c>
      <c r="AS44" s="9">
        <f t="shared" si="34"/>
        <v>5.6324122302088728</v>
      </c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</row>
    <row r="45" spans="1:65">
      <c r="A45" s="5">
        <v>45</v>
      </c>
      <c r="B45" s="5" t="s">
        <v>28</v>
      </c>
      <c r="C45" s="5" t="s">
        <v>81</v>
      </c>
      <c r="D45" s="5" t="s">
        <v>84</v>
      </c>
      <c r="E45" s="5" t="s">
        <v>85</v>
      </c>
      <c r="F45" s="7">
        <v>43146</v>
      </c>
      <c r="G45" s="7">
        <v>43228</v>
      </c>
      <c r="H45" s="5" t="s">
        <v>43</v>
      </c>
      <c r="I45" s="6">
        <f t="shared" si="16"/>
        <v>82</v>
      </c>
      <c r="J45" s="6">
        <f t="shared" si="17"/>
        <v>287</v>
      </c>
      <c r="L45" s="9">
        <v>26.432041954544474</v>
      </c>
      <c r="M45" s="9">
        <v>5.9531418051375473</v>
      </c>
      <c r="N45" s="9">
        <v>25.238032379872866</v>
      </c>
      <c r="O45" s="9">
        <v>36.451895055437852</v>
      </c>
      <c r="P45" s="9">
        <v>227.93509261748835</v>
      </c>
      <c r="Q45" s="9">
        <v>14.123263433618982</v>
      </c>
      <c r="R45" s="9">
        <v>306.01320940208359</v>
      </c>
      <c r="S45" s="9">
        <v>213.69803152789459</v>
      </c>
      <c r="T45" s="9">
        <v>28.894135697700243</v>
      </c>
      <c r="U45" s="9">
        <v>47.550977066714182</v>
      </c>
      <c r="V45" s="9">
        <v>18.516360189464891</v>
      </c>
      <c r="W45" s="9">
        <v>2.3009115692742803</v>
      </c>
      <c r="X45" s="9">
        <v>4.5253034542870525</v>
      </c>
      <c r="Y45" s="9">
        <v>2.8688915997494537</v>
      </c>
      <c r="Z45" s="9">
        <v>0.27465076468819516</v>
      </c>
      <c r="AA45" s="9">
        <v>2.3851248211689882</v>
      </c>
      <c r="AC45" s="9">
        <f t="shared" si="18"/>
        <v>0.18419541431738309</v>
      </c>
      <c r="AD45" s="9">
        <f t="shared" si="19"/>
        <v>4.1485308746603118E-2</v>
      </c>
      <c r="AE45" s="9">
        <f t="shared" si="20"/>
        <v>0.17587479010364365</v>
      </c>
      <c r="AF45" s="9">
        <f t="shared" si="21"/>
        <v>0.25402017460235438</v>
      </c>
      <c r="AG45" s="9">
        <f t="shared" si="22"/>
        <v>1.5883978579615914</v>
      </c>
      <c r="AH45" s="9">
        <f t="shared" si="23"/>
        <v>9.8419954241247262E-2</v>
      </c>
      <c r="AI45" s="9">
        <f t="shared" si="24"/>
        <v>2.1324962327671328</v>
      </c>
      <c r="AJ45" s="9">
        <f t="shared" si="25"/>
        <v>1.4891848886961294</v>
      </c>
      <c r="AK45" s="9">
        <f t="shared" si="26"/>
        <v>0.20135286200487973</v>
      </c>
      <c r="AL45" s="9">
        <f t="shared" si="27"/>
        <v>0.33136569384469816</v>
      </c>
      <c r="AM45" s="9">
        <f t="shared" si="28"/>
        <v>0.12903386891613164</v>
      </c>
      <c r="AN45" s="9">
        <f t="shared" si="29"/>
        <v>1.6034226963583836E-2</v>
      </c>
      <c r="AO45" s="9">
        <f t="shared" si="30"/>
        <v>3.1535215709317437E-2</v>
      </c>
      <c r="AP45" s="9">
        <f t="shared" si="31"/>
        <v>1.9992275956442186E-2</v>
      </c>
      <c r="AQ45" s="9">
        <f t="shared" si="32"/>
        <v>1.9139426110675621E-3</v>
      </c>
      <c r="AR45" s="9">
        <f t="shared" si="33"/>
        <v>1.6621078893163679E-2</v>
      </c>
      <c r="AS45" s="9">
        <f t="shared" si="34"/>
        <v>6.7119237863353698</v>
      </c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</row>
    <row r="46" spans="1:65">
      <c r="A46" s="5">
        <v>46</v>
      </c>
      <c r="B46" s="5" t="s">
        <v>28</v>
      </c>
      <c r="C46" s="5" t="s">
        <v>81</v>
      </c>
      <c r="D46" s="5" t="s">
        <v>86</v>
      </c>
      <c r="E46" s="5" t="s">
        <v>87</v>
      </c>
      <c r="F46" s="7">
        <v>43146</v>
      </c>
      <c r="G46" s="7">
        <v>43228</v>
      </c>
      <c r="H46" s="5" t="s">
        <v>44</v>
      </c>
      <c r="I46" s="6">
        <f t="shared" si="16"/>
        <v>82</v>
      </c>
      <c r="J46" s="6">
        <f t="shared" si="17"/>
        <v>287</v>
      </c>
      <c r="L46" s="9">
        <v>52.577511699457901</v>
      </c>
      <c r="M46" s="9">
        <v>3.9567433375652139</v>
      </c>
      <c r="N46" s="9">
        <v>26.097565510992947</v>
      </c>
      <c r="O46" s="9">
        <v>35.986501099953983</v>
      </c>
      <c r="P46" s="9">
        <v>169.31448268706336</v>
      </c>
      <c r="Q46" s="9">
        <v>7.7464522884726543</v>
      </c>
      <c r="R46" s="9">
        <v>141.15384039817741</v>
      </c>
      <c r="S46" s="9">
        <v>109.56478972766784</v>
      </c>
      <c r="T46" s="9">
        <v>8.7447525601793945</v>
      </c>
      <c r="U46" s="9">
        <v>14.106691555466119</v>
      </c>
      <c r="V46" s="9">
        <v>54.191648544644451</v>
      </c>
      <c r="W46" s="9">
        <v>2.444002724970344</v>
      </c>
      <c r="X46" s="9">
        <v>5.2327655374104021</v>
      </c>
      <c r="Y46" s="9">
        <v>2.2800657447318975</v>
      </c>
      <c r="Z46" s="9">
        <v>0.31722792527716875</v>
      </c>
      <c r="AA46" s="9">
        <v>2.3495241466716701</v>
      </c>
      <c r="AC46" s="9">
        <f t="shared" si="18"/>
        <v>0.36639380975231989</v>
      </c>
      <c r="AD46" s="9">
        <f t="shared" si="19"/>
        <v>2.7573124303590341E-2</v>
      </c>
      <c r="AE46" s="9">
        <f t="shared" si="20"/>
        <v>0.18186456802085676</v>
      </c>
      <c r="AF46" s="9">
        <f t="shared" si="21"/>
        <v>0.25077701114950512</v>
      </c>
      <c r="AG46" s="9">
        <f t="shared" si="22"/>
        <v>1.1798918654150756</v>
      </c>
      <c r="AH46" s="9">
        <f t="shared" si="23"/>
        <v>5.3982245912701426E-2</v>
      </c>
      <c r="AI46" s="9">
        <f t="shared" si="24"/>
        <v>0.98365045573642795</v>
      </c>
      <c r="AJ46" s="9">
        <f t="shared" si="25"/>
        <v>0.76351769845064699</v>
      </c>
      <c r="AK46" s="9">
        <f t="shared" si="26"/>
        <v>6.0939042231215296E-2</v>
      </c>
      <c r="AL46" s="9">
        <f t="shared" si="27"/>
        <v>9.8304470769798744E-2</v>
      </c>
      <c r="AM46" s="9">
        <f t="shared" si="28"/>
        <v>0.37764215013689512</v>
      </c>
      <c r="AN46" s="9">
        <f t="shared" si="29"/>
        <v>1.7031377874357798E-2</v>
      </c>
      <c r="AO46" s="9">
        <f t="shared" si="30"/>
        <v>3.6465265069062038E-2</v>
      </c>
      <c r="AP46" s="9">
        <f t="shared" si="31"/>
        <v>1.5888959893602072E-2</v>
      </c>
      <c r="AQ46" s="9">
        <f t="shared" si="32"/>
        <v>2.2106475629070995E-3</v>
      </c>
      <c r="AR46" s="9">
        <f t="shared" si="33"/>
        <v>1.6372990569140558E-2</v>
      </c>
      <c r="AS46" s="9">
        <f t="shared" si="34"/>
        <v>4.4325056828481033</v>
      </c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</row>
    <row r="47" spans="1:65">
      <c r="A47" s="5">
        <v>47</v>
      </c>
      <c r="B47" s="5" t="s">
        <v>28</v>
      </c>
      <c r="C47" s="5" t="s">
        <v>81</v>
      </c>
      <c r="D47" s="5" t="s">
        <v>88</v>
      </c>
      <c r="E47" s="5" t="s">
        <v>133</v>
      </c>
      <c r="F47" s="7">
        <v>43146</v>
      </c>
      <c r="G47" s="7">
        <v>43228</v>
      </c>
      <c r="H47" s="5" t="s">
        <v>45</v>
      </c>
      <c r="I47" s="6">
        <f t="shared" si="16"/>
        <v>82</v>
      </c>
      <c r="J47" s="6">
        <f t="shared" si="17"/>
        <v>287</v>
      </c>
      <c r="L47" s="9">
        <v>36.741978002098492</v>
      </c>
      <c r="M47" s="9">
        <v>10.198367626794603</v>
      </c>
      <c r="N47" s="9">
        <v>31.308693327568086</v>
      </c>
      <c r="O47" s="9">
        <v>45.698088118770684</v>
      </c>
      <c r="P47" s="9">
        <v>241.77506249835358</v>
      </c>
      <c r="Q47" s="9">
        <v>14.652711573152731</v>
      </c>
      <c r="R47" s="9">
        <v>306.10050295580305</v>
      </c>
      <c r="S47" s="9">
        <v>216.8371736136433</v>
      </c>
      <c r="T47" s="9">
        <v>25.445409944581868</v>
      </c>
      <c r="U47" s="9">
        <v>41.785228011316136</v>
      </c>
      <c r="V47" s="9">
        <v>15.007939550061915</v>
      </c>
      <c r="W47" s="9">
        <v>6.1003889105665561</v>
      </c>
      <c r="X47" s="9">
        <v>13.34398869465868</v>
      </c>
      <c r="Y47" s="9">
        <v>7.420864650278058</v>
      </c>
      <c r="Z47" s="9">
        <v>0.73758464122542977</v>
      </c>
      <c r="AA47" s="9">
        <v>6.7326703302006825</v>
      </c>
      <c r="AC47" s="9">
        <f t="shared" si="18"/>
        <v>0.25604165855120903</v>
      </c>
      <c r="AD47" s="9">
        <f t="shared" si="19"/>
        <v>7.1068763949788172E-2</v>
      </c>
      <c r="AE47" s="9">
        <f t="shared" si="20"/>
        <v>0.21817904757887169</v>
      </c>
      <c r="AF47" s="9">
        <f t="shared" si="21"/>
        <v>0.31845357574056227</v>
      </c>
      <c r="AG47" s="9">
        <f t="shared" si="22"/>
        <v>1.6848436411035093</v>
      </c>
      <c r="AH47" s="9">
        <f t="shared" si="23"/>
        <v>0.10210948831465318</v>
      </c>
      <c r="AI47" s="9">
        <f t="shared" si="24"/>
        <v>2.1331045502146555</v>
      </c>
      <c r="AJ47" s="9">
        <f t="shared" si="25"/>
        <v>1.5110604433006503</v>
      </c>
      <c r="AK47" s="9">
        <f t="shared" si="26"/>
        <v>0.17731992992739978</v>
      </c>
      <c r="AL47" s="9">
        <f t="shared" si="27"/>
        <v>0.29118625791857933</v>
      </c>
      <c r="AM47" s="9">
        <f t="shared" si="28"/>
        <v>0.10458494459973459</v>
      </c>
      <c r="AN47" s="9">
        <f t="shared" si="29"/>
        <v>4.251142097955788E-2</v>
      </c>
      <c r="AO47" s="9">
        <f t="shared" si="30"/>
        <v>9.2989468255461186E-2</v>
      </c>
      <c r="AP47" s="9">
        <f t="shared" si="31"/>
        <v>5.1713342510648484E-2</v>
      </c>
      <c r="AQ47" s="9">
        <f t="shared" si="32"/>
        <v>5.1399626566232042E-3</v>
      </c>
      <c r="AR47" s="9">
        <f t="shared" si="33"/>
        <v>4.6917563276659809E-2</v>
      </c>
      <c r="AS47" s="9">
        <f t="shared" si="34"/>
        <v>7.1072240588785638</v>
      </c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</row>
    <row r="48" spans="1:65">
      <c r="A48" s="5">
        <v>48</v>
      </c>
      <c r="B48" s="5" t="s">
        <v>28</v>
      </c>
      <c r="C48" s="5" t="s">
        <v>96</v>
      </c>
      <c r="D48" s="5" t="s">
        <v>97</v>
      </c>
      <c r="E48" s="5" t="s">
        <v>134</v>
      </c>
      <c r="F48" s="7">
        <v>43263</v>
      </c>
      <c r="G48" s="7">
        <v>43342</v>
      </c>
      <c r="H48" s="5" t="s">
        <v>46</v>
      </c>
      <c r="I48" s="6">
        <f t="shared" si="16"/>
        <v>79</v>
      </c>
      <c r="J48" s="6">
        <f t="shared" si="17"/>
        <v>276.5</v>
      </c>
      <c r="L48" s="9">
        <v>46.123789849927263</v>
      </c>
      <c r="M48" s="9">
        <v>8.7302607185944812</v>
      </c>
      <c r="N48" s="9">
        <v>21.708676247247574</v>
      </c>
      <c r="O48" s="9">
        <v>41.445772009677455</v>
      </c>
      <c r="P48" s="9">
        <v>212.00913074174906</v>
      </c>
      <c r="Q48" s="9">
        <v>12.739629386150266</v>
      </c>
      <c r="R48" s="9">
        <v>477.53244920748483</v>
      </c>
      <c r="S48" s="9">
        <v>355.44491464697455</v>
      </c>
      <c r="T48" s="9">
        <v>49.501704324737297</v>
      </c>
      <c r="U48" s="9">
        <v>108.24437707717878</v>
      </c>
      <c r="V48" s="9">
        <v>170.91987848692656</v>
      </c>
      <c r="W48" s="9">
        <v>16.076899629125446</v>
      </c>
      <c r="X48" s="9">
        <v>34.798696625301872</v>
      </c>
      <c r="Y48" s="9">
        <v>31.430205420882018</v>
      </c>
      <c r="Z48" s="9">
        <v>1.76275040042035</v>
      </c>
      <c r="AA48" s="9">
        <v>14.151396254271599</v>
      </c>
      <c r="AC48" s="9">
        <f t="shared" si="18"/>
        <v>0.33362596636475417</v>
      </c>
      <c r="AD48" s="9">
        <f t="shared" si="19"/>
        <v>6.3148359628169851E-2</v>
      </c>
      <c r="AE48" s="9">
        <f t="shared" si="20"/>
        <v>0.15702478298189926</v>
      </c>
      <c r="AF48" s="9">
        <f t="shared" si="21"/>
        <v>0.2997885859651172</v>
      </c>
      <c r="AG48" s="9">
        <f t="shared" si="22"/>
        <v>1.5335199330325429</v>
      </c>
      <c r="AH48" s="9">
        <f t="shared" si="23"/>
        <v>9.2149217983003739E-2</v>
      </c>
      <c r="AI48" s="9">
        <f t="shared" si="24"/>
        <v>3.4541225982458217</v>
      </c>
      <c r="AJ48" s="9">
        <f t="shared" si="25"/>
        <v>2.571030124028749</v>
      </c>
      <c r="AK48" s="9">
        <f t="shared" si="26"/>
        <v>0.35805934412106544</v>
      </c>
      <c r="AL48" s="9">
        <f t="shared" si="27"/>
        <v>0.78296113618212504</v>
      </c>
      <c r="AM48" s="9">
        <f t="shared" si="28"/>
        <v>1.2363101518041704</v>
      </c>
      <c r="AN48" s="9">
        <f t="shared" si="29"/>
        <v>0.1162886049122998</v>
      </c>
      <c r="AO48" s="9">
        <f t="shared" si="30"/>
        <v>0.25170847468572782</v>
      </c>
      <c r="AP48" s="9">
        <f t="shared" si="31"/>
        <v>0.22734325801722979</v>
      </c>
      <c r="AQ48" s="9">
        <f t="shared" si="32"/>
        <v>1.2750454975915733E-2</v>
      </c>
      <c r="AR48" s="9">
        <f t="shared" si="33"/>
        <v>0.10236091323162097</v>
      </c>
      <c r="AS48" s="9">
        <f t="shared" si="34"/>
        <v>11.592191906160213</v>
      </c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</row>
    <row r="49" spans="1:65">
      <c r="A49" s="5">
        <v>49</v>
      </c>
      <c r="B49" s="5" t="s">
        <v>28</v>
      </c>
      <c r="C49" s="5" t="s">
        <v>96</v>
      </c>
      <c r="D49" s="5" t="s">
        <v>99</v>
      </c>
      <c r="E49" s="5" t="s">
        <v>135</v>
      </c>
      <c r="F49" s="7">
        <v>43264</v>
      </c>
      <c r="G49" s="7">
        <v>43342</v>
      </c>
      <c r="H49" s="5" t="s">
        <v>47</v>
      </c>
      <c r="I49" s="6">
        <f t="shared" si="16"/>
        <v>78</v>
      </c>
      <c r="J49" s="6">
        <f t="shared" si="17"/>
        <v>273</v>
      </c>
      <c r="L49" s="9">
        <v>122.00558779665617</v>
      </c>
      <c r="M49" s="9">
        <v>46.294181030990011</v>
      </c>
      <c r="N49" s="9">
        <v>65.458565331736978</v>
      </c>
      <c r="O49" s="9">
        <v>108.97402728644877</v>
      </c>
      <c r="P49" s="9">
        <v>614.96091066006773</v>
      </c>
      <c r="Q49" s="9">
        <v>61.406462054334639</v>
      </c>
      <c r="R49" s="9">
        <v>1324.7202535912775</v>
      </c>
      <c r="S49" s="9">
        <v>1344.4945910113647</v>
      </c>
      <c r="T49" s="9">
        <v>52.948802735027307</v>
      </c>
      <c r="U49" s="9">
        <v>169.73930286895853</v>
      </c>
      <c r="V49" s="9">
        <v>185.82984741074873</v>
      </c>
      <c r="W49" s="9">
        <v>1.3077325552397079</v>
      </c>
      <c r="X49" s="9">
        <v>33.022587829865707</v>
      </c>
      <c r="Y49" s="9">
        <v>10.024539628554152</v>
      </c>
      <c r="Z49" s="9">
        <v>3.7888680215730028</v>
      </c>
      <c r="AA49" s="9">
        <v>16.701926201122486</v>
      </c>
      <c r="AC49" s="9">
        <f t="shared" si="18"/>
        <v>0.8938138300121331</v>
      </c>
      <c r="AD49" s="9">
        <f t="shared" si="19"/>
        <v>0.33915150938454219</v>
      </c>
      <c r="AE49" s="9">
        <f t="shared" si="20"/>
        <v>0.47954992917023426</v>
      </c>
      <c r="AF49" s="9">
        <f t="shared" si="21"/>
        <v>0.79834452224504593</v>
      </c>
      <c r="AG49" s="9">
        <f t="shared" si="22"/>
        <v>4.5052081367037928</v>
      </c>
      <c r="AH49" s="9">
        <f t="shared" si="23"/>
        <v>0.44986419087424645</v>
      </c>
      <c r="AI49" s="9">
        <f t="shared" si="24"/>
        <v>9.7049102827199807</v>
      </c>
      <c r="AJ49" s="9">
        <f t="shared" si="25"/>
        <v>9.8497772235264822</v>
      </c>
      <c r="AK49" s="9">
        <f t="shared" si="26"/>
        <v>0.38790331674012679</v>
      </c>
      <c r="AL49" s="9">
        <f t="shared" si="27"/>
        <v>1.2435113763293666</v>
      </c>
      <c r="AM49" s="9">
        <f t="shared" si="28"/>
        <v>1.3613908235219687</v>
      </c>
      <c r="AN49" s="9">
        <f t="shared" si="29"/>
        <v>9.5804582801443799E-3</v>
      </c>
      <c r="AO49" s="9">
        <f t="shared" si="30"/>
        <v>0.24192372036531654</v>
      </c>
      <c r="AP49" s="9">
        <f t="shared" si="31"/>
        <v>7.3439850758638472E-2</v>
      </c>
      <c r="AQ49" s="9">
        <f t="shared" si="32"/>
        <v>2.7757274883318701E-2</v>
      </c>
      <c r="AR49" s="9">
        <f t="shared" si="33"/>
        <v>0.12235843370785704</v>
      </c>
      <c r="AS49" s="9">
        <f t="shared" si="34"/>
        <v>30.488484879223194</v>
      </c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</row>
    <row r="50" spans="1:65">
      <c r="A50" s="5">
        <v>50</v>
      </c>
      <c r="B50" s="5" t="s">
        <v>28</v>
      </c>
      <c r="C50" s="5" t="s">
        <v>96</v>
      </c>
      <c r="D50" s="5" t="s">
        <v>101</v>
      </c>
      <c r="E50" s="5" t="s">
        <v>136</v>
      </c>
      <c r="F50" s="7">
        <v>43284</v>
      </c>
      <c r="G50" s="7">
        <v>43358</v>
      </c>
      <c r="H50" s="5" t="s">
        <v>48</v>
      </c>
      <c r="I50" s="6">
        <f t="shared" si="16"/>
        <v>74</v>
      </c>
      <c r="J50" s="6">
        <f t="shared" si="17"/>
        <v>259</v>
      </c>
      <c r="L50" s="9">
        <v>100.92312919735812</v>
      </c>
      <c r="M50" s="9">
        <v>19.063209238094615</v>
      </c>
      <c r="N50" s="9">
        <v>41.589197547496525</v>
      </c>
      <c r="O50" s="9">
        <v>64.147761629626444</v>
      </c>
      <c r="P50" s="9">
        <v>331.73996224713852</v>
      </c>
      <c r="Q50" s="9">
        <v>29.246199479531498</v>
      </c>
      <c r="R50" s="9">
        <v>777.41012214379077</v>
      </c>
      <c r="S50" s="9">
        <v>501.12415041925129</v>
      </c>
      <c r="T50" s="9">
        <v>62.070576240938216</v>
      </c>
      <c r="U50" s="9">
        <v>137.80978258018536</v>
      </c>
      <c r="V50" s="9">
        <v>10.585996717213936</v>
      </c>
      <c r="W50" s="9">
        <v>67.060629094037594</v>
      </c>
      <c r="X50" s="9">
        <v>34.968713556390128</v>
      </c>
      <c r="Y50" s="9">
        <v>19.445624568558166</v>
      </c>
      <c r="Z50" s="9">
        <v>2.2887122683613343</v>
      </c>
      <c r="AA50" s="9">
        <v>15.043773721491576</v>
      </c>
      <c r="AC50" s="9">
        <f t="shared" si="18"/>
        <v>0.77932918299118237</v>
      </c>
      <c r="AD50" s="9">
        <f t="shared" si="19"/>
        <v>0.14720624894281556</v>
      </c>
      <c r="AE50" s="9">
        <f t="shared" si="20"/>
        <v>0.32115210461387278</v>
      </c>
      <c r="AF50" s="9">
        <f t="shared" si="21"/>
        <v>0.49534951065348604</v>
      </c>
      <c r="AG50" s="9">
        <f t="shared" si="22"/>
        <v>2.5616985501709539</v>
      </c>
      <c r="AH50" s="9">
        <f t="shared" si="23"/>
        <v>0.22583937822032044</v>
      </c>
      <c r="AI50" s="9">
        <f t="shared" si="24"/>
        <v>6.0031669663613183</v>
      </c>
      <c r="AJ50" s="9">
        <f t="shared" si="25"/>
        <v>3.8696845592220179</v>
      </c>
      <c r="AK50" s="9">
        <f t="shared" si="26"/>
        <v>0.47930946904199395</v>
      </c>
      <c r="AL50" s="9">
        <f t="shared" si="27"/>
        <v>1.0641682052523966</v>
      </c>
      <c r="AM50" s="9">
        <f t="shared" si="28"/>
        <v>8.1745148395474407E-2</v>
      </c>
      <c r="AN50" s="9">
        <f t="shared" si="29"/>
        <v>0.51784269570685404</v>
      </c>
      <c r="AO50" s="9">
        <f t="shared" si="30"/>
        <v>0.27002867611112069</v>
      </c>
      <c r="AP50" s="9">
        <f t="shared" si="31"/>
        <v>0.15015926307766925</v>
      </c>
      <c r="AQ50" s="9">
        <f t="shared" si="32"/>
        <v>1.7673453809740034E-2</v>
      </c>
      <c r="AR50" s="9">
        <f t="shared" si="33"/>
        <v>0.11616813684549479</v>
      </c>
      <c r="AS50" s="9">
        <f t="shared" si="34"/>
        <v>17.100521549416708</v>
      </c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</row>
    <row r="51" spans="1:65">
      <c r="A51" s="5">
        <v>51</v>
      </c>
      <c r="B51" s="5" t="s">
        <v>28</v>
      </c>
      <c r="C51" s="5" t="s">
        <v>96</v>
      </c>
      <c r="D51" s="5" t="s">
        <v>103</v>
      </c>
      <c r="E51" s="5" t="s">
        <v>104</v>
      </c>
      <c r="F51" s="7">
        <v>43284</v>
      </c>
      <c r="G51" s="7">
        <v>43358</v>
      </c>
      <c r="H51" s="5" t="s">
        <v>49</v>
      </c>
      <c r="I51" s="6">
        <f t="shared" si="16"/>
        <v>74</v>
      </c>
      <c r="J51" s="6">
        <f t="shared" si="17"/>
        <v>259</v>
      </c>
      <c r="L51" s="9">
        <v>86.485984872409418</v>
      </c>
      <c r="M51" s="9">
        <v>32.78718116978785</v>
      </c>
      <c r="N51" s="9">
        <v>46.889296844684196</v>
      </c>
      <c r="O51" s="9">
        <v>66.839342469922286</v>
      </c>
      <c r="P51" s="9">
        <v>329.81571963600931</v>
      </c>
      <c r="Q51" s="9">
        <v>42.073139102569101</v>
      </c>
      <c r="R51" s="9">
        <v>889.54322178943914</v>
      </c>
      <c r="S51" s="9">
        <v>620.45396084575304</v>
      </c>
      <c r="T51" s="9">
        <v>2.3645076455977669</v>
      </c>
      <c r="U51" s="9">
        <v>90.431184813551738</v>
      </c>
      <c r="V51" s="9">
        <v>114.9026579892641</v>
      </c>
      <c r="W51" s="9">
        <v>28.641808790576732</v>
      </c>
      <c r="X51" s="9">
        <v>55.491752517177538</v>
      </c>
      <c r="Y51" s="9">
        <v>27.140291339773299</v>
      </c>
      <c r="Z51" s="9">
        <v>3.8592711696159361</v>
      </c>
      <c r="AA51" s="9">
        <v>23.842937270657053</v>
      </c>
      <c r="AC51" s="9">
        <f t="shared" si="18"/>
        <v>0.66784544303018856</v>
      </c>
      <c r="AD51" s="9">
        <f t="shared" si="19"/>
        <v>0.25318286617596797</v>
      </c>
      <c r="AE51" s="9">
        <f t="shared" si="20"/>
        <v>0.36207951231416369</v>
      </c>
      <c r="AF51" s="9">
        <f t="shared" si="21"/>
        <v>0.51613391868665859</v>
      </c>
      <c r="AG51" s="9">
        <f t="shared" si="22"/>
        <v>2.5468395338687979</v>
      </c>
      <c r="AH51" s="9">
        <f t="shared" si="23"/>
        <v>0.32488910503914364</v>
      </c>
      <c r="AI51" s="9">
        <f t="shared" si="24"/>
        <v>6.869059627717677</v>
      </c>
      <c r="AJ51" s="9">
        <f t="shared" si="25"/>
        <v>4.791150276801182</v>
      </c>
      <c r="AK51" s="9">
        <f t="shared" si="26"/>
        <v>1.8258746298052256E-2</v>
      </c>
      <c r="AL51" s="9">
        <f t="shared" si="27"/>
        <v>0.698310307440554</v>
      </c>
      <c r="AM51" s="9">
        <f t="shared" si="28"/>
        <v>0.88727921227230966</v>
      </c>
      <c r="AN51" s="9">
        <f t="shared" si="29"/>
        <v>0.22117226865310219</v>
      </c>
      <c r="AO51" s="9">
        <f t="shared" si="30"/>
        <v>0.42850774144538639</v>
      </c>
      <c r="AP51" s="9">
        <f t="shared" si="31"/>
        <v>0.20957753930326872</v>
      </c>
      <c r="AQ51" s="9">
        <f t="shared" si="32"/>
        <v>2.980132177309603E-2</v>
      </c>
      <c r="AR51" s="9">
        <f t="shared" si="33"/>
        <v>0.18411534571935947</v>
      </c>
      <c r="AS51" s="9">
        <f t="shared" si="34"/>
        <v>19.008202766538911</v>
      </c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</row>
    <row r="52" spans="1:65">
      <c r="A52" s="5">
        <v>52</v>
      </c>
      <c r="B52" s="5" t="s">
        <v>28</v>
      </c>
      <c r="C52" s="5" t="s">
        <v>96</v>
      </c>
      <c r="D52" s="5" t="s">
        <v>105</v>
      </c>
      <c r="E52" s="5" t="s">
        <v>137</v>
      </c>
      <c r="F52" s="7">
        <v>43271</v>
      </c>
      <c r="G52" s="7">
        <v>43342</v>
      </c>
      <c r="H52" s="5" t="s">
        <v>50</v>
      </c>
      <c r="I52" s="6">
        <f t="shared" si="16"/>
        <v>71</v>
      </c>
      <c r="J52" s="6">
        <f t="shared" si="17"/>
        <v>248.5</v>
      </c>
      <c r="L52" s="9">
        <v>114.10716328715829</v>
      </c>
      <c r="M52" s="9">
        <v>43.258479867992463</v>
      </c>
      <c r="N52" s="9">
        <v>61.8644125908924</v>
      </c>
      <c r="O52" s="9">
        <v>88.185938756128053</v>
      </c>
      <c r="P52" s="9">
        <v>435.14953585484079</v>
      </c>
      <c r="Q52" s="9">
        <v>55.510110229567772</v>
      </c>
      <c r="R52" s="9">
        <v>1173.6381774394729</v>
      </c>
      <c r="S52" s="9">
        <v>818.60941430958235</v>
      </c>
      <c r="T52" s="9">
        <v>119.90117889942108</v>
      </c>
      <c r="U52" s="9">
        <v>267.03124358809634</v>
      </c>
      <c r="V52" s="9">
        <v>151.59931839421279</v>
      </c>
      <c r="W52" s="9">
        <v>37.789192749870985</v>
      </c>
      <c r="X52" s="9">
        <v>73.21424939439153</v>
      </c>
      <c r="Y52" s="9">
        <v>35.808133076559642</v>
      </c>
      <c r="Z52" s="9">
        <v>5.0918132709069051</v>
      </c>
      <c r="AA52" s="9">
        <v>31.457697341390553</v>
      </c>
      <c r="AC52" s="9">
        <f t="shared" si="18"/>
        <v>0.91836751136545902</v>
      </c>
      <c r="AD52" s="9">
        <f t="shared" si="19"/>
        <v>0.34815677962166974</v>
      </c>
      <c r="AE52" s="9">
        <f t="shared" si="20"/>
        <v>0.4979027170293151</v>
      </c>
      <c r="AF52" s="9">
        <f t="shared" si="21"/>
        <v>0.70974598596481331</v>
      </c>
      <c r="AG52" s="9">
        <f t="shared" si="22"/>
        <v>3.5022095441033465</v>
      </c>
      <c r="AH52" s="9">
        <f t="shared" si="23"/>
        <v>0.44676145053978084</v>
      </c>
      <c r="AI52" s="9">
        <f t="shared" si="24"/>
        <v>9.4457801001164814</v>
      </c>
      <c r="AJ52" s="9">
        <f t="shared" si="25"/>
        <v>6.5884057489704819</v>
      </c>
      <c r="AK52" s="9">
        <f t="shared" si="26"/>
        <v>0.96499942776194025</v>
      </c>
      <c r="AL52" s="9">
        <f t="shared" si="27"/>
        <v>2.1491448176104333</v>
      </c>
      <c r="AM52" s="9">
        <f t="shared" si="28"/>
        <v>1.2201152385852136</v>
      </c>
      <c r="AN52" s="9">
        <f t="shared" si="29"/>
        <v>0.30413837223236206</v>
      </c>
      <c r="AO52" s="9">
        <f t="shared" si="30"/>
        <v>0.58924949210777888</v>
      </c>
      <c r="AP52" s="9">
        <f t="shared" si="31"/>
        <v>0.28819422999243172</v>
      </c>
      <c r="AQ52" s="9">
        <f t="shared" si="32"/>
        <v>4.0980388498244709E-2</v>
      </c>
      <c r="AR52" s="9">
        <f t="shared" si="33"/>
        <v>0.25318066270736861</v>
      </c>
      <c r="AS52" s="9">
        <f t="shared" si="34"/>
        <v>28.267332467207122</v>
      </c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</row>
    <row r="53" spans="1:65">
      <c r="A53" s="5">
        <v>53</v>
      </c>
      <c r="B53" s="5" t="s">
        <v>28</v>
      </c>
      <c r="C53" s="5" t="s">
        <v>96</v>
      </c>
      <c r="D53" s="5" t="s">
        <v>109</v>
      </c>
      <c r="E53" s="5" t="s">
        <v>138</v>
      </c>
      <c r="F53" s="7">
        <v>43264</v>
      </c>
      <c r="G53" s="7">
        <v>43342</v>
      </c>
      <c r="H53" s="5" t="s">
        <v>51</v>
      </c>
      <c r="I53" s="6">
        <f t="shared" si="16"/>
        <v>78</v>
      </c>
      <c r="J53" s="6">
        <f t="shared" si="17"/>
        <v>273</v>
      </c>
      <c r="L53" s="9">
        <v>55.700117200729416</v>
      </c>
      <c r="M53" s="9">
        <v>22.006854129633055</v>
      </c>
      <c r="N53" s="9">
        <v>49.804466916621081</v>
      </c>
      <c r="O53" s="9">
        <v>85.631622449372117</v>
      </c>
      <c r="P53" s="9">
        <v>279.31997888107918</v>
      </c>
      <c r="Q53" s="9">
        <v>55.783361864407802</v>
      </c>
      <c r="R53" s="9">
        <v>287.82210039576302</v>
      </c>
      <c r="S53" s="9">
        <v>247.0327178310275</v>
      </c>
      <c r="T53" s="9">
        <v>34.770482195160113</v>
      </c>
      <c r="U53" s="9">
        <v>41.73900322094844</v>
      </c>
      <c r="V53" s="9">
        <v>18.801857417918328</v>
      </c>
      <c r="W53" s="9">
        <v>6.0485382884117369</v>
      </c>
      <c r="X53" s="9">
        <v>10.905412087032786</v>
      </c>
      <c r="Y53" s="9">
        <v>4.424042519483975</v>
      </c>
      <c r="Z53" s="9">
        <v>0.51394112006752979</v>
      </c>
      <c r="AA53" s="9">
        <v>4.38506812736283</v>
      </c>
      <c r="AC53" s="9">
        <f t="shared" si="18"/>
        <v>0.40805946667201037</v>
      </c>
      <c r="AD53" s="9">
        <f t="shared" si="19"/>
        <v>0.16122237457606634</v>
      </c>
      <c r="AE53" s="9">
        <f t="shared" si="20"/>
        <v>0.36486788949905552</v>
      </c>
      <c r="AF53" s="9">
        <f t="shared" si="21"/>
        <v>0.62733789340199353</v>
      </c>
      <c r="AG53" s="9">
        <f t="shared" si="22"/>
        <v>2.0463002115829978</v>
      </c>
      <c r="AH53" s="9">
        <f t="shared" si="23"/>
        <v>0.40866931768796927</v>
      </c>
      <c r="AI53" s="9">
        <f t="shared" si="24"/>
        <v>2.1085868160861758</v>
      </c>
      <c r="AJ53" s="9">
        <f t="shared" si="25"/>
        <v>1.8097635005936081</v>
      </c>
      <c r="AK53" s="9">
        <f t="shared" si="26"/>
        <v>0.25472880729055031</v>
      </c>
      <c r="AL53" s="9">
        <f t="shared" si="27"/>
        <v>0.30578024337691168</v>
      </c>
      <c r="AM53" s="9">
        <f t="shared" si="28"/>
        <v>0.13774254518621484</v>
      </c>
      <c r="AN53" s="9">
        <f t="shared" si="29"/>
        <v>4.4311635812540197E-2</v>
      </c>
      <c r="AO53" s="9">
        <f t="shared" si="30"/>
        <v>7.9893128842731032E-2</v>
      </c>
      <c r="AP53" s="9">
        <f t="shared" si="31"/>
        <v>3.2410567908307507E-2</v>
      </c>
      <c r="AQ53" s="9">
        <f t="shared" si="32"/>
        <v>3.7651364107511342E-3</v>
      </c>
      <c r="AR53" s="9">
        <f t="shared" si="33"/>
        <v>3.2125041226101318E-2</v>
      </c>
      <c r="AS53" s="9">
        <f t="shared" si="34"/>
        <v>8.8255645761539849</v>
      </c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</row>
    <row r="54" spans="1:65">
      <c r="A54" s="5">
        <v>54</v>
      </c>
      <c r="B54" s="5" t="s">
        <v>28</v>
      </c>
      <c r="C54" s="5" t="s">
        <v>96</v>
      </c>
      <c r="D54" s="5" t="s">
        <v>111</v>
      </c>
      <c r="E54" s="5" t="s">
        <v>112</v>
      </c>
      <c r="F54" s="7">
        <v>43301</v>
      </c>
      <c r="G54" s="7">
        <v>43390</v>
      </c>
      <c r="H54" s="5" t="s">
        <v>52</v>
      </c>
      <c r="I54" s="6">
        <f t="shared" si="16"/>
        <v>89</v>
      </c>
      <c r="J54" s="6">
        <f t="shared" si="17"/>
        <v>311.5</v>
      </c>
      <c r="L54" s="9">
        <v>62.326552938996997</v>
      </c>
      <c r="M54" s="9">
        <v>9.3307509378884337</v>
      </c>
      <c r="N54" s="9">
        <v>26.071976864134875</v>
      </c>
      <c r="O54" s="9">
        <v>44.637329506744649</v>
      </c>
      <c r="P54" s="9">
        <v>139.48704787764567</v>
      </c>
      <c r="Q54" s="9">
        <v>5.986497585003506</v>
      </c>
      <c r="R54" s="9">
        <v>100.46455636421199</v>
      </c>
      <c r="S54" s="9">
        <v>79.675804216786403</v>
      </c>
      <c r="T54" s="9">
        <v>5.7010061055684798</v>
      </c>
      <c r="U54" s="9">
        <v>11.75461562660133</v>
      </c>
      <c r="V54" s="9">
        <v>7.6752336827658638</v>
      </c>
      <c r="W54" s="9">
        <v>2.1354794942182758</v>
      </c>
      <c r="X54" s="9">
        <v>5.0198145746462615</v>
      </c>
      <c r="Y54" s="9">
        <v>2.002069875745137</v>
      </c>
      <c r="Z54" s="9">
        <v>0.35185089941435571</v>
      </c>
      <c r="AA54" s="9">
        <v>2.2962714060297378</v>
      </c>
      <c r="AC54" s="9">
        <f t="shared" si="18"/>
        <v>0.40017048435953129</v>
      </c>
      <c r="AD54" s="9">
        <f t="shared" si="19"/>
        <v>5.9908513244869559E-2</v>
      </c>
      <c r="AE54" s="9">
        <f t="shared" si="20"/>
        <v>0.16739632015495906</v>
      </c>
      <c r="AF54" s="9">
        <f t="shared" si="21"/>
        <v>0.28659601609466867</v>
      </c>
      <c r="AG54" s="9">
        <f t="shared" si="22"/>
        <v>0.89558297192709901</v>
      </c>
      <c r="AH54" s="9">
        <f t="shared" si="23"/>
        <v>3.8436581605158948E-2</v>
      </c>
      <c r="AI54" s="9">
        <f t="shared" si="24"/>
        <v>0.6450372800270433</v>
      </c>
      <c r="AJ54" s="9">
        <f t="shared" si="25"/>
        <v>0.51156214585416626</v>
      </c>
      <c r="AK54" s="9">
        <f t="shared" si="26"/>
        <v>3.6603570501242244E-2</v>
      </c>
      <c r="AL54" s="9">
        <f t="shared" si="27"/>
        <v>7.5471047361806293E-2</v>
      </c>
      <c r="AM54" s="9">
        <f t="shared" si="28"/>
        <v>4.9279188974419671E-2</v>
      </c>
      <c r="AN54" s="9">
        <f t="shared" si="29"/>
        <v>1.3710943783102895E-2</v>
      </c>
      <c r="AO54" s="9">
        <f t="shared" si="30"/>
        <v>3.2229949114903768E-2</v>
      </c>
      <c r="AP54" s="9">
        <f t="shared" si="31"/>
        <v>1.2854381224687877E-2</v>
      </c>
      <c r="AQ54" s="9">
        <f t="shared" si="32"/>
        <v>2.2590747955977893E-3</v>
      </c>
      <c r="AR54" s="9">
        <f t="shared" si="33"/>
        <v>1.4743315608537642E-2</v>
      </c>
      <c r="AS54" s="9">
        <f t="shared" si="34"/>
        <v>3.2418417846317937</v>
      </c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</row>
    <row r="55" spans="1:65">
      <c r="A55" s="5">
        <v>55</v>
      </c>
      <c r="B55" s="5" t="s">
        <v>28</v>
      </c>
      <c r="C55" s="5" t="s">
        <v>113</v>
      </c>
      <c r="D55" s="5" t="s">
        <v>114</v>
      </c>
      <c r="E55" s="5" t="s">
        <v>139</v>
      </c>
      <c r="F55" s="7">
        <v>43295</v>
      </c>
      <c r="G55" s="7">
        <v>43373</v>
      </c>
      <c r="H55" s="5" t="s">
        <v>53</v>
      </c>
      <c r="I55" s="6">
        <f t="shared" si="16"/>
        <v>78</v>
      </c>
      <c r="J55" s="6">
        <f t="shared" si="17"/>
        <v>273</v>
      </c>
      <c r="L55" s="9">
        <v>39.591690601871029</v>
      </c>
      <c r="M55" s="9">
        <v>5.7897639468763948</v>
      </c>
      <c r="N55" s="9">
        <v>19.378565084435799</v>
      </c>
      <c r="O55" s="9">
        <v>60.481423543029052</v>
      </c>
      <c r="P55" s="9">
        <v>276.15520186063452</v>
      </c>
      <c r="Q55" s="9">
        <v>44.090053216283856</v>
      </c>
      <c r="R55" s="9">
        <v>1149.2667806219843</v>
      </c>
      <c r="S55" s="9">
        <v>705.88018935201058</v>
      </c>
      <c r="T55" s="9">
        <v>147.95244055105712</v>
      </c>
      <c r="U55" s="9">
        <v>203.85221074708988</v>
      </c>
      <c r="V55" s="9">
        <v>509.85912671269034</v>
      </c>
      <c r="W55" s="9">
        <v>190.93806410077318</v>
      </c>
      <c r="X55" s="9">
        <v>53.292840401175077</v>
      </c>
      <c r="Y55" s="9">
        <v>25.009645867396106</v>
      </c>
      <c r="Z55" s="9">
        <v>5.0230751892669945</v>
      </c>
      <c r="AA55" s="9">
        <v>22.512936878982131</v>
      </c>
      <c r="AC55" s="9">
        <f t="shared" si="18"/>
        <v>0.29004901539832256</v>
      </c>
      <c r="AD55" s="9">
        <f t="shared" si="19"/>
        <v>4.2415853090669559E-2</v>
      </c>
      <c r="AE55" s="9">
        <f t="shared" si="20"/>
        <v>0.14196750977608644</v>
      </c>
      <c r="AF55" s="9">
        <f t="shared" si="21"/>
        <v>0.44308735196358279</v>
      </c>
      <c r="AG55" s="9">
        <f t="shared" si="22"/>
        <v>2.0231150319460403</v>
      </c>
      <c r="AH55" s="9">
        <f t="shared" si="23"/>
        <v>0.32300405286654837</v>
      </c>
      <c r="AI55" s="9">
        <f t="shared" si="24"/>
        <v>8.4195368543735114</v>
      </c>
      <c r="AJ55" s="9">
        <f t="shared" si="25"/>
        <v>5.1712834384762676</v>
      </c>
      <c r="AK55" s="9">
        <f t="shared" si="26"/>
        <v>1.083900663377708</v>
      </c>
      <c r="AL55" s="9">
        <f t="shared" si="27"/>
        <v>1.4934227893559699</v>
      </c>
      <c r="AM55" s="9">
        <f t="shared" si="28"/>
        <v>3.7352316975288669</v>
      </c>
      <c r="AN55" s="9">
        <f t="shared" si="29"/>
        <v>1.3988136564159206</v>
      </c>
      <c r="AO55" s="9">
        <f t="shared" si="30"/>
        <v>0.39042373920274781</v>
      </c>
      <c r="AP55" s="9">
        <f t="shared" si="31"/>
        <v>0.18322084884539272</v>
      </c>
      <c r="AQ55" s="9">
        <f t="shared" si="32"/>
        <v>3.6799085635655635E-2</v>
      </c>
      <c r="AR55" s="9">
        <f t="shared" si="33"/>
        <v>0.16492994050536361</v>
      </c>
      <c r="AS55" s="9">
        <f t="shared" si="34"/>
        <v>25.341201528758663</v>
      </c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</row>
    <row r="56" spans="1:65">
      <c r="A56" s="5">
        <v>56</v>
      </c>
      <c r="B56" s="5" t="s">
        <v>28</v>
      </c>
      <c r="C56" s="5" t="s">
        <v>113</v>
      </c>
      <c r="D56" s="8" t="s">
        <v>116</v>
      </c>
      <c r="E56" s="8" t="s">
        <v>140</v>
      </c>
      <c r="F56" s="7">
        <v>43295</v>
      </c>
      <c r="G56" s="7">
        <v>43373</v>
      </c>
      <c r="H56" s="5" t="s">
        <v>54</v>
      </c>
      <c r="I56" s="6">
        <f t="shared" si="16"/>
        <v>78</v>
      </c>
      <c r="J56" s="6">
        <f t="shared" si="17"/>
        <v>273</v>
      </c>
      <c r="L56" s="9">
        <v>50.904677159675863</v>
      </c>
      <c r="M56" s="9">
        <v>7.0708868093374724</v>
      </c>
      <c r="N56" s="9">
        <v>42.617788741597572</v>
      </c>
      <c r="O56" s="9">
        <v>103.51760549060245</v>
      </c>
      <c r="P56" s="9">
        <v>356.93483487982598</v>
      </c>
      <c r="Q56" s="9">
        <v>70.133481699198839</v>
      </c>
      <c r="R56" s="9">
        <v>1244.9619669597478</v>
      </c>
      <c r="S56" s="9">
        <v>793.97555735286574</v>
      </c>
      <c r="T56" s="9">
        <v>199.01178658136973</v>
      </c>
      <c r="U56" s="9">
        <v>231.87175746165067</v>
      </c>
      <c r="V56" s="9">
        <v>509.11713479929676</v>
      </c>
      <c r="W56" s="9">
        <v>9.4104467553158759</v>
      </c>
      <c r="X56" s="9">
        <v>66.273794707807895</v>
      </c>
      <c r="Y56" s="9">
        <v>50.450940730965861</v>
      </c>
      <c r="Z56" s="9">
        <v>11.300761344066187</v>
      </c>
      <c r="AA56" s="9">
        <v>45.000051874431662</v>
      </c>
      <c r="AC56" s="9">
        <f t="shared" si="18"/>
        <v>0.3729280377998232</v>
      </c>
      <c r="AD56" s="9">
        <f t="shared" si="19"/>
        <v>5.1801368566574892E-2</v>
      </c>
      <c r="AE56" s="9">
        <f t="shared" si="20"/>
        <v>0.31221823253917635</v>
      </c>
      <c r="AF56" s="9">
        <f t="shared" si="21"/>
        <v>0.75837073619488971</v>
      </c>
      <c r="AG56" s="9">
        <f t="shared" si="22"/>
        <v>2.6149072152368205</v>
      </c>
      <c r="AH56" s="9">
        <f t="shared" si="23"/>
        <v>0.51379840072673144</v>
      </c>
      <c r="AI56" s="9">
        <f t="shared" si="24"/>
        <v>9.1206004905476021</v>
      </c>
      <c r="AJ56" s="9">
        <f t="shared" si="25"/>
        <v>5.8166707498378445</v>
      </c>
      <c r="AK56" s="9">
        <f t="shared" si="26"/>
        <v>1.4579618064569211</v>
      </c>
      <c r="AL56" s="9">
        <f t="shared" si="27"/>
        <v>1.6986941938582467</v>
      </c>
      <c r="AM56" s="9">
        <f t="shared" si="28"/>
        <v>3.7297958593355074</v>
      </c>
      <c r="AN56" s="9">
        <f t="shared" si="29"/>
        <v>6.8941001870445981E-2</v>
      </c>
      <c r="AO56" s="9">
        <f t="shared" si="30"/>
        <v>0.48552230555170617</v>
      </c>
      <c r="AP56" s="9">
        <f t="shared" si="31"/>
        <v>0.3696039613990173</v>
      </c>
      <c r="AQ56" s="9">
        <f t="shared" si="32"/>
        <v>8.2789460396089282E-2</v>
      </c>
      <c r="AR56" s="9">
        <f t="shared" si="33"/>
        <v>0.32967070970279605</v>
      </c>
      <c r="AS56" s="9">
        <f t="shared" si="34"/>
        <v>27.784274530020198</v>
      </c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</row>
    <row r="57" spans="1:65">
      <c r="A57" s="5">
        <v>57</v>
      </c>
      <c r="B57" s="5" t="s">
        <v>28</v>
      </c>
      <c r="C57" s="5" t="s">
        <v>113</v>
      </c>
      <c r="D57" s="5" t="s">
        <v>118</v>
      </c>
      <c r="E57" s="5" t="s">
        <v>141</v>
      </c>
      <c r="F57" s="7">
        <v>43295</v>
      </c>
      <c r="G57" s="7">
        <v>43373</v>
      </c>
      <c r="H57" s="5" t="s">
        <v>55</v>
      </c>
      <c r="I57" s="6">
        <f t="shared" si="16"/>
        <v>78</v>
      </c>
      <c r="J57" s="6">
        <f t="shared" si="17"/>
        <v>273</v>
      </c>
      <c r="L57" s="9">
        <v>32.058215296449632</v>
      </c>
      <c r="M57" s="9">
        <v>6.0801476890753117</v>
      </c>
      <c r="N57" s="9">
        <v>12.441740374735659</v>
      </c>
      <c r="O57" s="9">
        <v>25.397109513213664</v>
      </c>
      <c r="P57" s="9">
        <v>128.20043115022207</v>
      </c>
      <c r="Q57" s="9">
        <v>13.181909275596828</v>
      </c>
      <c r="R57" s="9">
        <v>111.33363187926322</v>
      </c>
      <c r="S57" s="9">
        <v>109.69027467534818</v>
      </c>
      <c r="T57" s="9">
        <v>15.447828083715697</v>
      </c>
      <c r="U57" s="9">
        <v>14.883086857062866</v>
      </c>
      <c r="V57" s="9">
        <v>68.187769674760105</v>
      </c>
      <c r="W57" s="9">
        <v>2.1053361667718296</v>
      </c>
      <c r="X57" s="9">
        <v>6.6450723735383601</v>
      </c>
      <c r="Y57" s="9">
        <v>2.286616685181861</v>
      </c>
      <c r="Z57" s="9">
        <v>0.78405089098569503</v>
      </c>
      <c r="AA57" s="9">
        <v>3.0899831329641589</v>
      </c>
      <c r="AC57" s="9">
        <f t="shared" si="18"/>
        <v>0.23485872012051012</v>
      </c>
      <c r="AD57" s="9">
        <f t="shared" si="19"/>
        <v>4.4543206513372249E-2</v>
      </c>
      <c r="AE57" s="9">
        <f t="shared" si="20"/>
        <v>9.1148281133594564E-2</v>
      </c>
      <c r="AF57" s="9">
        <f t="shared" si="21"/>
        <v>0.18605941035321366</v>
      </c>
      <c r="AG57" s="9">
        <f t="shared" si="22"/>
        <v>0.93919729780382466</v>
      </c>
      <c r="AH57" s="9">
        <f t="shared" si="23"/>
        <v>9.6570763923786287E-2</v>
      </c>
      <c r="AI57" s="9">
        <f t="shared" si="24"/>
        <v>0.8156310027784851</v>
      </c>
      <c r="AJ57" s="9">
        <f t="shared" si="25"/>
        <v>0.80359175586335663</v>
      </c>
      <c r="AK57" s="9">
        <f t="shared" si="26"/>
        <v>0.11317090171220291</v>
      </c>
      <c r="AL57" s="9">
        <f t="shared" si="27"/>
        <v>0.1090336033484459</v>
      </c>
      <c r="AM57" s="9">
        <f t="shared" si="28"/>
        <v>0.49954410018139273</v>
      </c>
      <c r="AN57" s="9">
        <f t="shared" si="29"/>
        <v>1.5423708181478604E-2</v>
      </c>
      <c r="AO57" s="9">
        <f t="shared" si="30"/>
        <v>4.8681848890390914E-2</v>
      </c>
      <c r="AP57" s="9">
        <f t="shared" si="31"/>
        <v>1.6751770587412902E-2</v>
      </c>
      <c r="AQ57" s="9">
        <f t="shared" si="32"/>
        <v>5.743962571323773E-3</v>
      </c>
      <c r="AR57" s="9">
        <f t="shared" si="33"/>
        <v>2.2637239069334496E-2</v>
      </c>
      <c r="AS57" s="9">
        <f t="shared" si="34"/>
        <v>4.0425875730321259</v>
      </c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</row>
    <row r="58" spans="1:65">
      <c r="A58" s="5">
        <v>58</v>
      </c>
      <c r="B58" s="5" t="s">
        <v>28</v>
      </c>
      <c r="C58" s="5" t="s">
        <v>113</v>
      </c>
      <c r="D58" s="8" t="s">
        <v>120</v>
      </c>
      <c r="E58" s="8" t="s">
        <v>142</v>
      </c>
      <c r="F58" s="7">
        <v>43295</v>
      </c>
      <c r="G58" s="7">
        <v>43373</v>
      </c>
      <c r="H58" s="5" t="s">
        <v>56</v>
      </c>
      <c r="I58" s="6">
        <f t="shared" si="16"/>
        <v>78</v>
      </c>
      <c r="J58" s="6">
        <f t="shared" si="17"/>
        <v>273</v>
      </c>
      <c r="L58" s="9">
        <v>47.028156374946462</v>
      </c>
      <c r="M58" s="9">
        <v>31.856600515921087</v>
      </c>
      <c r="N58" s="9">
        <v>51.08843970919883</v>
      </c>
      <c r="O58" s="9">
        <v>83.12594816169171</v>
      </c>
      <c r="P58" s="9">
        <v>311.60404025264484</v>
      </c>
      <c r="Q58" s="9">
        <v>62.355031382485457</v>
      </c>
      <c r="R58" s="9">
        <v>395.88991807083943</v>
      </c>
      <c r="S58" s="9">
        <v>316.70200832586028</v>
      </c>
      <c r="T58" s="9">
        <v>53.672775775261883</v>
      </c>
      <c r="U58" s="9">
        <v>55.145718313931738</v>
      </c>
      <c r="V58" s="9">
        <v>10.433342485169408</v>
      </c>
      <c r="W58" s="9">
        <v>18.251929811924569</v>
      </c>
      <c r="X58" s="9">
        <v>14.050145136581175</v>
      </c>
      <c r="Y58" s="9">
        <v>4.0253814287977496</v>
      </c>
      <c r="Z58" s="9">
        <v>0.60638956739827954</v>
      </c>
      <c r="AA58" s="9">
        <v>4.2574842684887955</v>
      </c>
      <c r="AC58" s="9">
        <f t="shared" si="18"/>
        <v>0.34452861813147589</v>
      </c>
      <c r="AD58" s="9">
        <f t="shared" si="19"/>
        <v>0.23338168876132664</v>
      </c>
      <c r="AE58" s="9">
        <f t="shared" si="20"/>
        <v>0.37427428358387421</v>
      </c>
      <c r="AF58" s="9">
        <f t="shared" si="21"/>
        <v>0.60898130521385863</v>
      </c>
      <c r="AG58" s="9">
        <f t="shared" si="22"/>
        <v>2.2828134817043577</v>
      </c>
      <c r="AH58" s="9">
        <f t="shared" si="23"/>
        <v>0.45681341672150516</v>
      </c>
      <c r="AI58" s="9">
        <f t="shared" si="24"/>
        <v>2.9002924400794097</v>
      </c>
      <c r="AJ58" s="9">
        <f t="shared" si="25"/>
        <v>2.3201612331564854</v>
      </c>
      <c r="AK58" s="9">
        <f t="shared" si="26"/>
        <v>0.39320714853671707</v>
      </c>
      <c r="AL58" s="9">
        <f t="shared" si="27"/>
        <v>0.40399793636580028</v>
      </c>
      <c r="AM58" s="9">
        <f t="shared" si="28"/>
        <v>7.6434743481094566E-2</v>
      </c>
      <c r="AN58" s="9">
        <f t="shared" si="29"/>
        <v>0.13371377151593092</v>
      </c>
      <c r="AO58" s="9">
        <f t="shared" si="30"/>
        <v>0.1029314662020599</v>
      </c>
      <c r="AP58" s="9">
        <f t="shared" si="31"/>
        <v>2.948997383734615E-2</v>
      </c>
      <c r="AQ58" s="9">
        <f t="shared" si="32"/>
        <v>4.4424144131742088E-3</v>
      </c>
      <c r="AR58" s="9">
        <f t="shared" si="33"/>
        <v>3.1190360941309857E-2</v>
      </c>
      <c r="AS58" s="9">
        <f t="shared" si="34"/>
        <v>10.696654282645726</v>
      </c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</row>
    <row r="59" spans="1:65">
      <c r="A59" s="5">
        <v>59</v>
      </c>
      <c r="B59" s="5" t="s">
        <v>28</v>
      </c>
      <c r="C59" s="5" t="s">
        <v>113</v>
      </c>
      <c r="D59" s="5" t="s">
        <v>122</v>
      </c>
      <c r="E59" s="5" t="s">
        <v>123</v>
      </c>
      <c r="F59" s="7">
        <v>43295</v>
      </c>
      <c r="G59" s="7">
        <v>43373</v>
      </c>
      <c r="H59" s="5" t="s">
        <v>57</v>
      </c>
      <c r="I59" s="6">
        <f t="shared" si="16"/>
        <v>78</v>
      </c>
      <c r="J59" s="6">
        <f t="shared" si="17"/>
        <v>273</v>
      </c>
      <c r="L59" s="9">
        <v>47.025361224402957</v>
      </c>
      <c r="M59" s="9">
        <v>7.8526057869723678</v>
      </c>
      <c r="N59" s="9">
        <v>17.636756119364659</v>
      </c>
      <c r="O59" s="9">
        <v>42.50235240970526</v>
      </c>
      <c r="P59" s="9">
        <v>175.52617432959821</v>
      </c>
      <c r="Q59" s="9">
        <v>18.035001477496802</v>
      </c>
      <c r="R59" s="9">
        <v>164.78319337308804</v>
      </c>
      <c r="S59" s="9">
        <v>158.69646516175067</v>
      </c>
      <c r="T59" s="9">
        <v>22.150949793691886</v>
      </c>
      <c r="U59" s="9">
        <v>27.498388871552077</v>
      </c>
      <c r="V59" s="9">
        <v>27.972528962075053</v>
      </c>
      <c r="W59" s="9">
        <v>1.9089529086292043</v>
      </c>
      <c r="X59" s="9">
        <v>6.1400565310548627</v>
      </c>
      <c r="Y59" s="9">
        <v>5.6232155432573236</v>
      </c>
      <c r="Z59" s="9">
        <v>0.30416949823415451</v>
      </c>
      <c r="AA59" s="9">
        <v>3.0454760270647916</v>
      </c>
      <c r="AC59" s="9">
        <f t="shared" si="18"/>
        <v>0.34450814083811693</v>
      </c>
      <c r="AD59" s="9">
        <f t="shared" si="19"/>
        <v>5.7528247523607093E-2</v>
      </c>
      <c r="AE59" s="9">
        <f t="shared" si="20"/>
        <v>0.12920700453747003</v>
      </c>
      <c r="AF59" s="9">
        <f t="shared" si="21"/>
        <v>0.31137254512604584</v>
      </c>
      <c r="AG59" s="9">
        <f t="shared" si="22"/>
        <v>1.2859060390446755</v>
      </c>
      <c r="AH59" s="9">
        <f t="shared" si="23"/>
        <v>0.13212455294869452</v>
      </c>
      <c r="AI59" s="9">
        <f t="shared" si="24"/>
        <v>1.2072028818541247</v>
      </c>
      <c r="AJ59" s="9">
        <f t="shared" si="25"/>
        <v>1.1626114663864517</v>
      </c>
      <c r="AK59" s="9">
        <f t="shared" si="26"/>
        <v>0.16227802046660722</v>
      </c>
      <c r="AL59" s="9">
        <f t="shared" si="27"/>
        <v>0.20145339832638884</v>
      </c>
      <c r="AM59" s="9">
        <f t="shared" si="28"/>
        <v>0.20492695210311393</v>
      </c>
      <c r="AN59" s="9">
        <f t="shared" si="29"/>
        <v>1.3985002993620545E-2</v>
      </c>
      <c r="AO59" s="9">
        <f t="shared" si="30"/>
        <v>4.4982099128607053E-2</v>
      </c>
      <c r="AP59" s="9">
        <f t="shared" si="31"/>
        <v>4.119571826562142E-2</v>
      </c>
      <c r="AQ59" s="9">
        <f t="shared" si="32"/>
        <v>2.2283479724113883E-3</v>
      </c>
      <c r="AR59" s="9">
        <f t="shared" si="33"/>
        <v>2.2311179685456348E-2</v>
      </c>
      <c r="AS59" s="9">
        <f t="shared" si="34"/>
        <v>5.323821597201011</v>
      </c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</row>
    <row r="60" spans="1:65">
      <c r="A60" s="5">
        <v>60</v>
      </c>
      <c r="B60" s="5" t="s">
        <v>28</v>
      </c>
      <c r="C60" s="5" t="s">
        <v>75</v>
      </c>
      <c r="D60" s="5" t="s">
        <v>125</v>
      </c>
      <c r="E60" s="8" t="s">
        <v>143</v>
      </c>
      <c r="F60" s="7">
        <v>43280</v>
      </c>
      <c r="G60" s="7">
        <v>43353</v>
      </c>
      <c r="H60" s="5" t="s">
        <v>58</v>
      </c>
      <c r="I60" s="6">
        <f t="shared" si="16"/>
        <v>73</v>
      </c>
      <c r="J60" s="6">
        <f t="shared" si="17"/>
        <v>255.5</v>
      </c>
      <c r="L60" s="9">
        <v>16.395788569467729</v>
      </c>
      <c r="M60" s="9">
        <v>3.9230732882274384</v>
      </c>
      <c r="N60" s="9">
        <v>10.578358709413179</v>
      </c>
      <c r="O60" s="9">
        <v>16.864297981936033</v>
      </c>
      <c r="P60" s="9">
        <v>99.677190066467517</v>
      </c>
      <c r="Q60" s="9">
        <v>5.894201195588364</v>
      </c>
      <c r="R60" s="9">
        <v>129.49419798605234</v>
      </c>
      <c r="S60" s="9">
        <v>81.44397961490246</v>
      </c>
      <c r="T60" s="9">
        <v>15.971556979744747</v>
      </c>
      <c r="U60" s="9">
        <v>19.037093186829324</v>
      </c>
      <c r="V60" s="9">
        <v>87.422620426244961</v>
      </c>
      <c r="W60" s="9">
        <v>4.281711091934616</v>
      </c>
      <c r="X60" s="9">
        <v>9.058669522328902</v>
      </c>
      <c r="Y60" s="9">
        <v>3.9282905698380888</v>
      </c>
      <c r="Z60" s="9">
        <v>0.44772779283266551</v>
      </c>
      <c r="AA60" s="9">
        <v>3.2018367357661277</v>
      </c>
      <c r="AC60" s="9">
        <f t="shared" si="18"/>
        <v>0.12834276766706637</v>
      </c>
      <c r="AD60" s="9">
        <f t="shared" si="19"/>
        <v>3.0708988557553333E-2</v>
      </c>
      <c r="AE60" s="9">
        <f t="shared" si="20"/>
        <v>8.2805156238067931E-2</v>
      </c>
      <c r="AF60" s="9">
        <f t="shared" si="21"/>
        <v>0.1320101603282664</v>
      </c>
      <c r="AG60" s="9">
        <f t="shared" si="22"/>
        <v>0.78025197703692772</v>
      </c>
      <c r="AH60" s="9">
        <f t="shared" si="23"/>
        <v>4.6138561217912828E-2</v>
      </c>
      <c r="AI60" s="9">
        <f t="shared" si="24"/>
        <v>1.0136532131980613</v>
      </c>
      <c r="AJ60" s="9">
        <f t="shared" si="25"/>
        <v>0.63752625921645767</v>
      </c>
      <c r="AK60" s="9">
        <f t="shared" si="26"/>
        <v>0.12502197244418589</v>
      </c>
      <c r="AL60" s="9">
        <f t="shared" si="27"/>
        <v>0.14901834197126673</v>
      </c>
      <c r="AM60" s="9">
        <f t="shared" si="28"/>
        <v>0.6843257959001563</v>
      </c>
      <c r="AN60" s="9">
        <f t="shared" si="29"/>
        <v>3.3516329486768033E-2</v>
      </c>
      <c r="AO60" s="9">
        <f t="shared" si="30"/>
        <v>7.0909350468327997E-2</v>
      </c>
      <c r="AP60" s="9">
        <f t="shared" si="31"/>
        <v>3.0749828335327505E-2</v>
      </c>
      <c r="AQ60" s="9">
        <f t="shared" si="32"/>
        <v>3.5047185348936636E-3</v>
      </c>
      <c r="AR60" s="9">
        <f t="shared" si="33"/>
        <v>2.506330125844327E-2</v>
      </c>
      <c r="AS60" s="9">
        <f t="shared" si="34"/>
        <v>3.9735467218596829</v>
      </c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</row>
    <row r="61" spans="1:65">
      <c r="A61" s="5">
        <v>61</v>
      </c>
      <c r="B61" s="5" t="s">
        <v>28</v>
      </c>
      <c r="C61" s="5" t="s">
        <v>75</v>
      </c>
      <c r="D61" s="5" t="s">
        <v>127</v>
      </c>
      <c r="E61" s="8" t="s">
        <v>144</v>
      </c>
      <c r="F61" s="7">
        <v>43280</v>
      </c>
      <c r="G61" s="7">
        <v>43353</v>
      </c>
      <c r="H61" s="5" t="s">
        <v>59</v>
      </c>
      <c r="I61" s="6">
        <f t="shared" si="16"/>
        <v>73</v>
      </c>
      <c r="J61" s="6">
        <f t="shared" si="17"/>
        <v>255.5</v>
      </c>
      <c r="L61" s="9">
        <v>25.738901572205467</v>
      </c>
      <c r="M61" s="9">
        <v>4.2742235927407393</v>
      </c>
      <c r="N61" s="9">
        <v>2.8395246906920959</v>
      </c>
      <c r="O61" s="9">
        <v>20.645110783371493</v>
      </c>
      <c r="P61" s="9">
        <v>79.141459638649394</v>
      </c>
      <c r="Q61" s="9">
        <v>4.0980196099397439</v>
      </c>
      <c r="R61" s="9">
        <v>73.581610794729258</v>
      </c>
      <c r="S61" s="9">
        <v>63.865005448900313</v>
      </c>
      <c r="T61" s="9">
        <v>7.5116554018050525</v>
      </c>
      <c r="U61" s="9">
        <v>12.252394211146308</v>
      </c>
      <c r="V61" s="9">
        <v>45.153190647069415</v>
      </c>
      <c r="W61" s="9">
        <v>1.5626498004451217</v>
      </c>
      <c r="X61" s="9">
        <v>4.1965522047708479</v>
      </c>
      <c r="Y61" s="9">
        <v>1.0467918688141709</v>
      </c>
      <c r="Z61" s="9">
        <v>0.38865203623056294</v>
      </c>
      <c r="AA61" s="9">
        <v>1.417664963084986</v>
      </c>
      <c r="AC61" s="9">
        <f t="shared" si="18"/>
        <v>0.20147868158282167</v>
      </c>
      <c r="AD61" s="9">
        <f t="shared" si="19"/>
        <v>3.3457718925563519E-2</v>
      </c>
      <c r="AE61" s="9">
        <f t="shared" si="20"/>
        <v>2.2227199144360828E-2</v>
      </c>
      <c r="AF61" s="9">
        <f t="shared" si="21"/>
        <v>0.16160556386200778</v>
      </c>
      <c r="AG61" s="9">
        <f t="shared" si="22"/>
        <v>0.61950261948062146</v>
      </c>
      <c r="AH61" s="9">
        <f t="shared" si="23"/>
        <v>3.2078431388960812E-2</v>
      </c>
      <c r="AI61" s="9">
        <f t="shared" si="24"/>
        <v>0.57598129780609986</v>
      </c>
      <c r="AJ61" s="9">
        <f t="shared" si="25"/>
        <v>0.49992176476634298</v>
      </c>
      <c r="AK61" s="9">
        <f t="shared" si="26"/>
        <v>5.8799650894755792E-2</v>
      </c>
      <c r="AL61" s="9">
        <f t="shared" si="27"/>
        <v>9.5909152337740181E-2</v>
      </c>
      <c r="AM61" s="9">
        <f t="shared" si="28"/>
        <v>0.35344963324516177</v>
      </c>
      <c r="AN61" s="9">
        <f t="shared" si="29"/>
        <v>1.2232092371390385E-2</v>
      </c>
      <c r="AO61" s="9">
        <f t="shared" si="30"/>
        <v>3.2849723716405856E-2</v>
      </c>
      <c r="AP61" s="9">
        <f t="shared" si="31"/>
        <v>8.1940655093085783E-3</v>
      </c>
      <c r="AQ61" s="9">
        <f t="shared" si="32"/>
        <v>3.0422859978909036E-3</v>
      </c>
      <c r="AR61" s="9">
        <f t="shared" si="33"/>
        <v>1.1097181707123179E-2</v>
      </c>
      <c r="AS61" s="9">
        <f t="shared" si="34"/>
        <v>2.7218270627365557</v>
      </c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</row>
    <row r="62" spans="1:65">
      <c r="A62" s="5">
        <v>62</v>
      </c>
      <c r="B62" s="5" t="s">
        <v>28</v>
      </c>
      <c r="C62" s="5" t="s">
        <v>75</v>
      </c>
      <c r="D62" s="5" t="s">
        <v>129</v>
      </c>
      <c r="E62" s="8" t="s">
        <v>145</v>
      </c>
      <c r="F62" s="7">
        <v>43280</v>
      </c>
      <c r="G62" s="7">
        <v>43353</v>
      </c>
      <c r="H62" s="5" t="s">
        <v>60</v>
      </c>
      <c r="I62" s="6">
        <f t="shared" si="16"/>
        <v>73</v>
      </c>
      <c r="J62" s="6">
        <f t="shared" si="17"/>
        <v>255.5</v>
      </c>
      <c r="L62" s="9">
        <v>40.490965050691727</v>
      </c>
      <c r="M62" s="9">
        <v>8.3341937894907741</v>
      </c>
      <c r="N62" s="9">
        <v>14.095215201250728</v>
      </c>
      <c r="O62" s="9">
        <v>28.130786678011308</v>
      </c>
      <c r="P62" s="9">
        <v>172.35484936115375</v>
      </c>
      <c r="Q62" s="9">
        <v>24.400311867108801</v>
      </c>
      <c r="R62" s="9">
        <v>233.85275687024705</v>
      </c>
      <c r="S62" s="9">
        <v>193.61806653443438</v>
      </c>
      <c r="T62" s="9">
        <v>35.885357947953509</v>
      </c>
      <c r="U62" s="9">
        <v>35.193556591107054</v>
      </c>
      <c r="V62" s="9">
        <v>92.469710160148239</v>
      </c>
      <c r="W62" s="9">
        <v>4.5728576946257675</v>
      </c>
      <c r="X62" s="9">
        <v>10.38924581833543</v>
      </c>
      <c r="Y62" s="9">
        <v>6.0562607531627428</v>
      </c>
      <c r="Z62" s="9">
        <v>0.53579748086440848</v>
      </c>
      <c r="AA62" s="9">
        <v>3.7746976206592104</v>
      </c>
      <c r="AC62" s="9">
        <f t="shared" si="18"/>
        <v>0.31695471663946556</v>
      </c>
      <c r="AD62" s="9">
        <f t="shared" si="19"/>
        <v>6.5238307549829927E-2</v>
      </c>
      <c r="AE62" s="9">
        <f t="shared" si="20"/>
        <v>0.11033436556752037</v>
      </c>
      <c r="AF62" s="9">
        <f t="shared" si="21"/>
        <v>0.22020185266545056</v>
      </c>
      <c r="AG62" s="9">
        <f t="shared" si="22"/>
        <v>1.3491573335511058</v>
      </c>
      <c r="AH62" s="9">
        <f t="shared" si="23"/>
        <v>0.19100048428265207</v>
      </c>
      <c r="AI62" s="9">
        <f t="shared" si="24"/>
        <v>1.8305499559314837</v>
      </c>
      <c r="AJ62" s="9">
        <f t="shared" si="25"/>
        <v>1.5156013035963551</v>
      </c>
      <c r="AK62" s="9">
        <f t="shared" si="26"/>
        <v>0.28090299763564391</v>
      </c>
      <c r="AL62" s="9">
        <f t="shared" si="27"/>
        <v>0.27548772282666972</v>
      </c>
      <c r="AM62" s="9">
        <f t="shared" si="28"/>
        <v>0.72383334763325435</v>
      </c>
      <c r="AN62" s="9">
        <f t="shared" si="29"/>
        <v>3.5795363558714426E-2</v>
      </c>
      <c r="AO62" s="9">
        <f t="shared" si="30"/>
        <v>8.1324820495776357E-2</v>
      </c>
      <c r="AP62" s="9">
        <f t="shared" si="31"/>
        <v>4.7407129183270003E-2</v>
      </c>
      <c r="AQ62" s="9">
        <f t="shared" si="32"/>
        <v>4.1941094392517302E-3</v>
      </c>
      <c r="AR62" s="9">
        <f t="shared" si="33"/>
        <v>2.9547535191070142E-2</v>
      </c>
      <c r="AS62" s="9">
        <f t="shared" si="34"/>
        <v>7.0775313457475137</v>
      </c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</row>
    <row r="63" spans="1:65">
      <c r="A63" s="5">
        <v>63</v>
      </c>
      <c r="B63" s="5" t="s">
        <v>28</v>
      </c>
      <c r="C63" s="5" t="s">
        <v>75</v>
      </c>
      <c r="D63" s="5" t="s">
        <v>76</v>
      </c>
      <c r="E63" s="8" t="s">
        <v>77</v>
      </c>
      <c r="F63" s="7">
        <v>43280</v>
      </c>
      <c r="G63" s="7">
        <v>43353</v>
      </c>
      <c r="H63" s="5" t="s">
        <v>61</v>
      </c>
      <c r="I63" s="6">
        <f t="shared" si="16"/>
        <v>73</v>
      </c>
      <c r="J63" s="6">
        <f t="shared" si="17"/>
        <v>255.5</v>
      </c>
      <c r="L63" s="9">
        <v>52.639666481404511</v>
      </c>
      <c r="M63" s="9">
        <v>8.4271186755296199</v>
      </c>
      <c r="N63" s="9">
        <v>14.614094313963184</v>
      </c>
      <c r="O63" s="9">
        <v>29.948048366725125</v>
      </c>
      <c r="P63" s="9">
        <v>171.15972529711516</v>
      </c>
      <c r="Q63" s="9">
        <v>17.532554521362847</v>
      </c>
      <c r="R63" s="9">
        <v>205.32160395062769</v>
      </c>
      <c r="S63" s="9">
        <v>158.46754902638722</v>
      </c>
      <c r="T63" s="9">
        <v>33.185291812831188</v>
      </c>
      <c r="U63" s="9">
        <v>33.29093248170124</v>
      </c>
      <c r="V63" s="9">
        <v>122.79496189993816</v>
      </c>
      <c r="W63" s="9">
        <v>5.5746486619670543</v>
      </c>
      <c r="X63" s="9">
        <v>13.215634190750011</v>
      </c>
      <c r="Y63" s="9">
        <v>3.5816551703630726</v>
      </c>
      <c r="Z63" s="9">
        <v>0.6025521769684502</v>
      </c>
      <c r="AA63" s="9">
        <v>3.2038033527719221</v>
      </c>
      <c r="AC63" s="9">
        <f t="shared" si="18"/>
        <v>0.41205218380747172</v>
      </c>
      <c r="AD63" s="9">
        <f t="shared" si="19"/>
        <v>6.5965703918040075E-2</v>
      </c>
      <c r="AE63" s="9">
        <f t="shared" si="20"/>
        <v>0.11439604159658069</v>
      </c>
      <c r="AF63" s="9">
        <f t="shared" si="21"/>
        <v>0.23442699308591095</v>
      </c>
      <c r="AG63" s="9">
        <f t="shared" si="22"/>
        <v>1.3398021549676333</v>
      </c>
      <c r="AH63" s="9">
        <f t="shared" si="23"/>
        <v>0.13724113128268373</v>
      </c>
      <c r="AI63" s="9">
        <f t="shared" si="24"/>
        <v>1.6072141209442481</v>
      </c>
      <c r="AJ63" s="9">
        <f t="shared" si="25"/>
        <v>1.2404504816155555</v>
      </c>
      <c r="AK63" s="9">
        <f t="shared" si="26"/>
        <v>0.2597674505896766</v>
      </c>
      <c r="AL63" s="9">
        <f t="shared" si="27"/>
        <v>0.26059438341840502</v>
      </c>
      <c r="AM63" s="9">
        <f t="shared" si="28"/>
        <v>0.96121300900147288</v>
      </c>
      <c r="AN63" s="9">
        <f t="shared" si="29"/>
        <v>4.3637171522246998E-2</v>
      </c>
      <c r="AO63" s="9">
        <f t="shared" si="30"/>
        <v>0.10344919131702553</v>
      </c>
      <c r="AP63" s="9">
        <f t="shared" si="31"/>
        <v>2.8036439689730509E-2</v>
      </c>
      <c r="AQ63" s="9">
        <f t="shared" si="32"/>
        <v>4.7166510917295516E-3</v>
      </c>
      <c r="AR63" s="9">
        <f t="shared" si="33"/>
        <v>2.5078695520719545E-2</v>
      </c>
      <c r="AS63" s="9">
        <f t="shared" si="34"/>
        <v>6.8380418033691299</v>
      </c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</row>
    <row r="64" spans="1:65">
      <c r="A64" s="5">
        <v>64</v>
      </c>
      <c r="B64" s="5" t="s">
        <v>28</v>
      </c>
      <c r="C64" s="5" t="s">
        <v>81</v>
      </c>
      <c r="D64" s="5" t="s">
        <v>82</v>
      </c>
      <c r="E64" s="5" t="s">
        <v>146</v>
      </c>
      <c r="F64" s="7">
        <v>43228</v>
      </c>
      <c r="G64" s="7">
        <v>43403</v>
      </c>
      <c r="H64" s="5" t="s">
        <v>62</v>
      </c>
      <c r="I64" s="6">
        <f t="shared" si="16"/>
        <v>175</v>
      </c>
      <c r="J64" s="6">
        <f t="shared" si="17"/>
        <v>612.5</v>
      </c>
      <c r="L64" s="9">
        <v>52.422792522235049</v>
      </c>
      <c r="M64" s="9">
        <v>30.114830762655519</v>
      </c>
      <c r="N64" s="9">
        <v>60.480988500050394</v>
      </c>
      <c r="O64" s="9">
        <v>98.895117277983886</v>
      </c>
      <c r="P64" s="9">
        <v>250.15184599144936</v>
      </c>
      <c r="Q64" s="9">
        <v>20.426645007054795</v>
      </c>
      <c r="R64" s="9">
        <v>260.61176043687283</v>
      </c>
      <c r="S64" s="9">
        <v>207.28414659551487</v>
      </c>
      <c r="T64" s="9">
        <v>29.018462096658517</v>
      </c>
      <c r="U64" s="9">
        <v>44.430617679772318</v>
      </c>
      <c r="V64" s="9">
        <v>22.885529772654895</v>
      </c>
      <c r="W64" s="9">
        <v>8.7463576399493839</v>
      </c>
      <c r="X64" s="9">
        <v>23.33745597831911</v>
      </c>
      <c r="Y64" s="9">
        <v>8.0283727478131262</v>
      </c>
      <c r="Z64" s="9">
        <v>1.0999928673227568</v>
      </c>
      <c r="AA64" s="9">
        <v>8.3831730055296667</v>
      </c>
      <c r="AC64" s="9">
        <f t="shared" si="18"/>
        <v>0.17117646537872669</v>
      </c>
      <c r="AD64" s="9">
        <f t="shared" si="19"/>
        <v>9.833414126581394E-2</v>
      </c>
      <c r="AE64" s="9">
        <f t="shared" si="20"/>
        <v>0.19748894204098089</v>
      </c>
      <c r="AF64" s="9">
        <f t="shared" si="21"/>
        <v>0.32292283192811067</v>
      </c>
      <c r="AG64" s="9">
        <f t="shared" si="22"/>
        <v>0.81682235425779381</v>
      </c>
      <c r="AH64" s="9">
        <f t="shared" si="23"/>
        <v>6.66992490026279E-2</v>
      </c>
      <c r="AI64" s="9">
        <f t="shared" si="24"/>
        <v>0.85097717693672759</v>
      </c>
      <c r="AJ64" s="9">
        <f t="shared" si="25"/>
        <v>0.67684619296494652</v>
      </c>
      <c r="AK64" s="9">
        <f t="shared" si="26"/>
        <v>9.4754161948272714E-2</v>
      </c>
      <c r="AL64" s="9">
        <f t="shared" si="27"/>
        <v>0.14507956793395044</v>
      </c>
      <c r="AM64" s="9">
        <f t="shared" si="28"/>
        <v>7.4728260482138431E-2</v>
      </c>
      <c r="AN64" s="9">
        <f t="shared" si="29"/>
        <v>2.8559535150855131E-2</v>
      </c>
      <c r="AO64" s="9">
        <f t="shared" si="30"/>
        <v>7.6203937888388931E-2</v>
      </c>
      <c r="AP64" s="9">
        <f t="shared" si="31"/>
        <v>2.6215094686736738E-2</v>
      </c>
      <c r="AQ64" s="9">
        <f t="shared" si="32"/>
        <v>3.5918134443192057E-3</v>
      </c>
      <c r="AR64" s="9">
        <f t="shared" si="33"/>
        <v>2.7373626140505033E-2</v>
      </c>
      <c r="AS64" s="9">
        <f t="shared" si="34"/>
        <v>3.6777733514508943</v>
      </c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</row>
    <row r="65" spans="1:65">
      <c r="A65" s="5">
        <v>65</v>
      </c>
      <c r="B65" s="5" t="s">
        <v>28</v>
      </c>
      <c r="C65" s="5" t="s">
        <v>81</v>
      </c>
      <c r="D65" s="5" t="s">
        <v>84</v>
      </c>
      <c r="E65" s="5" t="s">
        <v>147</v>
      </c>
      <c r="F65" s="7">
        <v>43228</v>
      </c>
      <c r="G65" s="7">
        <v>43403</v>
      </c>
      <c r="H65" s="5" t="s">
        <v>63</v>
      </c>
      <c r="I65" s="6">
        <f t="shared" si="16"/>
        <v>175</v>
      </c>
      <c r="J65" s="6">
        <f t="shared" si="17"/>
        <v>612.5</v>
      </c>
      <c r="L65" s="9">
        <v>50.846102466086897</v>
      </c>
      <c r="M65" s="9">
        <v>19.286641296624133</v>
      </c>
      <c r="N65" s="9">
        <v>66.44708485292071</v>
      </c>
      <c r="O65" s="9">
        <v>91.033302271266137</v>
      </c>
      <c r="P65" s="9">
        <v>304.89056455706861</v>
      </c>
      <c r="Q65" s="9">
        <v>30.131568621786482</v>
      </c>
      <c r="R65" s="9">
        <v>1144.3624294393628</v>
      </c>
      <c r="S65" s="9">
        <v>716.30964760628274</v>
      </c>
      <c r="T65" s="9">
        <v>93.587589404263426</v>
      </c>
      <c r="U65" s="9">
        <v>159.43458596344948</v>
      </c>
      <c r="V65" s="9">
        <v>1061.2449917687209</v>
      </c>
      <c r="W65" s="9">
        <v>249.40027771058487</v>
      </c>
      <c r="X65" s="9">
        <v>76.063381633236958</v>
      </c>
      <c r="Y65" s="9">
        <v>65.215699599517421</v>
      </c>
      <c r="Z65" s="9">
        <v>3.7275401410689586</v>
      </c>
      <c r="AA65" s="9">
        <v>34.443292781521407</v>
      </c>
      <c r="AC65" s="9">
        <f t="shared" si="18"/>
        <v>0.16602808968518171</v>
      </c>
      <c r="AD65" s="9">
        <f t="shared" si="19"/>
        <v>6.2976787907344109E-2</v>
      </c>
      <c r="AE65" s="9">
        <f t="shared" si="20"/>
        <v>0.21697007298912885</v>
      </c>
      <c r="AF65" s="9">
        <f t="shared" si="21"/>
        <v>0.2972515992531139</v>
      </c>
      <c r="AG65" s="9">
        <f t="shared" si="22"/>
        <v>0.99556102712512196</v>
      </c>
      <c r="AH65" s="9">
        <f t="shared" si="23"/>
        <v>9.8388795499710954E-2</v>
      </c>
      <c r="AI65" s="9">
        <f t="shared" si="24"/>
        <v>3.7366936471489396</v>
      </c>
      <c r="AJ65" s="9">
        <f t="shared" si="25"/>
        <v>2.3389702778980661</v>
      </c>
      <c r="AK65" s="9">
        <f t="shared" si="26"/>
        <v>0.3055921286669826</v>
      </c>
      <c r="AL65" s="9">
        <f t="shared" si="27"/>
        <v>0.52060272967656973</v>
      </c>
      <c r="AM65" s="9">
        <f t="shared" si="28"/>
        <v>3.4652897690407212</v>
      </c>
      <c r="AN65" s="9">
        <f t="shared" si="29"/>
        <v>0.81436825374884858</v>
      </c>
      <c r="AO65" s="9">
        <f t="shared" si="30"/>
        <v>0.24837022574118189</v>
      </c>
      <c r="AP65" s="9">
        <f t="shared" si="31"/>
        <v>0.21294922318209769</v>
      </c>
      <c r="AQ65" s="9">
        <f t="shared" si="32"/>
        <v>1.2171559644306804E-2</v>
      </c>
      <c r="AR65" s="9">
        <f t="shared" si="33"/>
        <v>0.11246789479680459</v>
      </c>
      <c r="AS65" s="9">
        <f t="shared" si="34"/>
        <v>13.604652082004119</v>
      </c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</row>
    <row r="66" spans="1:65">
      <c r="A66" s="5">
        <v>66</v>
      </c>
      <c r="B66" s="5" t="s">
        <v>28</v>
      </c>
      <c r="C66" s="5" t="s">
        <v>81</v>
      </c>
      <c r="D66" s="5" t="s">
        <v>86</v>
      </c>
      <c r="E66" s="5" t="s">
        <v>148</v>
      </c>
      <c r="F66" s="7">
        <v>43228</v>
      </c>
      <c r="G66" s="7">
        <v>43403</v>
      </c>
      <c r="H66" s="5" t="s">
        <v>64</v>
      </c>
      <c r="I66" s="6">
        <f t="shared" si="16"/>
        <v>175</v>
      </c>
      <c r="J66" s="6">
        <f t="shared" si="17"/>
        <v>612.5</v>
      </c>
      <c r="L66" s="9">
        <v>85.552924370986872</v>
      </c>
      <c r="M66" s="9">
        <v>23.96864014618733</v>
      </c>
      <c r="N66" s="9">
        <v>70.299856413387275</v>
      </c>
      <c r="O66" s="9">
        <v>111.0512577027574</v>
      </c>
      <c r="P66" s="9">
        <v>222.10232754886295</v>
      </c>
      <c r="Q66" s="9">
        <v>23.911962643702275</v>
      </c>
      <c r="R66" s="9">
        <v>198.5866545950646</v>
      </c>
      <c r="S66" s="9">
        <v>152.70990625310756</v>
      </c>
      <c r="T66" s="9">
        <v>19.972449861777633</v>
      </c>
      <c r="U66" s="9">
        <v>23.326823059937766</v>
      </c>
      <c r="V66" s="9">
        <v>189.44644330652682</v>
      </c>
      <c r="W66" s="9">
        <v>32.745041636786674</v>
      </c>
      <c r="X66" s="9">
        <v>13.322732359591011</v>
      </c>
      <c r="Y66" s="9">
        <v>3.0528415946751544</v>
      </c>
      <c r="Z66" s="9">
        <v>0.55822113954429775</v>
      </c>
      <c r="AA66" s="9">
        <v>3.4614958612202575</v>
      </c>
      <c r="AC66" s="9">
        <f t="shared" si="18"/>
        <v>0.27935648774199795</v>
      </c>
      <c r="AD66" s="9">
        <f t="shared" si="19"/>
        <v>7.8264947416121888E-2</v>
      </c>
      <c r="AE66" s="9">
        <f t="shared" si="20"/>
        <v>0.22955055155391763</v>
      </c>
      <c r="AF66" s="9">
        <f t="shared" si="21"/>
        <v>0.36261635168247314</v>
      </c>
      <c r="AG66" s="9">
        <f t="shared" si="22"/>
        <v>0.72523208995547084</v>
      </c>
      <c r="AH66" s="9">
        <f t="shared" si="23"/>
        <v>7.8079878020252319E-2</v>
      </c>
      <c r="AI66" s="9">
        <f t="shared" si="24"/>
        <v>0.64844621908592526</v>
      </c>
      <c r="AJ66" s="9">
        <f t="shared" si="25"/>
        <v>0.49864459184688181</v>
      </c>
      <c r="AK66" s="9">
        <f t="shared" si="26"/>
        <v>6.5216162813967776E-2</v>
      </c>
      <c r="AL66" s="9">
        <f t="shared" si="27"/>
        <v>7.6169218154898827E-2</v>
      </c>
      <c r="AM66" s="9">
        <f t="shared" si="28"/>
        <v>0.61860063120498554</v>
      </c>
      <c r="AN66" s="9">
        <f t="shared" si="29"/>
        <v>0.10692258493644628</v>
      </c>
      <c r="AO66" s="9">
        <f t="shared" si="30"/>
        <v>4.350279954152167E-2</v>
      </c>
      <c r="AP66" s="9">
        <f t="shared" si="31"/>
        <v>9.9684623499596871E-3</v>
      </c>
      <c r="AQ66" s="9">
        <f t="shared" si="32"/>
        <v>1.8227629046344417E-3</v>
      </c>
      <c r="AR66" s="9">
        <f t="shared" si="33"/>
        <v>1.1302843628474311E-2</v>
      </c>
      <c r="AS66" s="9">
        <f t="shared" si="34"/>
        <v>3.8336965828379292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</row>
    <row r="67" spans="1:65">
      <c r="A67" s="5">
        <v>67</v>
      </c>
      <c r="B67" s="5" t="s">
        <v>28</v>
      </c>
      <c r="C67" s="5" t="s">
        <v>81</v>
      </c>
      <c r="D67" s="5" t="s">
        <v>88</v>
      </c>
      <c r="E67" s="5" t="s">
        <v>149</v>
      </c>
      <c r="F67" s="7">
        <v>43228</v>
      </c>
      <c r="G67" s="7">
        <v>43403</v>
      </c>
      <c r="H67" s="5" t="s">
        <v>65</v>
      </c>
      <c r="I67" s="6">
        <f t="shared" ref="I67:I69" si="35">G67-F67</f>
        <v>175</v>
      </c>
      <c r="J67" s="6">
        <f t="shared" ref="J67:J69" si="36">I67*3.5</f>
        <v>612.5</v>
      </c>
      <c r="L67" s="9">
        <v>103.16973364887063</v>
      </c>
      <c r="M67" s="9">
        <v>65.552224566924366</v>
      </c>
      <c r="N67" s="9">
        <v>79.742743287723712</v>
      </c>
      <c r="O67" s="9">
        <v>127.57672173486698</v>
      </c>
      <c r="P67" s="9">
        <v>400.01762313728807</v>
      </c>
      <c r="Q67" s="9">
        <v>59.367918423258949</v>
      </c>
      <c r="R67" s="9">
        <v>857.2002016148549</v>
      </c>
      <c r="S67" s="9">
        <v>557.09732040050392</v>
      </c>
      <c r="T67" s="9">
        <v>79.791810419187328</v>
      </c>
      <c r="U67" s="9">
        <v>102.2266134229652</v>
      </c>
      <c r="V67" s="9">
        <v>681.68678465060123</v>
      </c>
      <c r="W67" s="9">
        <v>130.92674149755112</v>
      </c>
      <c r="X67" s="9">
        <v>41.698035481046013</v>
      </c>
      <c r="Y67" s="9">
        <v>6.8321951950171051</v>
      </c>
      <c r="Z67" s="9">
        <v>7.3938582241791009</v>
      </c>
      <c r="AA67" s="9">
        <v>15.079436831403568</v>
      </c>
      <c r="AC67" s="9">
        <f t="shared" ref="AC67:AC69" si="37">L67*2/$J67</f>
        <v>0.33688076293508779</v>
      </c>
      <c r="AD67" s="9">
        <f t="shared" ref="AD67:AD69" si="38">M67*2/$J67</f>
        <v>0.21404808021852853</v>
      </c>
      <c r="AE67" s="9">
        <f t="shared" ref="AE67:AE69" si="39">N67*2/$J67</f>
        <v>0.26038446787828151</v>
      </c>
      <c r="AF67" s="9">
        <f t="shared" ref="AF67:AF69" si="40">O67*2/$J67</f>
        <v>0.41657705056283095</v>
      </c>
      <c r="AG67" s="9">
        <f t="shared" ref="AG67:AG69" si="41">P67*2/$J67</f>
        <v>1.3061799939176753</v>
      </c>
      <c r="AH67" s="9">
        <f t="shared" ref="AH67:AH69" si="42">Q67*2/$J67</f>
        <v>0.19385442750451901</v>
      </c>
      <c r="AI67" s="9">
        <f t="shared" ref="AI67:AI69" si="43">R67*2/$J67</f>
        <v>2.7990210664974855</v>
      </c>
      <c r="AJ67" s="9">
        <f t="shared" ref="AJ67:AJ69" si="44">S67*2/$J67</f>
        <v>1.8190932911036863</v>
      </c>
      <c r="AK67" s="9">
        <f t="shared" ref="AK67:AK69" si="45">T67*2/$J67</f>
        <v>0.26054468708306067</v>
      </c>
      <c r="AL67" s="9">
        <f t="shared" ref="AL67:AL69" si="46">U67*2/$J67</f>
        <v>0.3338011866872333</v>
      </c>
      <c r="AM67" s="9">
        <f t="shared" ref="AM67:AM69" si="47">V67*2/$J67</f>
        <v>2.2259160315121673</v>
      </c>
      <c r="AN67" s="9">
        <f t="shared" ref="AN67:AN69" si="48">W67*2/$J67</f>
        <v>0.42751589060424855</v>
      </c>
      <c r="AO67" s="9">
        <f t="shared" ref="AO67:AO69" si="49">X67*2/$J67</f>
        <v>0.13615685055035431</v>
      </c>
      <c r="AP67" s="9">
        <f t="shared" ref="AP67:AP69" si="50">Y67*2/$J67</f>
        <v>2.2309208800055852E-2</v>
      </c>
      <c r="AQ67" s="9">
        <f t="shared" ref="AQ67:AQ69" si="51">Z67*2/$J67</f>
        <v>2.4143210527931759E-2</v>
      </c>
      <c r="AR67" s="9">
        <f t="shared" ref="AR67:AR69" si="52">AA67*2/$J67</f>
        <v>4.9238977408664709E-2</v>
      </c>
      <c r="AS67" s="9">
        <f t="shared" ref="AS67:AS69" si="53">SUM(AC67:AR67)</f>
        <v>10.825665183791811</v>
      </c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</row>
    <row r="68" spans="1:65">
      <c r="A68" s="5">
        <v>68</v>
      </c>
      <c r="B68" s="5" t="s">
        <v>28</v>
      </c>
      <c r="C68" s="5" t="s">
        <v>90</v>
      </c>
      <c r="D68" s="5" t="s">
        <v>91</v>
      </c>
      <c r="E68" s="5" t="s">
        <v>92</v>
      </c>
      <c r="F68" s="7">
        <v>43284</v>
      </c>
      <c r="G68" s="7">
        <v>43373</v>
      </c>
      <c r="H68" s="5" t="s">
        <v>66</v>
      </c>
      <c r="I68" s="6">
        <f t="shared" si="35"/>
        <v>89</v>
      </c>
      <c r="J68" s="6">
        <f t="shared" si="36"/>
        <v>311.5</v>
      </c>
      <c r="L68" s="9">
        <v>46.509280535432168</v>
      </c>
      <c r="M68" s="9">
        <v>9.6564543754317675</v>
      </c>
      <c r="N68" s="9">
        <v>105.066460862618</v>
      </c>
      <c r="O68" s="9">
        <v>138.38944103298249</v>
      </c>
      <c r="P68" s="9">
        <v>413.56275074902862</v>
      </c>
      <c r="Q68" s="9">
        <v>34.320165694882874</v>
      </c>
      <c r="R68" s="9">
        <v>656.25821832841507</v>
      </c>
      <c r="S68" s="9">
        <v>483.1196383964226</v>
      </c>
      <c r="T68" s="9">
        <v>66.042206376433569</v>
      </c>
      <c r="U68" s="9">
        <v>94.784780326279474</v>
      </c>
      <c r="V68" s="9">
        <v>554.32564428943476</v>
      </c>
      <c r="W68" s="9">
        <v>22.407227226807795</v>
      </c>
      <c r="X68" s="9">
        <v>45.667849764422954</v>
      </c>
      <c r="Y68" s="9">
        <v>28.207212379230413</v>
      </c>
      <c r="Z68" s="9">
        <v>3.2737859606739721</v>
      </c>
      <c r="AA68" s="9">
        <v>27.690079207076487</v>
      </c>
      <c r="AC68" s="9">
        <f t="shared" si="37"/>
        <v>0.29861496330935583</v>
      </c>
      <c r="AD68" s="9">
        <f t="shared" si="38"/>
        <v>6.1999707065372507E-2</v>
      </c>
      <c r="AE68" s="9">
        <f t="shared" si="39"/>
        <v>0.67458401837956983</v>
      </c>
      <c r="AF68" s="9">
        <f t="shared" si="40"/>
        <v>0.88853573696939003</v>
      </c>
      <c r="AG68" s="9">
        <f t="shared" si="41"/>
        <v>2.6552985601863797</v>
      </c>
      <c r="AH68" s="9">
        <f t="shared" si="42"/>
        <v>0.22035419386762681</v>
      </c>
      <c r="AI68" s="9">
        <f t="shared" si="43"/>
        <v>4.2135359122209639</v>
      </c>
      <c r="AJ68" s="9">
        <f t="shared" si="44"/>
        <v>3.1018917393028738</v>
      </c>
      <c r="AK68" s="9">
        <f t="shared" si="45"/>
        <v>0.42402700723231829</v>
      </c>
      <c r="AL68" s="9">
        <f t="shared" si="46"/>
        <v>0.60857001814625666</v>
      </c>
      <c r="AM68" s="9">
        <f t="shared" si="47"/>
        <v>3.5590731575565635</v>
      </c>
      <c r="AN68" s="9">
        <f t="shared" si="48"/>
        <v>0.14386662745944009</v>
      </c>
      <c r="AO68" s="9">
        <f t="shared" si="49"/>
        <v>0.29321251855167224</v>
      </c>
      <c r="AP68" s="9">
        <f t="shared" si="50"/>
        <v>0.18110569745894325</v>
      </c>
      <c r="AQ68" s="9">
        <f t="shared" si="51"/>
        <v>2.1019492524391475E-2</v>
      </c>
      <c r="AR68" s="9">
        <f t="shared" si="52"/>
        <v>0.17778542027015401</v>
      </c>
      <c r="AS68" s="9">
        <f t="shared" si="53"/>
        <v>17.523474770501274</v>
      </c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</row>
    <row r="69" spans="1:65">
      <c r="A69" s="5">
        <v>69</v>
      </c>
      <c r="B69" s="5" t="s">
        <v>28</v>
      </c>
      <c r="C69" s="5" t="s">
        <v>93</v>
      </c>
      <c r="D69" s="5" t="s">
        <v>94</v>
      </c>
      <c r="E69" s="5" t="s">
        <v>95</v>
      </c>
      <c r="F69" s="7">
        <v>43284</v>
      </c>
      <c r="G69" s="7">
        <v>43373</v>
      </c>
      <c r="H69" s="5" t="s">
        <v>67</v>
      </c>
      <c r="I69" s="6">
        <f t="shared" si="35"/>
        <v>89</v>
      </c>
      <c r="J69" s="6">
        <f t="shared" si="36"/>
        <v>311.5</v>
      </c>
      <c r="L69" s="9">
        <v>64.664361024943489</v>
      </c>
      <c r="M69" s="9">
        <v>13.960601437681722</v>
      </c>
      <c r="N69" s="9">
        <v>130.35957348737807</v>
      </c>
      <c r="O69" s="9">
        <v>152.80415829420923</v>
      </c>
      <c r="P69" s="9">
        <v>597.65041012227243</v>
      </c>
      <c r="Q69" s="9">
        <v>49.771770452181826</v>
      </c>
      <c r="R69" s="9">
        <v>1308.0378353952276</v>
      </c>
      <c r="S69" s="9">
        <v>893.34781031517616</v>
      </c>
      <c r="T69" s="9">
        <v>78.628698687046892</v>
      </c>
      <c r="U69" s="9">
        <v>119.09644900569937</v>
      </c>
      <c r="V69" s="9">
        <v>687.71495941002377</v>
      </c>
      <c r="W69" s="9">
        <v>4.9638441879580206</v>
      </c>
      <c r="X69" s="9">
        <v>53.950172726742892</v>
      </c>
      <c r="Y69" s="9">
        <v>40.097400471880256</v>
      </c>
      <c r="Z69" s="9">
        <v>3.9579783607526808</v>
      </c>
      <c r="AA69" s="9">
        <v>34.069988306561669</v>
      </c>
      <c r="AC69" s="9">
        <f t="shared" si="37"/>
        <v>0.41518048812162756</v>
      </c>
      <c r="AD69" s="9">
        <f t="shared" si="38"/>
        <v>8.9634680177731768E-2</v>
      </c>
      <c r="AE69" s="9">
        <f t="shared" si="39"/>
        <v>0.83697960505539692</v>
      </c>
      <c r="AF69" s="9">
        <f t="shared" si="40"/>
        <v>0.98108608856635138</v>
      </c>
      <c r="AG69" s="9">
        <f t="shared" si="41"/>
        <v>3.8372417985378648</v>
      </c>
      <c r="AH69" s="9">
        <f t="shared" si="42"/>
        <v>0.319561929066978</v>
      </c>
      <c r="AI69" s="9">
        <f t="shared" si="43"/>
        <v>8.3983167601619755</v>
      </c>
      <c r="AJ69" s="9">
        <f t="shared" si="44"/>
        <v>5.7357804835645343</v>
      </c>
      <c r="AK69" s="9">
        <f t="shared" si="45"/>
        <v>0.50483915689917747</v>
      </c>
      <c r="AL69" s="9">
        <f t="shared" si="46"/>
        <v>0.76466419907351124</v>
      </c>
      <c r="AM69" s="9">
        <f t="shared" si="47"/>
        <v>4.4155053573677288</v>
      </c>
      <c r="AN69" s="9">
        <f t="shared" si="48"/>
        <v>3.1870588686728867E-2</v>
      </c>
      <c r="AO69" s="9">
        <f t="shared" si="49"/>
        <v>0.34638955201761085</v>
      </c>
      <c r="AP69" s="9">
        <f t="shared" si="50"/>
        <v>0.25744719404096472</v>
      </c>
      <c r="AQ69" s="9">
        <f t="shared" si="51"/>
        <v>2.5412381128428127E-2</v>
      </c>
      <c r="AR69" s="9">
        <f t="shared" si="52"/>
        <v>0.21874791850119851</v>
      </c>
      <c r="AS69" s="9">
        <f t="shared" si="53"/>
        <v>27.178658180967808</v>
      </c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</row>
    <row r="71" spans="1:65">
      <c r="J71" s="6" t="s">
        <v>194</v>
      </c>
      <c r="L71" s="10">
        <v>51.019379437452692</v>
      </c>
      <c r="M71" s="10">
        <v>0.84837685573552313</v>
      </c>
      <c r="N71" s="10">
        <v>5.4055213596987413</v>
      </c>
      <c r="O71" s="10">
        <v>5.5964224296155916</v>
      </c>
      <c r="P71" s="10">
        <v>2.8725683318869004</v>
      </c>
      <c r="Q71" s="10">
        <v>0.27169353932721857</v>
      </c>
      <c r="R71" s="10">
        <v>0.7603537549351429</v>
      </c>
      <c r="S71" s="10">
        <v>1.0467882019134893</v>
      </c>
      <c r="T71" s="10">
        <v>0.28249500210247225</v>
      </c>
      <c r="U71" s="10">
        <v>9.5473605227066008E-2</v>
      </c>
      <c r="V71" s="10">
        <v>44.550664111968366</v>
      </c>
      <c r="W71" s="10">
        <v>39.987451078585636</v>
      </c>
      <c r="X71" s="10">
        <v>4.1356282866005003</v>
      </c>
      <c r="Y71" s="10">
        <v>3.4507812585005411</v>
      </c>
      <c r="Z71" s="10">
        <v>0.59079384658117706</v>
      </c>
      <c r="AA71" s="10">
        <v>9.5694473760763191E-2</v>
      </c>
      <c r="AB71" s="9" t="s">
        <v>199</v>
      </c>
      <c r="AC71" s="9">
        <f>AVERAGE(AC2:AC69)</f>
        <v>0.31681033472113834</v>
      </c>
      <c r="AD71" s="9">
        <f t="shared" ref="AD71:AS71" si="54">AVERAGE(AD2:AD69)</f>
        <v>6.9664585656928499E-2</v>
      </c>
      <c r="AE71" s="9">
        <f t="shared" si="54"/>
        <v>0.21391454121492043</v>
      </c>
      <c r="AF71" s="9">
        <f t="shared" si="54"/>
        <v>0.32664803426318406</v>
      </c>
      <c r="AG71" s="9">
        <f t="shared" si="54"/>
        <v>2.3391217437993554</v>
      </c>
      <c r="AH71" s="9">
        <f t="shared" si="54"/>
        <v>0.1520514480801248</v>
      </c>
      <c r="AI71" s="9">
        <f t="shared" si="54"/>
        <v>3.0908922174890137</v>
      </c>
      <c r="AJ71" s="9">
        <f t="shared" si="54"/>
        <v>2.2627723909056567</v>
      </c>
      <c r="AK71" s="9">
        <f t="shared" si="54"/>
        <v>0.25066262079345492</v>
      </c>
      <c r="AL71" s="9">
        <f t="shared" si="54"/>
        <v>0.49535720453120624</v>
      </c>
      <c r="AM71" s="9">
        <f t="shared" si="54"/>
        <v>0.75457289150414575</v>
      </c>
      <c r="AN71" s="9">
        <f t="shared" si="54"/>
        <v>0.12090531799312598</v>
      </c>
      <c r="AO71" s="9">
        <f t="shared" si="54"/>
        <v>0.12102678405825176</v>
      </c>
      <c r="AP71" s="9">
        <f t="shared" si="54"/>
        <v>9.0454843328817522E-2</v>
      </c>
      <c r="AQ71" s="9">
        <f t="shared" si="54"/>
        <v>1.3923778259609984E-2</v>
      </c>
      <c r="AR71" s="9">
        <f t="shared" si="54"/>
        <v>7.0934500429747901E-2</v>
      </c>
      <c r="AS71" s="9">
        <f t="shared" si="54"/>
        <v>10.689713237028679</v>
      </c>
    </row>
    <row r="72" spans="1:65">
      <c r="J72" s="6" t="s">
        <v>195</v>
      </c>
      <c r="L72" s="10">
        <v>55.181251619844936</v>
      </c>
      <c r="M72" s="10">
        <v>0.30882166584255444</v>
      </c>
      <c r="N72" s="10">
        <v>2.8490828104907351</v>
      </c>
      <c r="O72" s="10">
        <v>5.786306142710699</v>
      </c>
      <c r="P72" s="10">
        <v>3.7838308045829598</v>
      </c>
      <c r="Q72" s="10">
        <v>0.34796741546515758</v>
      </c>
      <c r="R72" s="10">
        <v>0.68447159699809168</v>
      </c>
      <c r="S72" s="10">
        <v>1.1236993325166909</v>
      </c>
      <c r="T72" s="10">
        <v>8.8529475716852782E-2</v>
      </c>
      <c r="U72" s="10">
        <v>0.12934568838912747</v>
      </c>
      <c r="V72" s="10">
        <v>19.386680437596596</v>
      </c>
      <c r="W72" s="10">
        <v>18.29370556664934</v>
      </c>
      <c r="X72" s="10">
        <v>0.12011867756408484</v>
      </c>
      <c r="Y72" s="10">
        <v>0.14703132817958148</v>
      </c>
      <c r="Z72" s="10">
        <v>0.44139254955555712</v>
      </c>
      <c r="AA72" s="10">
        <v>0.10550093434093512</v>
      </c>
      <c r="AB72" s="9" t="s">
        <v>200</v>
      </c>
      <c r="AC72" s="9">
        <f>_xlfn.STDEV.P(AC2:AC69)</f>
        <v>0.21492432485954141</v>
      </c>
      <c r="AD72" s="9">
        <f t="shared" ref="AD72:AS72" si="55">_xlfn.STDEV.P(AD2:AD69)</f>
        <v>7.348424237892956E-2</v>
      </c>
      <c r="AE72" s="9">
        <f t="shared" si="55"/>
        <v>0.18194354682792779</v>
      </c>
      <c r="AF72" s="9">
        <f t="shared" si="55"/>
        <v>0.22141127345407111</v>
      </c>
      <c r="AG72" s="9">
        <f t="shared" si="55"/>
        <v>1.7435399242153025</v>
      </c>
      <c r="AH72" s="9">
        <f t="shared" si="55"/>
        <v>0.11864450431450818</v>
      </c>
      <c r="AI72" s="9">
        <f t="shared" si="55"/>
        <v>2.4714625736491551</v>
      </c>
      <c r="AJ72" s="9">
        <f t="shared" si="55"/>
        <v>1.7642202265336981</v>
      </c>
      <c r="AK72" s="9">
        <f t="shared" si="55"/>
        <v>0.24789634836821522</v>
      </c>
      <c r="AL72" s="9">
        <f t="shared" si="55"/>
        <v>0.41840964531104141</v>
      </c>
      <c r="AM72" s="9">
        <f t="shared" si="55"/>
        <v>0.99605569257632509</v>
      </c>
      <c r="AN72" s="9">
        <f t="shared" si="55"/>
        <v>0.20725910164109446</v>
      </c>
      <c r="AO72" s="9">
        <f t="shared" si="55"/>
        <v>0.12377614557352892</v>
      </c>
      <c r="AP72" s="9">
        <f t="shared" si="55"/>
        <v>0.10433539578549768</v>
      </c>
      <c r="AQ72" s="9">
        <f t="shared" si="55"/>
        <v>1.5910145684952175E-2</v>
      </c>
      <c r="AR72" s="9">
        <f t="shared" si="55"/>
        <v>7.436839580434032E-2</v>
      </c>
      <c r="AS72" s="9">
        <f t="shared" si="55"/>
        <v>7.3424676069758927</v>
      </c>
    </row>
    <row r="73" spans="1:65">
      <c r="J73" s="6" t="s">
        <v>196</v>
      </c>
      <c r="L73" s="10">
        <v>59.92118692664959</v>
      </c>
      <c r="M73" s="10">
        <v>0.29432146561608663</v>
      </c>
      <c r="N73" s="10">
        <v>5.5018571966986602</v>
      </c>
      <c r="O73" s="10">
        <v>4.9632823238375021</v>
      </c>
      <c r="P73" s="10">
        <v>3.9194866573849985</v>
      </c>
      <c r="Q73" s="10">
        <v>0.24203244867498164</v>
      </c>
      <c r="R73" s="10">
        <v>8.4873268172264857E-2</v>
      </c>
      <c r="S73" s="10">
        <v>1.4969874636488192</v>
      </c>
      <c r="T73" s="10">
        <v>0.43958261805293952</v>
      </c>
      <c r="U73" s="10">
        <v>0.18133113408557819</v>
      </c>
      <c r="V73" s="10">
        <v>34.601515524664379</v>
      </c>
      <c r="W73" s="10">
        <v>36.549176019878146</v>
      </c>
      <c r="X73" s="10">
        <v>0.89098187837804121</v>
      </c>
      <c r="Y73" s="10">
        <v>2.0111421617060001</v>
      </c>
      <c r="Z73" s="10">
        <v>0.61482921980886407</v>
      </c>
      <c r="AA73" s="10">
        <v>9.1020749048952479E-2</v>
      </c>
    </row>
    <row r="74" spans="1:65"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spans="1:65">
      <c r="J75" s="6" t="s">
        <v>169</v>
      </c>
      <c r="L75" s="11">
        <f>AVERAGE(L71:L73)</f>
        <v>55.373939327982406</v>
      </c>
      <c r="M75" s="11">
        <f t="shared" ref="M75:AA75" si="56">AVERAGE(M71:M73)</f>
        <v>0.48383999573138808</v>
      </c>
      <c r="N75" s="11">
        <f t="shared" si="56"/>
        <v>4.5854871222960458</v>
      </c>
      <c r="O75" s="11">
        <f t="shared" si="56"/>
        <v>5.4486702987212636</v>
      </c>
      <c r="P75" s="11">
        <f t="shared" si="56"/>
        <v>3.5252952646182862</v>
      </c>
      <c r="Q75" s="11">
        <f t="shared" si="56"/>
        <v>0.28723113448911924</v>
      </c>
      <c r="R75" s="11">
        <f t="shared" si="56"/>
        <v>0.50989954003516647</v>
      </c>
      <c r="S75" s="11">
        <f t="shared" si="56"/>
        <v>1.2224916660263332</v>
      </c>
      <c r="T75" s="11">
        <f t="shared" si="56"/>
        <v>0.27020236529075486</v>
      </c>
      <c r="U75" s="11">
        <f t="shared" si="56"/>
        <v>0.13538347590059055</v>
      </c>
      <c r="V75" s="11">
        <f>AVERAGE(V71:V73)</f>
        <v>32.84628669140978</v>
      </c>
      <c r="W75" s="11">
        <f t="shared" si="56"/>
        <v>31.61011088837104</v>
      </c>
      <c r="X75" s="11">
        <f t="shared" si="56"/>
        <v>1.7155762808475421</v>
      </c>
      <c r="Y75" s="11">
        <f t="shared" si="56"/>
        <v>1.8696515827953741</v>
      </c>
      <c r="Z75" s="11">
        <f t="shared" si="56"/>
        <v>0.54900520531519936</v>
      </c>
      <c r="AA75" s="11">
        <f t="shared" si="56"/>
        <v>9.7405385716883605E-2</v>
      </c>
    </row>
    <row r="76" spans="1:65">
      <c r="J76" s="6" t="s">
        <v>170</v>
      </c>
      <c r="L76" s="11">
        <f>STDEV(L71:L73)</f>
        <v>4.4540308214392672</v>
      </c>
      <c r="M76" s="11">
        <f t="shared" ref="M76:AA76" si="57">STDEV(M71:M73)</f>
        <v>0.31578142072944654</v>
      </c>
      <c r="N76" s="11">
        <f t="shared" si="57"/>
        <v>1.5045414912572752</v>
      </c>
      <c r="O76" s="11">
        <f t="shared" si="57"/>
        <v>0.43094671450890076</v>
      </c>
      <c r="P76" s="11">
        <f t="shared" si="57"/>
        <v>0.56933291151535925</v>
      </c>
      <c r="Q76" s="11">
        <f t="shared" si="57"/>
        <v>5.4649949174452539E-2</v>
      </c>
      <c r="R76" s="11">
        <f t="shared" si="57"/>
        <v>0.37003381508120814</v>
      </c>
      <c r="S76" s="11">
        <f t="shared" si="57"/>
        <v>0.24081068848157364</v>
      </c>
      <c r="T76" s="11">
        <f t="shared" si="57"/>
        <v>0.17584910826003292</v>
      </c>
      <c r="U76" s="11">
        <f t="shared" si="57"/>
        <v>4.3246039979953597E-2</v>
      </c>
      <c r="V76" s="11">
        <f t="shared" si="57"/>
        <v>12.673481754586156</v>
      </c>
      <c r="W76" s="11">
        <f t="shared" si="57"/>
        <v>11.659777950892373</v>
      </c>
      <c r="X76" s="11">
        <f t="shared" si="57"/>
        <v>2.1309730879351738</v>
      </c>
      <c r="Y76" s="11">
        <f t="shared" si="57"/>
        <v>1.6564134714690908</v>
      </c>
      <c r="Z76" s="11">
        <f t="shared" si="57"/>
        <v>9.3966949249621803E-2</v>
      </c>
      <c r="AA76" s="11">
        <f t="shared" si="57"/>
        <v>7.390152658351138E-3</v>
      </c>
    </row>
    <row r="77" spans="1:65">
      <c r="J77" s="6" t="s">
        <v>198</v>
      </c>
      <c r="L77" s="11">
        <f>3*L76+L75</f>
        <v>68.73603179230021</v>
      </c>
      <c r="M77" s="11">
        <f t="shared" ref="M77:AA77" si="58">3*M76+M75</f>
        <v>1.4311842579197278</v>
      </c>
      <c r="N77" s="11">
        <f t="shared" si="58"/>
        <v>9.0991115960678712</v>
      </c>
      <c r="O77" s="11">
        <f t="shared" si="58"/>
        <v>6.7415104422479661</v>
      </c>
      <c r="P77" s="11">
        <f t="shared" si="58"/>
        <v>5.2332939991643634</v>
      </c>
      <c r="Q77" s="11">
        <f t="shared" si="58"/>
        <v>0.45118098201247686</v>
      </c>
      <c r="R77" s="11">
        <f t="shared" si="58"/>
        <v>1.6200009852787909</v>
      </c>
      <c r="S77" s="11">
        <f t="shared" si="58"/>
        <v>1.9449237314710541</v>
      </c>
      <c r="T77" s="11">
        <f t="shared" si="58"/>
        <v>0.79774969007085361</v>
      </c>
      <c r="U77" s="11">
        <f t="shared" si="58"/>
        <v>0.26512159584045136</v>
      </c>
      <c r="V77" s="11">
        <f t="shared" si="58"/>
        <v>70.866731955168248</v>
      </c>
      <c r="W77" s="11">
        <f t="shared" si="58"/>
        <v>66.589444741048155</v>
      </c>
      <c r="X77" s="11">
        <f t="shared" si="58"/>
        <v>8.1084955446530635</v>
      </c>
      <c r="Y77" s="11">
        <f t="shared" si="58"/>
        <v>6.8388919972026461</v>
      </c>
      <c r="Z77" s="11">
        <f t="shared" si="58"/>
        <v>0.83090605306406484</v>
      </c>
      <c r="AA77" s="11">
        <f t="shared" si="58"/>
        <v>0.11957584369193702</v>
      </c>
    </row>
    <row r="79" spans="1:65">
      <c r="I79" s="9"/>
      <c r="J79" s="9"/>
      <c r="AI79" s="6"/>
      <c r="AJ79" s="6"/>
      <c r="AK79" s="6"/>
    </row>
    <row r="80" spans="1:65">
      <c r="I80" s="9"/>
      <c r="J80" s="9"/>
      <c r="AI80" s="6"/>
      <c r="AJ80" s="6"/>
      <c r="AK80" s="6"/>
    </row>
    <row r="81" spans="9:37">
      <c r="I81" s="9"/>
      <c r="J81" s="9"/>
      <c r="AI81" s="6"/>
      <c r="AJ81" s="6"/>
      <c r="AK81" s="6"/>
    </row>
    <row r="82" spans="9:37">
      <c r="I82" s="9"/>
      <c r="J82" s="9"/>
      <c r="AI82" s="6"/>
      <c r="AJ82" s="6"/>
      <c r="AK82" s="6"/>
    </row>
    <row r="83" spans="9:37">
      <c r="I83" s="9"/>
      <c r="J83" s="9"/>
      <c r="AI83" s="6"/>
      <c r="AJ83" s="6"/>
      <c r="AK83" s="6"/>
    </row>
    <row r="84" spans="9:37">
      <c r="I84" s="9"/>
      <c r="J84" s="9"/>
      <c r="AI84" s="6"/>
      <c r="AJ84" s="6"/>
      <c r="AK84" s="6"/>
    </row>
    <row r="85" spans="9:37">
      <c r="I85" s="9"/>
      <c r="J85" s="9"/>
      <c r="AI85" s="6"/>
      <c r="AJ85" s="6"/>
      <c r="AK85" s="6"/>
    </row>
    <row r="86" spans="9:37">
      <c r="I86" s="9"/>
      <c r="J86" s="9"/>
      <c r="AI86" s="6"/>
      <c r="AJ86" s="6"/>
      <c r="AK86" s="6"/>
    </row>
    <row r="87" spans="9:37">
      <c r="I87" s="9"/>
      <c r="J87" s="9"/>
      <c r="AI87" s="6"/>
      <c r="AJ87" s="6"/>
      <c r="AK87" s="6"/>
    </row>
  </sheetData>
  <phoneticPr fontId="2" type="noConversion"/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2015-06-05T18:19:34Z</dcterms:created>
  <dcterms:modified xsi:type="dcterms:W3CDTF">2021-05-18T16:42:44Z</dcterms:modified>
</cp:coreProperties>
</file>