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5" windowWidth="15600" windowHeight="10035" activeTab="4"/>
  </bookViews>
  <sheets>
    <sheet name="Outliers and missing" sheetId="12" r:id="rId1"/>
    <sheet name="Correlation matrix" sheetId="18" r:id="rId2"/>
    <sheet name="Factor analysis" sheetId="13" r:id="rId3"/>
    <sheet name="Logistic Results" sheetId="14" r:id="rId4"/>
    <sheet name="Gains Table - Dev &amp; Val Sample" sheetId="5" r:id="rId5"/>
  </sheets>
  <definedNames>
    <definedName name="_xlnm._FilterDatabase" localSheetId="2" hidden="1">'Factor analysis'!$H$2:$I$2</definedName>
    <definedName name="_xlnm._FilterDatabase" localSheetId="3" hidden="1">'Logistic Results'!$J$9:$K$9</definedName>
    <definedName name="_xlnm._FilterDatabase" localSheetId="0" hidden="1">'Outliers and missing'!$B$3:$P$77</definedName>
  </definedNames>
  <calcPr calcId="125725"/>
</workbook>
</file>

<file path=xl/calcChain.xml><?xml version="1.0" encoding="utf-8"?>
<calcChain xmlns="http://schemas.openxmlformats.org/spreadsheetml/2006/main">
  <c r="R31" i="12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4"/>
  <c r="E29" i="5"/>
  <c r="J28" s="1"/>
  <c r="D29"/>
  <c r="H27" s="1"/>
  <c r="F28"/>
  <c r="F27"/>
  <c r="J26"/>
  <c r="F26"/>
  <c r="J25"/>
  <c r="F25"/>
  <c r="J24"/>
  <c r="F24"/>
  <c r="J23"/>
  <c r="F23"/>
  <c r="J22"/>
  <c r="H22"/>
  <c r="F22"/>
  <c r="J21"/>
  <c r="F21"/>
  <c r="J27" l="1"/>
  <c r="G27"/>
  <c r="G22"/>
  <c r="H26"/>
  <c r="G26" s="1"/>
  <c r="H24"/>
  <c r="G24" s="1"/>
  <c r="H28"/>
  <c r="G28" s="1"/>
  <c r="H21"/>
  <c r="G21" s="1"/>
  <c r="H25"/>
  <c r="G25" s="1"/>
  <c r="H20"/>
  <c r="F20"/>
  <c r="J19"/>
  <c r="H19"/>
  <c r="F19"/>
  <c r="F29" l="1"/>
  <c r="G20"/>
  <c r="I19"/>
  <c r="R19" s="1"/>
  <c r="G19"/>
  <c r="E14"/>
  <c r="D14"/>
  <c r="I20" l="1"/>
  <c r="I21" s="1"/>
  <c r="J13"/>
  <c r="R20" l="1"/>
  <c r="I22"/>
  <c r="R21"/>
  <c r="H13"/>
  <c r="F13"/>
  <c r="R22" l="1"/>
  <c r="G13"/>
  <c r="J12"/>
  <c r="H12" l="1"/>
  <c r="F12"/>
  <c r="G12" l="1"/>
  <c r="H11" l="1"/>
  <c r="F11"/>
  <c r="G11" l="1"/>
  <c r="J10"/>
  <c r="H10"/>
  <c r="F10"/>
  <c r="G10" l="1"/>
  <c r="J9" l="1"/>
  <c r="H9"/>
  <c r="F9"/>
  <c r="G9" l="1"/>
  <c r="J8" l="1"/>
  <c r="H8" l="1"/>
  <c r="F8"/>
  <c r="G8" l="1"/>
  <c r="J7"/>
  <c r="H7" l="1"/>
  <c r="F7"/>
  <c r="J6"/>
  <c r="F6"/>
  <c r="G7" l="1"/>
  <c r="J5" l="1"/>
  <c r="H5"/>
  <c r="F5"/>
  <c r="J4"/>
  <c r="H4"/>
  <c r="F4"/>
  <c r="P72" i="12"/>
  <c r="O72"/>
  <c r="P67"/>
  <c r="O67"/>
  <c r="P66"/>
  <c r="O66"/>
  <c r="P33"/>
  <c r="O33"/>
  <c r="P32"/>
  <c r="O32"/>
  <c r="P31"/>
  <c r="O31"/>
  <c r="P30"/>
  <c r="O30"/>
  <c r="P29"/>
  <c r="O29"/>
  <c r="P28"/>
  <c r="O28"/>
  <c r="P27"/>
  <c r="O27"/>
  <c r="P26"/>
  <c r="O26"/>
  <c r="P24"/>
  <c r="O24"/>
  <c r="P22"/>
  <c r="O22"/>
  <c r="P21"/>
  <c r="O21"/>
  <c r="P20"/>
  <c r="O20"/>
  <c r="P19"/>
  <c r="O19"/>
  <c r="P18"/>
  <c r="O18"/>
  <c r="P17"/>
  <c r="O17"/>
  <c r="P16"/>
  <c r="O16"/>
  <c r="P15"/>
  <c r="O15"/>
  <c r="P14"/>
  <c r="O14"/>
  <c r="P13"/>
  <c r="O13"/>
  <c r="P12"/>
  <c r="O12"/>
  <c r="P11"/>
  <c r="O11"/>
  <c r="P10"/>
  <c r="O10"/>
  <c r="P9"/>
  <c r="O9"/>
  <c r="P8"/>
  <c r="O8"/>
  <c r="P7"/>
  <c r="O7"/>
  <c r="P6"/>
  <c r="O6"/>
  <c r="P5"/>
  <c r="O5"/>
  <c r="P4"/>
  <c r="O4"/>
  <c r="F14" i="5" l="1"/>
  <c r="G5"/>
  <c r="G4"/>
  <c r="I4"/>
  <c r="R4" l="1"/>
  <c r="I5"/>
  <c r="K4" l="1"/>
  <c r="K5" s="1"/>
  <c r="L5" s="1"/>
  <c r="R5"/>
  <c r="H6"/>
  <c r="I6" s="1"/>
  <c r="I7" s="1"/>
  <c r="G6"/>
  <c r="I8" l="1"/>
  <c r="R7"/>
  <c r="R6"/>
  <c r="L4"/>
  <c r="K6"/>
  <c r="I9" l="1"/>
  <c r="R8"/>
  <c r="K7"/>
  <c r="L6"/>
  <c r="R9" l="1"/>
  <c r="I10"/>
  <c r="K8"/>
  <c r="L7"/>
  <c r="I11" l="1"/>
  <c r="R10"/>
  <c r="K9"/>
  <c r="L8"/>
  <c r="I12" l="1"/>
  <c r="R11"/>
  <c r="K10"/>
  <c r="L9"/>
  <c r="I13" l="1"/>
  <c r="R13" s="1"/>
  <c r="R12"/>
  <c r="L10"/>
  <c r="J11"/>
  <c r="K11" s="1"/>
  <c r="L11" s="1"/>
  <c r="H23"/>
  <c r="I23" s="1"/>
  <c r="G23"/>
  <c r="K19"/>
  <c r="L19" s="1"/>
  <c r="J20"/>
  <c r="K12" l="1"/>
  <c r="L12" s="1"/>
  <c r="K20"/>
  <c r="R23"/>
  <c r="I24"/>
  <c r="K13" l="1"/>
  <c r="L13" s="1"/>
  <c r="L14" s="1"/>
  <c r="K21"/>
  <c r="L20"/>
  <c r="R24"/>
  <c r="I25"/>
  <c r="L21" l="1"/>
  <c r="K22"/>
  <c r="I26"/>
  <c r="R25"/>
  <c r="K23" l="1"/>
  <c r="L22"/>
  <c r="R26"/>
  <c r="I27"/>
  <c r="K24" l="1"/>
  <c r="L23"/>
  <c r="I28"/>
  <c r="R27"/>
  <c r="K25" l="1"/>
  <c r="L24"/>
  <c r="R28"/>
  <c r="K26" l="1"/>
  <c r="L25"/>
  <c r="K27" l="1"/>
  <c r="L26"/>
  <c r="K28" l="1"/>
  <c r="L28" s="1"/>
  <c r="L29" s="1"/>
  <c r="L27"/>
</calcChain>
</file>

<file path=xl/sharedStrings.xml><?xml version="1.0" encoding="utf-8"?>
<sst xmlns="http://schemas.openxmlformats.org/spreadsheetml/2006/main" count="310" uniqueCount="177">
  <si>
    <t>Decile</t>
  </si>
  <si>
    <t>MIN SCORE</t>
  </si>
  <si>
    <t>MAX SCORE</t>
  </si>
  <si>
    <t>Random Model</t>
  </si>
  <si>
    <t>Lift</t>
  </si>
  <si>
    <t>Baseline</t>
  </si>
  <si>
    <t>Dev Sample</t>
  </si>
  <si>
    <t>Val Sample</t>
  </si>
  <si>
    <t>Bad#</t>
  </si>
  <si>
    <t>Good#</t>
  </si>
  <si>
    <t>Total</t>
  </si>
  <si>
    <t>BAD RATE</t>
  </si>
  <si>
    <t>BAD PERCENT</t>
  </si>
  <si>
    <t>CUMU. BAD PERCENT</t>
  </si>
  <si>
    <t>GOOD PERCENT</t>
  </si>
  <si>
    <t>CUMU. GOOD PERCENT</t>
  </si>
  <si>
    <t>KS</t>
  </si>
  <si>
    <t>Both Training &amp; Testing models should have similar pecentages of bads</t>
  </si>
  <si>
    <t>Both of them should follow rank ordering(at least 5 or 6 deciels)</t>
  </si>
  <si>
    <t>Few Checks</t>
  </si>
  <si>
    <t>First two deciles should give &gt;2 lift</t>
  </si>
  <si>
    <t>KS Should come in first 5 deciles</t>
  </si>
  <si>
    <t>Variable</t>
  </si>
  <si>
    <t>MOU</t>
  </si>
  <si>
    <t>DROPVCE</t>
  </si>
  <si>
    <t>UNANSVCE</t>
  </si>
  <si>
    <t>MOUREC</t>
  </si>
  <si>
    <t>OUTCALLS</t>
  </si>
  <si>
    <t>INCALLS</t>
  </si>
  <si>
    <t>PEAKVCE</t>
  </si>
  <si>
    <t>OPEAKVCE</t>
  </si>
  <si>
    <t>CALLWAIT</t>
  </si>
  <si>
    <t>EQPDAYS</t>
  </si>
  <si>
    <t>MONTHS</t>
  </si>
  <si>
    <t>PHONES</t>
  </si>
  <si>
    <t>MODELS</t>
  </si>
  <si>
    <t>CREDITAD</t>
  </si>
  <si>
    <t>UNIQSUBS</t>
  </si>
  <si>
    <t>ACTVSUBS</t>
  </si>
  <si>
    <t>RETCALLS</t>
  </si>
  <si>
    <t>RETACCPT</t>
  </si>
  <si>
    <t>ROAM</t>
  </si>
  <si>
    <t>CHANGEM</t>
  </si>
  <si>
    <t>CHANGER</t>
  </si>
  <si>
    <t>BLCKVCE</t>
  </si>
  <si>
    <t>CUSTCARE</t>
  </si>
  <si>
    <t>THREEWAY</t>
  </si>
  <si>
    <t>DROPBLK</t>
  </si>
  <si>
    <t>REVENUE</t>
  </si>
  <si>
    <t>RECCHRGE</t>
  </si>
  <si>
    <t>DIRECTAS</t>
  </si>
  <si>
    <t>OVERAGE</t>
  </si>
  <si>
    <t>REFER</t>
  </si>
  <si>
    <t>CALLFWDV</t>
  </si>
  <si>
    <t>Minimum</t>
  </si>
  <si>
    <t>1st Pctl</t>
  </si>
  <si>
    <t>5th Pctl</t>
  </si>
  <si>
    <t>95th Pctl</t>
  </si>
  <si>
    <t>99th Pctl</t>
  </si>
  <si>
    <t>Maximum</t>
  </si>
  <si>
    <t>Mean</t>
  </si>
  <si>
    <t>Std Dev</t>
  </si>
  <si>
    <t>N Miss</t>
  </si>
  <si>
    <t>N</t>
  </si>
  <si>
    <t>Mode</t>
  </si>
  <si>
    <t>CHURN</t>
  </si>
  <si>
    <t>AGE1</t>
  </si>
  <si>
    <t>AGE2</t>
  </si>
  <si>
    <t>CHILDREN</t>
  </si>
  <si>
    <t>CREDITA</t>
  </si>
  <si>
    <t>CREDITAA</t>
  </si>
  <si>
    <t>CREDITB</t>
  </si>
  <si>
    <t>CREDITC</t>
  </si>
  <si>
    <t>CREDITDE</t>
  </si>
  <si>
    <t>CREDITGY</t>
  </si>
  <si>
    <t>CREDITZ</t>
  </si>
  <si>
    <t>PRIZMRUR</t>
  </si>
  <si>
    <t>PRIZMUB</t>
  </si>
  <si>
    <t>PRIZMTWN</t>
  </si>
  <si>
    <t>REFURB</t>
  </si>
  <si>
    <t>WEBCAP</t>
  </si>
  <si>
    <t>TRUCK</t>
  </si>
  <si>
    <t>RV</t>
  </si>
  <si>
    <t>OCCPROF</t>
  </si>
  <si>
    <t>OCCCLER</t>
  </si>
  <si>
    <t>OCCCRFT</t>
  </si>
  <si>
    <t>OCCSTUD</t>
  </si>
  <si>
    <t>OCCHMKR</t>
  </si>
  <si>
    <t>OCCRET</t>
  </si>
  <si>
    <t>OCCSELF</t>
  </si>
  <si>
    <t>OWNRENT</t>
  </si>
  <si>
    <t>MARRYUN</t>
  </si>
  <si>
    <t>MARRYYES</t>
  </si>
  <si>
    <t>MARRYNO</t>
  </si>
  <si>
    <t>MAILORD</t>
  </si>
  <si>
    <t>MAILRES</t>
  </si>
  <si>
    <t>MAILFLAG</t>
  </si>
  <si>
    <t>TRAVEL</t>
  </si>
  <si>
    <t>PCOWN</t>
  </si>
  <si>
    <t>CREDITCD</t>
  </si>
  <si>
    <t>NEWCELLY</t>
  </si>
  <si>
    <t>NEWCELLN</t>
  </si>
  <si>
    <t>INCMISS</t>
  </si>
  <si>
    <t>INCOME</t>
  </si>
  <si>
    <t>MCYCLE</t>
  </si>
  <si>
    <t>SETPRCM</t>
  </si>
  <si>
    <t>SETPRC</t>
  </si>
  <si>
    <t>RETCALL</t>
  </si>
  <si>
    <t>%missing</t>
  </si>
  <si>
    <t>mean-3*std</t>
  </si>
  <si>
    <t>mean+ 3*std</t>
  </si>
  <si>
    <t>filter</t>
  </si>
  <si>
    <t>Eigenvalue</t>
  </si>
  <si>
    <t>Difference</t>
  </si>
  <si>
    <t>Proportion</t>
  </si>
  <si>
    <t>Cumulative</t>
  </si>
  <si>
    <t>Rotated Factor Pattern</t>
  </si>
  <si>
    <t>Factor1</t>
  </si>
  <si>
    <t>Factor2</t>
  </si>
  <si>
    <t>Factor3</t>
  </si>
  <si>
    <t>Factor4</t>
  </si>
  <si>
    <t>Factor5</t>
  </si>
  <si>
    <t>Factor6</t>
  </si>
  <si>
    <t>Factor7</t>
  </si>
  <si>
    <t>Factor8</t>
  </si>
  <si>
    <t>Factor9</t>
  </si>
  <si>
    <t>Analysis of Maximum Likelihood Estimates</t>
  </si>
  <si>
    <t>Parameter</t>
  </si>
  <si>
    <t>DF</t>
  </si>
  <si>
    <t>Estimate</t>
  </si>
  <si>
    <t>Standard</t>
  </si>
  <si>
    <t>Error</t>
  </si>
  <si>
    <t>Wald</t>
  </si>
  <si>
    <t>Chi-Square</t>
  </si>
  <si>
    <t>Pr &gt; ChiSq</t>
  </si>
  <si>
    <t>Standardized Estimate</t>
  </si>
  <si>
    <t>Intercept</t>
  </si>
  <si>
    <t>&lt;.0001</t>
  </si>
  <si>
    <t>Association of Predicted Probabilities and Observed Responses</t>
  </si>
  <si>
    <t>Percent Concordant</t>
  </si>
  <si>
    <t>Somers' D</t>
  </si>
  <si>
    <t>Percent Discordant</t>
  </si>
  <si>
    <t>Gamma</t>
  </si>
  <si>
    <t>Percent Tied</t>
  </si>
  <si>
    <t>Tau-a</t>
  </si>
  <si>
    <t>Pairs</t>
  </si>
  <si>
    <t>c</t>
  </si>
  <si>
    <t>Factor10</t>
  </si>
  <si>
    <t>Customer has made call to retention team</t>
  </si>
  <si>
    <t>Handset is refurbished</t>
  </si>
  <si>
    <t>Mean number of dropped voice calls</t>
  </si>
  <si>
    <t>Factor11</t>
  </si>
  <si>
    <t>Factor12</t>
  </si>
  <si>
    <t>Factor13</t>
  </si>
  <si>
    <t>Factor14</t>
  </si>
  <si>
    <t>Eigenvalues of the Correlation Matrix: Total = 34 Average = 1</t>
  </si>
  <si>
    <t>Factor Importance :</t>
  </si>
  <si>
    <t>Low credit rating DE</t>
  </si>
  <si>
    <t>% Change in minutes of use</t>
  </si>
  <si>
    <t>Responds to mail offers</t>
  </si>
  <si>
    <t>Handset is web capable</t>
  </si>
  <si>
    <t>Mean number of roaming calls</t>
  </si>
  <si>
    <t>Possesses a credit card</t>
  </si>
  <si>
    <t>Model Equation :</t>
  </si>
  <si>
    <t>Outliers capped at 95th percentile</t>
  </si>
  <si>
    <t>Number of handsets issued</t>
  </si>
  <si>
    <t>root_mou</t>
  </si>
  <si>
    <t>root_overage</t>
  </si>
  <si>
    <t>root_eqpdays</t>
  </si>
  <si>
    <t xml:space="preserve"> y = -0.4843 -0.0267 * root_mou + 0.0144 * DROPVCE + 0.0485 * root_overage + 0.7571 * RETCALL -0.0205 * MONTHS -0.00062 * CHANGEM + 0.00271 * CHANGER -0.1669 * MAILRES -0.0804 * CREDITCD + 0.0553 * root_eqpdays -0.2206 * WEBCAP + 0.2499 * REFURB + 0.1439 * PHONES -0.3575 * CREDITDE -0.1484 * CREDITC + 0.0478 * ROAM + 0.0869 * UNIQSUBS ;</t>
  </si>
  <si>
    <t>Square root of number of days of current equipment</t>
  </si>
  <si>
    <t>Square root of mean monthly minutes of use</t>
  </si>
  <si>
    <t>Square root of mean overage minutes of use</t>
  </si>
  <si>
    <t>Months with service</t>
  </si>
  <si>
    <t>% Change in Revenue</t>
  </si>
  <si>
    <t>Number of unique subscriptions</t>
  </si>
  <si>
    <t>Medium Credit rating C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</si>
</sst>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i/>
      <sz val="9"/>
      <color rgb="FF000000"/>
      <name val="Arial"/>
      <family val="2"/>
    </font>
    <font>
      <b/>
      <sz val="10"/>
      <color rgb="FF112277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AFBFE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B0B7BB"/>
      </right>
      <top/>
      <bottom style="medium">
        <color rgb="FFB0B7BB"/>
      </bottom>
      <diagonal/>
    </border>
    <border>
      <left/>
      <right style="medium">
        <color rgb="FFC1C1C1"/>
      </right>
      <top/>
      <bottom style="medium">
        <color rgb="FFC1C1C1"/>
      </bottom>
      <diagonal/>
    </border>
    <border>
      <left/>
      <right/>
      <top style="medium">
        <color rgb="FFC1C1C1"/>
      </top>
      <bottom style="medium">
        <color rgb="FFB0B7BB"/>
      </bottom>
      <diagonal/>
    </border>
    <border>
      <left/>
      <right/>
      <top/>
      <bottom style="medium">
        <color rgb="FFC1C1C1"/>
      </bottom>
      <diagonal/>
    </border>
    <border>
      <left/>
      <right style="medium">
        <color rgb="FFC1C1C1"/>
      </right>
      <top/>
      <bottom/>
      <diagonal/>
    </border>
    <border>
      <left/>
      <right/>
      <top/>
      <bottom style="medium">
        <color rgb="FFB0B7BB"/>
      </bottom>
      <diagonal/>
    </border>
    <border>
      <left/>
      <right style="medium">
        <color rgb="FFB0B7BB"/>
      </right>
      <top/>
      <bottom/>
      <diagonal/>
    </border>
    <border>
      <left style="medium">
        <color rgb="FFC1C1C1"/>
      </left>
      <right/>
      <top style="medium">
        <color rgb="FFC1C1C1"/>
      </top>
      <bottom style="medium">
        <color rgb="FFB0B7BB"/>
      </bottom>
      <diagonal/>
    </border>
    <border>
      <left style="medium">
        <color rgb="FFC1C1C1"/>
      </left>
      <right style="medium">
        <color rgb="FFB0B7BB"/>
      </right>
      <top/>
      <bottom/>
      <diagonal/>
    </border>
    <border>
      <left style="medium">
        <color rgb="FFC1C1C1"/>
      </left>
      <right style="medium">
        <color rgb="FFB0B7BB"/>
      </right>
      <top/>
      <bottom style="medium">
        <color rgb="FFB0B7BB"/>
      </bottom>
      <diagonal/>
    </border>
    <border>
      <left style="medium">
        <color rgb="FFC1C1C1"/>
      </left>
      <right style="medium">
        <color rgb="FFB0B7BB"/>
      </right>
      <top style="medium">
        <color rgb="FFB0B7BB"/>
      </top>
      <bottom/>
      <diagonal/>
    </border>
    <border>
      <left style="medium">
        <color rgb="FFB0B7BB"/>
      </left>
      <right style="medium">
        <color rgb="FFB0B7BB"/>
      </right>
      <top style="medium">
        <color rgb="FFB0B7BB"/>
      </top>
      <bottom/>
      <diagonal/>
    </border>
    <border>
      <left style="medium">
        <color rgb="FFB0B7BB"/>
      </left>
      <right style="medium">
        <color rgb="FFB0B7BB"/>
      </right>
      <top/>
      <bottom style="medium">
        <color rgb="FFB0B7BB"/>
      </bottom>
      <diagonal/>
    </border>
    <border>
      <left style="medium">
        <color rgb="FFB0B7BB"/>
      </left>
      <right/>
      <top style="medium">
        <color rgb="FFB0B7BB"/>
      </top>
      <bottom/>
      <diagonal/>
    </border>
    <border>
      <left style="medium">
        <color rgb="FFB0B7BB"/>
      </left>
      <right/>
      <top/>
      <bottom style="medium">
        <color rgb="FFB0B7BB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8">
    <xf numFmtId="0" fontId="0" fillId="0" borderId="0" xfId="0"/>
    <xf numFmtId="0" fontId="3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/>
    </xf>
    <xf numFmtId="0" fontId="0" fillId="0" borderId="1" xfId="0" applyBorder="1"/>
    <xf numFmtId="0" fontId="4" fillId="0" borderId="1" xfId="0" applyFont="1" applyBorder="1" applyAlignment="1">
      <alignment vertical="top" wrapText="1"/>
    </xf>
    <xf numFmtId="3" fontId="4" fillId="0" borderId="1" xfId="0" applyNumberFormat="1" applyFont="1" applyBorder="1" applyAlignment="1">
      <alignment vertical="top" wrapText="1"/>
    </xf>
    <xf numFmtId="10" fontId="4" fillId="0" borderId="1" xfId="0" applyNumberFormat="1" applyFont="1" applyBorder="1" applyAlignment="1">
      <alignment vertical="top" wrapText="1"/>
    </xf>
    <xf numFmtId="9" fontId="0" fillId="0" borderId="1" xfId="1" applyFont="1" applyBorder="1"/>
    <xf numFmtId="2" fontId="0" fillId="4" borderId="1" xfId="0" applyNumberFormat="1" applyFill="1" applyBorder="1"/>
    <xf numFmtId="2" fontId="0" fillId="0" borderId="1" xfId="0" applyNumberFormat="1" applyBorder="1"/>
    <xf numFmtId="0" fontId="0" fillId="0" borderId="1" xfId="0" applyFill="1" applyBorder="1"/>
    <xf numFmtId="0" fontId="5" fillId="0" borderId="1" xfId="0" applyFont="1" applyBorder="1" applyAlignment="1">
      <alignment vertical="top" wrapText="1"/>
    </xf>
    <xf numFmtId="3" fontId="5" fillId="0" borderId="1" xfId="0" applyNumberFormat="1" applyFont="1" applyBorder="1" applyAlignment="1">
      <alignment vertical="top" wrapText="1"/>
    </xf>
    <xf numFmtId="0" fontId="3" fillId="3" borderId="0" xfId="0" applyFont="1" applyFill="1" applyBorder="1" applyAlignment="1">
      <alignment horizontal="center" vertical="top" wrapText="1"/>
    </xf>
    <xf numFmtId="0" fontId="3" fillId="4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top" wrapText="1"/>
    </xf>
    <xf numFmtId="10" fontId="4" fillId="2" borderId="0" xfId="0" applyNumberFormat="1" applyFont="1" applyFill="1" applyBorder="1" applyAlignment="1">
      <alignment vertical="top" wrapText="1"/>
    </xf>
    <xf numFmtId="0" fontId="4" fillId="2" borderId="0" xfId="0" applyFont="1" applyFill="1" applyBorder="1" applyAlignment="1">
      <alignment vertical="top" wrapText="1"/>
    </xf>
    <xf numFmtId="3" fontId="4" fillId="2" borderId="1" xfId="0" applyNumberFormat="1" applyFont="1" applyFill="1" applyBorder="1" applyAlignment="1">
      <alignment vertical="top" wrapText="1"/>
    </xf>
    <xf numFmtId="10" fontId="4" fillId="2" borderId="1" xfId="0" applyNumberFormat="1" applyFont="1" applyFill="1" applyBorder="1" applyAlignment="1">
      <alignment vertical="top" wrapText="1"/>
    </xf>
    <xf numFmtId="0" fontId="4" fillId="5" borderId="1" xfId="0" applyFont="1" applyFill="1" applyBorder="1" applyAlignment="1">
      <alignment horizontal="center" vertical="top" wrapText="1"/>
    </xf>
    <xf numFmtId="0" fontId="6" fillId="6" borderId="2" xfId="0" applyFont="1" applyFill="1" applyBorder="1" applyAlignment="1">
      <alignment horizontal="right" wrapText="1"/>
    </xf>
    <xf numFmtId="0" fontId="7" fillId="7" borderId="3" xfId="0" applyFont="1" applyFill="1" applyBorder="1" applyAlignment="1">
      <alignment horizontal="right" vertical="top" wrapText="1"/>
    </xf>
    <xf numFmtId="0" fontId="7" fillId="7" borderId="5" xfId="0" applyFont="1" applyFill="1" applyBorder="1" applyAlignment="1">
      <alignment horizontal="right" vertical="top" wrapText="1"/>
    </xf>
    <xf numFmtId="0" fontId="7" fillId="7" borderId="6" xfId="0" applyFont="1" applyFill="1" applyBorder="1" applyAlignment="1">
      <alignment horizontal="right" vertical="top" wrapText="1"/>
    </xf>
    <xf numFmtId="0" fontId="7" fillId="7" borderId="0" xfId="0" applyFont="1" applyFill="1" applyBorder="1" applyAlignment="1">
      <alignment horizontal="right" vertical="top" wrapText="1"/>
    </xf>
    <xf numFmtId="3" fontId="4" fillId="0" borderId="1" xfId="0" applyNumberFormat="1" applyFont="1" applyFill="1" applyBorder="1" applyAlignment="1">
      <alignment vertical="top" wrapText="1"/>
    </xf>
    <xf numFmtId="10" fontId="4" fillId="0" borderId="1" xfId="0" applyNumberFormat="1" applyFont="1" applyFill="1" applyBorder="1" applyAlignment="1">
      <alignment vertical="top" wrapText="1"/>
    </xf>
    <xf numFmtId="0" fontId="6" fillId="6" borderId="8" xfId="0" applyFont="1" applyFill="1" applyBorder="1" applyAlignment="1">
      <alignment horizontal="right" wrapText="1"/>
    </xf>
    <xf numFmtId="0" fontId="6" fillId="6" borderId="2" xfId="0" applyFont="1" applyFill="1" applyBorder="1" applyAlignment="1">
      <alignment horizontal="left" vertical="top" wrapText="1"/>
    </xf>
    <xf numFmtId="0" fontId="6" fillId="6" borderId="7" xfId="0" applyFont="1" applyFill="1" applyBorder="1" applyAlignment="1">
      <alignment horizontal="right" wrapText="1"/>
    </xf>
    <xf numFmtId="0" fontId="6" fillId="6" borderId="11" xfId="0" applyFont="1" applyFill="1" applyBorder="1" applyAlignment="1">
      <alignment horizontal="left" vertical="top" wrapText="1"/>
    </xf>
    <xf numFmtId="0" fontId="6" fillId="6" borderId="10" xfId="0" applyFont="1" applyFill="1" applyBorder="1" applyAlignment="1">
      <alignment horizontal="left" vertical="top" wrapText="1"/>
    </xf>
    <xf numFmtId="0" fontId="6" fillId="6" borderId="8" xfId="0" applyFont="1" applyFill="1" applyBorder="1" applyAlignment="1">
      <alignment horizontal="left" vertical="top" wrapText="1"/>
    </xf>
    <xf numFmtId="0" fontId="0" fillId="2" borderId="0" xfId="0" applyFill="1"/>
    <xf numFmtId="0" fontId="6" fillId="6" borderId="11" xfId="0" applyFont="1" applyFill="1" applyBorder="1" applyAlignment="1">
      <alignment horizontal="center" vertical="top" wrapText="1"/>
    </xf>
    <xf numFmtId="0" fontId="6" fillId="6" borderId="11" xfId="0" applyFont="1" applyFill="1" applyBorder="1" applyAlignment="1">
      <alignment horizontal="right" vertical="top" wrapText="1"/>
    </xf>
    <xf numFmtId="0" fontId="6" fillId="6" borderId="10" xfId="0" applyFont="1" applyFill="1" applyBorder="1" applyAlignment="1">
      <alignment horizontal="right" vertical="top" wrapText="1"/>
    </xf>
    <xf numFmtId="0" fontId="6" fillId="3" borderId="11" xfId="0" applyFont="1" applyFill="1" applyBorder="1" applyAlignment="1">
      <alignment horizontal="right" vertical="top" wrapText="1"/>
    </xf>
    <xf numFmtId="0" fontId="6" fillId="3" borderId="11" xfId="0" applyFont="1" applyFill="1" applyBorder="1" applyAlignment="1">
      <alignment horizontal="left" vertical="top" wrapText="1"/>
    </xf>
    <xf numFmtId="0" fontId="6" fillId="2" borderId="11" xfId="0" applyFont="1" applyFill="1" applyBorder="1" applyAlignment="1">
      <alignment horizontal="left" vertical="top" wrapText="1"/>
    </xf>
    <xf numFmtId="0" fontId="6" fillId="8" borderId="11" xfId="0" applyFont="1" applyFill="1" applyBorder="1" applyAlignment="1">
      <alignment horizontal="left" vertical="top" wrapText="1"/>
    </xf>
    <xf numFmtId="0" fontId="6" fillId="9" borderId="11" xfId="0" applyFont="1" applyFill="1" applyBorder="1" applyAlignment="1">
      <alignment horizontal="left" vertical="top" wrapText="1"/>
    </xf>
    <xf numFmtId="0" fontId="7" fillId="7" borderId="3" xfId="0" applyFont="1" applyFill="1" applyBorder="1" applyAlignment="1">
      <alignment horizontal="right" vertical="top"/>
    </xf>
    <xf numFmtId="0" fontId="7" fillId="7" borderId="5" xfId="0" applyFont="1" applyFill="1" applyBorder="1" applyAlignment="1">
      <alignment horizontal="right" vertical="top"/>
    </xf>
    <xf numFmtId="0" fontId="8" fillId="7" borderId="3" xfId="0" applyFont="1" applyFill="1" applyBorder="1" applyAlignment="1">
      <alignment horizontal="right" vertical="top" wrapText="1"/>
    </xf>
    <xf numFmtId="0" fontId="8" fillId="7" borderId="5" xfId="0" applyFont="1" applyFill="1" applyBorder="1" applyAlignment="1">
      <alignment horizontal="right" vertical="top" wrapText="1"/>
    </xf>
    <xf numFmtId="0" fontId="8" fillId="7" borderId="6" xfId="0" applyFont="1" applyFill="1" applyBorder="1" applyAlignment="1">
      <alignment horizontal="right" vertical="top" wrapText="1"/>
    </xf>
    <xf numFmtId="0" fontId="8" fillId="7" borderId="0" xfId="0" applyFont="1" applyFill="1" applyBorder="1" applyAlignment="1">
      <alignment horizontal="right" vertical="top" wrapText="1"/>
    </xf>
    <xf numFmtId="0" fontId="6" fillId="0" borderId="0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vertical="top" wrapText="1"/>
    </xf>
    <xf numFmtId="0" fontId="0" fillId="0" borderId="0" xfId="0" applyFill="1"/>
    <xf numFmtId="0" fontId="7" fillId="7" borderId="1" xfId="0" applyFont="1" applyFill="1" applyBorder="1" applyAlignment="1">
      <alignment horizontal="right" vertical="top" wrapText="1"/>
    </xf>
    <xf numFmtId="0" fontId="7" fillId="2" borderId="1" xfId="0" applyFont="1" applyFill="1" applyBorder="1" applyAlignment="1">
      <alignment horizontal="right" vertical="top" wrapText="1"/>
    </xf>
    <xf numFmtId="0" fontId="0" fillId="2" borderId="1" xfId="0" applyFill="1" applyBorder="1"/>
    <xf numFmtId="0" fontId="6" fillId="6" borderId="17" xfId="0" applyFont="1" applyFill="1" applyBorder="1" applyAlignment="1">
      <alignment horizontal="left" wrapText="1"/>
    </xf>
    <xf numFmtId="0" fontId="6" fillId="6" borderId="23" xfId="0" applyFont="1" applyFill="1" applyBorder="1" applyAlignment="1">
      <alignment horizontal="right" wrapText="1"/>
    </xf>
    <xf numFmtId="0" fontId="6" fillId="6" borderId="18" xfId="0" applyFont="1" applyFill="1" applyBorder="1" applyAlignment="1">
      <alignment horizontal="right" wrapText="1"/>
    </xf>
    <xf numFmtId="0" fontId="0" fillId="0" borderId="20" xfId="0" applyBorder="1"/>
    <xf numFmtId="0" fontId="0" fillId="2" borderId="20" xfId="0" applyFill="1" applyBorder="1"/>
    <xf numFmtId="0" fontId="7" fillId="7" borderId="24" xfId="0" applyFont="1" applyFill="1" applyBorder="1" applyAlignment="1">
      <alignment horizontal="right" vertical="top" wrapText="1"/>
    </xf>
    <xf numFmtId="0" fontId="0" fillId="0" borderId="24" xfId="0" applyBorder="1"/>
    <xf numFmtId="0" fontId="0" fillId="0" borderId="22" xfId="0" applyBorder="1"/>
    <xf numFmtId="0" fontId="9" fillId="10" borderId="17" xfId="0" applyFont="1" applyFill="1" applyBorder="1" applyAlignment="1">
      <alignment horizontal="center" vertical="top" wrapText="1"/>
    </xf>
    <xf numFmtId="0" fontId="9" fillId="10" borderId="23" xfId="0" applyFont="1" applyFill="1" applyBorder="1" applyAlignment="1">
      <alignment horizontal="center" vertical="top" wrapText="1"/>
    </xf>
    <xf numFmtId="0" fontId="9" fillId="10" borderId="18" xfId="0" applyFont="1" applyFill="1" applyBorder="1" applyAlignment="1">
      <alignment horizontal="center" vertical="top" wrapText="1"/>
    </xf>
    <xf numFmtId="0" fontId="9" fillId="10" borderId="19" xfId="0" applyFont="1" applyFill="1" applyBorder="1" applyAlignment="1">
      <alignment horizontal="center" vertical="top" wrapText="1"/>
    </xf>
    <xf numFmtId="0" fontId="10" fillId="10" borderId="1" xfId="0" applyFont="1" applyFill="1" applyBorder="1" applyAlignment="1">
      <alignment vertical="top" wrapText="1"/>
    </xf>
    <xf numFmtId="0" fontId="10" fillId="10" borderId="1" xfId="0" applyFont="1" applyFill="1" applyBorder="1" applyAlignment="1">
      <alignment vertical="top"/>
    </xf>
    <xf numFmtId="0" fontId="10" fillId="10" borderId="20" xfId="0" applyFont="1" applyFill="1" applyBorder="1" applyAlignment="1">
      <alignment vertical="top"/>
    </xf>
    <xf numFmtId="0" fontId="11" fillId="10" borderId="19" xfId="0" applyFont="1" applyFill="1" applyBorder="1" applyAlignment="1">
      <alignment horizontal="center" vertical="top" wrapText="1"/>
    </xf>
    <xf numFmtId="0" fontId="10" fillId="10" borderId="20" xfId="0" applyFont="1" applyFill="1" applyBorder="1" applyAlignment="1">
      <alignment vertical="top" wrapText="1"/>
    </xf>
    <xf numFmtId="0" fontId="11" fillId="10" borderId="21" xfId="0" applyFont="1" applyFill="1" applyBorder="1" applyAlignment="1">
      <alignment horizontal="center" vertical="top" wrapText="1"/>
    </xf>
    <xf numFmtId="0" fontId="10" fillId="10" borderId="24" xfId="0" applyFont="1" applyFill="1" applyBorder="1" applyAlignment="1">
      <alignment vertical="top"/>
    </xf>
    <xf numFmtId="0" fontId="10" fillId="10" borderId="24" xfId="0" applyFont="1" applyFill="1" applyBorder="1" applyAlignment="1">
      <alignment vertical="top" wrapText="1"/>
    </xf>
    <xf numFmtId="0" fontId="10" fillId="10" borderId="22" xfId="0" applyFont="1" applyFill="1" applyBorder="1" applyAlignment="1">
      <alignment vertical="top" wrapText="1"/>
    </xf>
    <xf numFmtId="0" fontId="8" fillId="7" borderId="3" xfId="0" applyFont="1" applyFill="1" applyBorder="1" applyAlignment="1">
      <alignment horizontal="right" vertical="top"/>
    </xf>
    <xf numFmtId="0" fontId="8" fillId="7" borderId="5" xfId="0" applyFont="1" applyFill="1" applyBorder="1" applyAlignment="1">
      <alignment horizontal="right" vertical="top"/>
    </xf>
    <xf numFmtId="0" fontId="8" fillId="2" borderId="3" xfId="0" applyFont="1" applyFill="1" applyBorder="1" applyAlignment="1">
      <alignment horizontal="right" vertical="top" wrapText="1"/>
    </xf>
    <xf numFmtId="0" fontId="8" fillId="9" borderId="3" xfId="0" applyFont="1" applyFill="1" applyBorder="1" applyAlignment="1">
      <alignment horizontal="right" vertical="top" wrapText="1"/>
    </xf>
    <xf numFmtId="0" fontId="6" fillId="11" borderId="11" xfId="0" applyFont="1" applyFill="1" applyBorder="1" applyAlignment="1">
      <alignment horizontal="left" vertical="top" wrapText="1"/>
    </xf>
    <xf numFmtId="0" fontId="8" fillId="11" borderId="3" xfId="0" applyFont="1" applyFill="1" applyBorder="1" applyAlignment="1">
      <alignment horizontal="right" vertical="top"/>
    </xf>
    <xf numFmtId="0" fontId="8" fillId="11" borderId="3" xfId="0" applyFont="1" applyFill="1" applyBorder="1" applyAlignment="1">
      <alignment horizontal="right" vertical="top" wrapText="1"/>
    </xf>
    <xf numFmtId="0" fontId="8" fillId="2" borderId="3" xfId="0" applyFont="1" applyFill="1" applyBorder="1" applyAlignment="1">
      <alignment horizontal="right" vertical="top"/>
    </xf>
    <xf numFmtId="0" fontId="8" fillId="9" borderId="3" xfId="0" applyFont="1" applyFill="1" applyBorder="1" applyAlignment="1">
      <alignment horizontal="right" vertical="top"/>
    </xf>
    <xf numFmtId="0" fontId="8" fillId="3" borderId="3" xfId="0" applyFont="1" applyFill="1" applyBorder="1" applyAlignment="1">
      <alignment horizontal="right" vertical="top"/>
    </xf>
    <xf numFmtId="0" fontId="8" fillId="3" borderId="3" xfId="0" applyFont="1" applyFill="1" applyBorder="1" applyAlignment="1">
      <alignment horizontal="right" vertical="top" wrapText="1"/>
    </xf>
    <xf numFmtId="0" fontId="6" fillId="12" borderId="11" xfId="0" applyFont="1" applyFill="1" applyBorder="1" applyAlignment="1">
      <alignment horizontal="left" vertical="top" wrapText="1"/>
    </xf>
    <xf numFmtId="0" fontId="8" fillId="12" borderId="3" xfId="0" applyFont="1" applyFill="1" applyBorder="1" applyAlignment="1">
      <alignment horizontal="right" vertical="top" wrapText="1"/>
    </xf>
    <xf numFmtId="0" fontId="8" fillId="12" borderId="3" xfId="0" applyFont="1" applyFill="1" applyBorder="1" applyAlignment="1">
      <alignment horizontal="right" vertical="top"/>
    </xf>
    <xf numFmtId="0" fontId="6" fillId="13" borderId="11" xfId="0" applyFont="1" applyFill="1" applyBorder="1" applyAlignment="1">
      <alignment horizontal="left" vertical="top" wrapText="1"/>
    </xf>
    <xf numFmtId="0" fontId="8" fillId="13" borderId="3" xfId="0" applyFont="1" applyFill="1" applyBorder="1" applyAlignment="1">
      <alignment horizontal="right" vertical="top" wrapText="1"/>
    </xf>
    <xf numFmtId="0" fontId="8" fillId="13" borderId="3" xfId="0" applyFont="1" applyFill="1" applyBorder="1" applyAlignment="1">
      <alignment horizontal="right" vertical="top"/>
    </xf>
    <xf numFmtId="0" fontId="8" fillId="8" borderId="3" xfId="0" applyFont="1" applyFill="1" applyBorder="1" applyAlignment="1">
      <alignment horizontal="right" vertical="top" wrapText="1"/>
    </xf>
    <xf numFmtId="0" fontId="8" fillId="8" borderId="3" xfId="0" applyFont="1" applyFill="1" applyBorder="1" applyAlignment="1">
      <alignment horizontal="right" vertical="top"/>
    </xf>
    <xf numFmtId="0" fontId="6" fillId="14" borderId="11" xfId="0" applyFont="1" applyFill="1" applyBorder="1" applyAlignment="1">
      <alignment horizontal="left" vertical="top" wrapText="1"/>
    </xf>
    <xf numFmtId="0" fontId="8" fillId="14" borderId="3" xfId="0" applyFont="1" applyFill="1" applyBorder="1" applyAlignment="1">
      <alignment horizontal="right" vertical="top" wrapText="1"/>
    </xf>
    <xf numFmtId="0" fontId="8" fillId="14" borderId="3" xfId="0" applyFont="1" applyFill="1" applyBorder="1" applyAlignment="1">
      <alignment horizontal="right" vertical="top"/>
    </xf>
    <xf numFmtId="0" fontId="6" fillId="15" borderId="11" xfId="0" applyFont="1" applyFill="1" applyBorder="1" applyAlignment="1">
      <alignment horizontal="left" vertical="top" wrapText="1"/>
    </xf>
    <xf numFmtId="0" fontId="8" fillId="15" borderId="3" xfId="0" applyFont="1" applyFill="1" applyBorder="1" applyAlignment="1">
      <alignment horizontal="right" vertical="top" wrapText="1"/>
    </xf>
    <xf numFmtId="0" fontId="8" fillId="15" borderId="3" xfId="0" applyFont="1" applyFill="1" applyBorder="1" applyAlignment="1">
      <alignment horizontal="right" vertical="top"/>
    </xf>
    <xf numFmtId="0" fontId="6" fillId="16" borderId="10" xfId="0" applyFont="1" applyFill="1" applyBorder="1" applyAlignment="1">
      <alignment horizontal="left" vertical="top" wrapText="1"/>
    </xf>
    <xf numFmtId="0" fontId="8" fillId="16" borderId="6" xfId="0" applyFont="1" applyFill="1" applyBorder="1" applyAlignment="1">
      <alignment horizontal="right" vertical="top" wrapText="1"/>
    </xf>
    <xf numFmtId="0" fontId="8" fillId="16" borderId="6" xfId="0" applyFont="1" applyFill="1" applyBorder="1" applyAlignment="1">
      <alignment horizontal="right" vertical="top"/>
    </xf>
    <xf numFmtId="0" fontId="8" fillId="16" borderId="0" xfId="0" applyFont="1" applyFill="1" applyBorder="1" applyAlignment="1">
      <alignment horizontal="right" vertical="top" wrapText="1"/>
    </xf>
    <xf numFmtId="0" fontId="8" fillId="3" borderId="5" xfId="0" applyFont="1" applyFill="1" applyBorder="1" applyAlignment="1">
      <alignment horizontal="right" vertical="top" wrapText="1"/>
    </xf>
    <xf numFmtId="0" fontId="8" fillId="2" borderId="5" xfId="0" applyFont="1" applyFill="1" applyBorder="1" applyAlignment="1">
      <alignment horizontal="right" vertical="top" wrapText="1"/>
    </xf>
    <xf numFmtId="0" fontId="0" fillId="3" borderId="0" xfId="0" applyFill="1" applyAlignment="1"/>
    <xf numFmtId="0" fontId="0" fillId="3" borderId="0" xfId="0" applyFill="1"/>
    <xf numFmtId="0" fontId="7" fillId="4" borderId="19" xfId="0" applyFont="1" applyFill="1" applyBorder="1" applyAlignment="1">
      <alignment horizontal="left" vertical="top" wrapText="1"/>
    </xf>
    <xf numFmtId="0" fontId="7" fillId="4" borderId="21" xfId="0" applyFont="1" applyFill="1" applyBorder="1" applyAlignment="1">
      <alignment horizontal="left" vertical="top" wrapText="1"/>
    </xf>
    <xf numFmtId="0" fontId="7" fillId="2" borderId="19" xfId="0" applyFont="1" applyFill="1" applyBorder="1" applyAlignment="1">
      <alignment horizontal="left" vertical="top" wrapText="1"/>
    </xf>
    <xf numFmtId="0" fontId="6" fillId="6" borderId="9" xfId="0" applyFont="1" applyFill="1" applyBorder="1" applyAlignment="1">
      <alignment horizontal="center" wrapText="1"/>
    </xf>
    <xf numFmtId="0" fontId="6" fillId="6" borderId="4" xfId="0" applyFont="1" applyFill="1" applyBorder="1" applyAlignment="1">
      <alignment horizontal="center" wrapText="1"/>
    </xf>
    <xf numFmtId="0" fontId="0" fillId="18" borderId="0" xfId="0" applyFill="1" applyAlignment="1">
      <alignment horizontal="center" wrapText="1"/>
    </xf>
    <xf numFmtId="0" fontId="0" fillId="18" borderId="0" xfId="0" applyFill="1" applyAlignment="1">
      <alignment horizontal="center"/>
    </xf>
    <xf numFmtId="0" fontId="6" fillId="6" borderId="12" xfId="0" applyFont="1" applyFill="1" applyBorder="1" applyAlignment="1">
      <alignment horizontal="left" wrapText="1"/>
    </xf>
    <xf numFmtId="0" fontId="6" fillId="6" borderId="11" xfId="0" applyFont="1" applyFill="1" applyBorder="1" applyAlignment="1">
      <alignment horizontal="left" wrapText="1"/>
    </xf>
    <xf numFmtId="0" fontId="6" fillId="6" borderId="13" xfId="0" applyFont="1" applyFill="1" applyBorder="1" applyAlignment="1">
      <alignment horizontal="right" wrapText="1"/>
    </xf>
    <xf numFmtId="0" fontId="6" fillId="6" borderId="14" xfId="0" applyFont="1" applyFill="1" applyBorder="1" applyAlignment="1">
      <alignment horizontal="right" wrapText="1"/>
    </xf>
    <xf numFmtId="0" fontId="6" fillId="6" borderId="15" xfId="0" applyFont="1" applyFill="1" applyBorder="1" applyAlignment="1">
      <alignment horizontal="right" wrapText="1"/>
    </xf>
    <xf numFmtId="0" fontId="6" fillId="6" borderId="16" xfId="0" applyFont="1" applyFill="1" applyBorder="1" applyAlignment="1">
      <alignment horizontal="right" wrapText="1"/>
    </xf>
    <xf numFmtId="0" fontId="3" fillId="3" borderId="1" xfId="0" applyFont="1" applyFill="1" applyBorder="1" applyAlignment="1">
      <alignment horizontal="center" vertical="top" wrapText="1"/>
    </xf>
    <xf numFmtId="9" fontId="0" fillId="0" borderId="0" xfId="1" applyFont="1"/>
    <xf numFmtId="0" fontId="7" fillId="0" borderId="0" xfId="0" applyFont="1" applyFill="1" applyBorder="1" applyAlignment="1">
      <alignment horizontal="right" vertical="top"/>
    </xf>
    <xf numFmtId="0" fontId="7" fillId="0" borderId="0" xfId="0" applyFont="1" applyFill="1" applyBorder="1" applyAlignment="1">
      <alignment horizontal="right" vertical="top" wrapText="1"/>
    </xf>
    <xf numFmtId="0" fontId="2" fillId="0" borderId="0" xfId="0" applyFont="1" applyFill="1" applyBorder="1"/>
    <xf numFmtId="0" fontId="0" fillId="17" borderId="25" xfId="0" applyFill="1" applyBorder="1"/>
    <xf numFmtId="0" fontId="2" fillId="18" borderId="30" xfId="0" applyFont="1" applyFill="1" applyBorder="1" applyAlignment="1">
      <alignment wrapText="1"/>
    </xf>
    <xf numFmtId="0" fontId="2" fillId="18" borderId="31" xfId="0" applyFont="1" applyFill="1" applyBorder="1" applyAlignment="1">
      <alignment wrapText="1"/>
    </xf>
    <xf numFmtId="0" fontId="2" fillId="18" borderId="31" xfId="0" applyFont="1" applyFill="1" applyBorder="1"/>
    <xf numFmtId="0" fontId="2" fillId="18" borderId="32" xfId="0" applyFont="1" applyFill="1" applyBorder="1"/>
    <xf numFmtId="9" fontId="0" fillId="18" borderId="27" xfId="1" applyFont="1" applyFill="1" applyBorder="1"/>
    <xf numFmtId="9" fontId="0" fillId="18" borderId="28" xfId="1" applyFont="1" applyFill="1" applyBorder="1"/>
    <xf numFmtId="9" fontId="0" fillId="18" borderId="29" xfId="1" applyFont="1" applyFill="1" applyBorder="1"/>
    <xf numFmtId="0" fontId="0" fillId="17" borderId="26" xfId="0" applyFill="1" applyBorder="1"/>
    <xf numFmtId="0" fontId="0" fillId="0" borderId="0" xfId="0" applyFill="1" applyBorder="1"/>
    <xf numFmtId="9" fontId="0" fillId="0" borderId="0" xfId="1" applyFont="1" applyFill="1" applyBorder="1"/>
  </cellXfs>
  <cellStyles count="2">
    <cellStyle name="Normal" xfId="0" builtinId="0"/>
    <cellStyle name="Percent" xfId="1" builtinId="5"/>
  </cellStyles>
  <dxfs count="2">
    <dxf>
      <font>
        <color theme="0" tint="-0.24994659260841701"/>
      </font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 b="0" u="sng"/>
            </a:pPr>
            <a:r>
              <a:rPr lang="en-US" sz="1100" b="0" u="sng"/>
              <a:t>Gains</a:t>
            </a:r>
            <a:r>
              <a:rPr lang="en-US" sz="1100" b="0" u="sng" baseline="0"/>
              <a:t> Chart</a:t>
            </a:r>
            <a:endParaRPr lang="en-US" sz="1100" b="0" u="sng"/>
          </a:p>
        </c:rich>
      </c:tx>
      <c:layout/>
    </c:title>
    <c:plotArea>
      <c:layout>
        <c:manualLayout>
          <c:layoutTarget val="inner"/>
          <c:xMode val="edge"/>
          <c:yMode val="edge"/>
          <c:x val="0.21243590005794782"/>
          <c:y val="0.14171167570729756"/>
          <c:w val="0.75639526877322161"/>
          <c:h val="0.56102633590415341"/>
        </c:manualLayout>
      </c:layout>
      <c:lineChart>
        <c:grouping val="standard"/>
        <c:ser>
          <c:idx val="1"/>
          <c:order val="0"/>
          <c:tx>
            <c:v>Dev Sample</c:v>
          </c:tx>
          <c:spPr>
            <a:ln w="635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'Gains Table - Dev &amp; Val Sample'!$A$3:$A$13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'Gains Table - Dev &amp; Val Sample'!$I$3:$I$13</c:f>
              <c:numCache>
                <c:formatCode>0.00%</c:formatCode>
                <c:ptCount val="11"/>
                <c:pt idx="0" formatCode="General">
                  <c:v>0</c:v>
                </c:pt>
                <c:pt idx="1">
                  <c:v>0.1343813387423935</c:v>
                </c:pt>
                <c:pt idx="2">
                  <c:v>0.25836713995943206</c:v>
                </c:pt>
                <c:pt idx="3">
                  <c:v>0.37363083164300204</c:v>
                </c:pt>
                <c:pt idx="4">
                  <c:v>0.48341784989858011</c:v>
                </c:pt>
                <c:pt idx="5">
                  <c:v>0.58823529411764708</c:v>
                </c:pt>
                <c:pt idx="6">
                  <c:v>0.68504056795131851</c:v>
                </c:pt>
                <c:pt idx="7">
                  <c:v>0.77809330628803253</c:v>
                </c:pt>
                <c:pt idx="8">
                  <c:v>0.86222109533468572</c:v>
                </c:pt>
                <c:pt idx="9">
                  <c:v>0.93676470588235305</c:v>
                </c:pt>
                <c:pt idx="10">
                  <c:v>1</c:v>
                </c:pt>
              </c:numCache>
            </c:numRef>
          </c:val>
        </c:ser>
        <c:ser>
          <c:idx val="0"/>
          <c:order val="1"/>
          <c:tx>
            <c:v>Val Sample</c:v>
          </c:tx>
          <c:spPr>
            <a:ln w="6350">
              <a:solidFill>
                <a:srgbClr val="FFFF00"/>
              </a:solidFill>
            </a:ln>
          </c:spPr>
          <c:marker>
            <c:symbol val="none"/>
          </c:marker>
          <c:val>
            <c:numRef>
              <c:f>'Gains Table - Dev &amp; Val Sample'!$I$18:$I$28</c:f>
              <c:numCache>
                <c:formatCode>0.00%</c:formatCode>
                <c:ptCount val="11"/>
                <c:pt idx="0" formatCode="General">
                  <c:v>0</c:v>
                </c:pt>
                <c:pt idx="1">
                  <c:v>0.17666666666666667</c:v>
                </c:pt>
                <c:pt idx="2">
                  <c:v>0.33333333333333337</c:v>
                </c:pt>
                <c:pt idx="3">
                  <c:v>0.47166666666666668</c:v>
                </c:pt>
                <c:pt idx="4">
                  <c:v>0.59666666666666668</c:v>
                </c:pt>
                <c:pt idx="5">
                  <c:v>0.67500000000000004</c:v>
                </c:pt>
                <c:pt idx="6">
                  <c:v>0.76333333333333342</c:v>
                </c:pt>
                <c:pt idx="7">
                  <c:v>0.83000000000000007</c:v>
                </c:pt>
                <c:pt idx="8">
                  <c:v>0.91666666666666674</c:v>
                </c:pt>
                <c:pt idx="9">
                  <c:v>0.96333333333333337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'Gains Table - Dev &amp; Val Sample'!$Q$2</c:f>
              <c:strCache>
                <c:ptCount val="1"/>
                <c:pt idx="0">
                  <c:v>Random Model</c:v>
                </c:pt>
              </c:strCache>
            </c:strRef>
          </c:tx>
          <c:spPr>
            <a:ln w="6350">
              <a:solidFill>
                <a:srgbClr val="C00000"/>
              </a:solidFill>
              <a:prstDash val="dash"/>
            </a:ln>
          </c:spPr>
          <c:marker>
            <c:symbol val="none"/>
          </c:marker>
          <c:cat>
            <c:numRef>
              <c:f>'Gains Table - Dev &amp; Val Sample'!$A$3:$A$13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'Gains Table - Dev &amp; Val Sample'!$Q$3:$Q$13</c:f>
              <c:numCache>
                <c:formatCode>0%</c:formatCode>
                <c:ptCount val="11"/>
                <c:pt idx="0" formatCode="General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</c:ser>
        <c:marker val="1"/>
        <c:axId val="81816960"/>
        <c:axId val="81835904"/>
      </c:lineChart>
      <c:catAx>
        <c:axId val="81816960"/>
        <c:scaling>
          <c:orientation val="minMax"/>
        </c:scaling>
        <c:axPos val="b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>
                    <a:solidFill>
                      <a:srgbClr val="0070C0"/>
                    </a:solidFill>
                  </a:defRPr>
                </a:pPr>
                <a:r>
                  <a:rPr lang="en-US" b="0">
                    <a:solidFill>
                      <a:srgbClr val="0070C0"/>
                    </a:solidFill>
                  </a:rPr>
                  <a:t>Decile</a:t>
                </a:r>
              </a:p>
            </c:rich>
          </c:tx>
          <c:layout/>
        </c:title>
        <c:numFmt formatCode="General" sourceLinked="1"/>
        <c:tickLblPos val="nextTo"/>
        <c:crossAx val="81835904"/>
        <c:crosses val="autoZero"/>
        <c:auto val="1"/>
        <c:lblAlgn val="ctr"/>
        <c:lblOffset val="100"/>
      </c:catAx>
      <c:valAx>
        <c:axId val="81835904"/>
        <c:scaling>
          <c:orientation val="minMax"/>
        </c:scaling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>
                    <a:solidFill>
                      <a:srgbClr val="0070C0"/>
                    </a:solidFill>
                  </a:defRPr>
                </a:pPr>
                <a:r>
                  <a:rPr lang="en-US" b="0">
                    <a:solidFill>
                      <a:srgbClr val="0070C0"/>
                    </a:solidFill>
                  </a:rPr>
                  <a:t>Proportion</a:t>
                </a:r>
                <a:r>
                  <a:rPr lang="en-US" b="0" baseline="0">
                    <a:solidFill>
                      <a:srgbClr val="0070C0"/>
                    </a:solidFill>
                  </a:rPr>
                  <a:t> of Churners</a:t>
                </a:r>
                <a:endParaRPr lang="en-US" b="0">
                  <a:solidFill>
                    <a:srgbClr val="0070C0"/>
                  </a:solidFill>
                </a:endParaRPr>
              </a:p>
            </c:rich>
          </c:tx>
          <c:layout/>
        </c:title>
        <c:numFmt formatCode="0%" sourceLinked="0"/>
        <c:tickLblPos val="nextTo"/>
        <c:crossAx val="81816960"/>
        <c:crosses val="autoZero"/>
        <c:crossBetween val="between"/>
      </c:valAx>
      <c:spPr>
        <a:solidFill>
          <a:schemeClr val="bg2">
            <a:lumMod val="90000"/>
          </a:schemeClr>
        </a:solidFill>
      </c:spPr>
    </c:plotArea>
    <c:legend>
      <c:legendPos val="b"/>
      <c:layout/>
    </c:legend>
    <c:plotVisOnly val="1"/>
    <c:dispBlanksAs val="gap"/>
  </c:chart>
  <c:spPr>
    <a:solidFill>
      <a:schemeClr val="lt1"/>
    </a:solidFill>
    <a:ln>
      <a:noFill/>
    </a:ln>
  </c:sp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 rtl="0">
              <a:defRPr lang="en-US" sz="1100" b="0" i="0" u="sng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sng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Lift Chart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5723168808174554"/>
          <c:y val="0.13209499854184931"/>
          <c:w val="0.80793062387391601"/>
          <c:h val="0.54225867599883371"/>
        </c:manualLayout>
      </c:layout>
      <c:lineChart>
        <c:grouping val="standard"/>
        <c:ser>
          <c:idx val="0"/>
          <c:order val="0"/>
          <c:tx>
            <c:v>Dev Sample</c:v>
          </c:tx>
          <c:spPr>
            <a:ln w="635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'Gains Table - Dev &amp; Val Sample'!$A$19:$A$28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'Gains Table - Dev &amp; Val Sample'!$R$4:$R$13</c:f>
              <c:numCache>
                <c:formatCode>0.00</c:formatCode>
                <c:ptCount val="10"/>
                <c:pt idx="0">
                  <c:v>1.3438133874239349</c:v>
                </c:pt>
                <c:pt idx="1">
                  <c:v>1.2918356997971603</c:v>
                </c:pt>
                <c:pt idx="2">
                  <c:v>1.2454361054766736</c:v>
                </c:pt>
                <c:pt idx="3">
                  <c:v>1.2085446247464502</c:v>
                </c:pt>
                <c:pt idx="4">
                  <c:v>1.1764705882352942</c:v>
                </c:pt>
                <c:pt idx="5">
                  <c:v>1.1417342799188643</c:v>
                </c:pt>
                <c:pt idx="6">
                  <c:v>1.1115618661257609</c:v>
                </c:pt>
                <c:pt idx="7">
                  <c:v>1.0777763691683571</c:v>
                </c:pt>
                <c:pt idx="8">
                  <c:v>1.0408496732026145</c:v>
                </c:pt>
                <c:pt idx="9">
                  <c:v>1</c:v>
                </c:pt>
              </c:numCache>
            </c:numRef>
          </c:val>
        </c:ser>
        <c:ser>
          <c:idx val="2"/>
          <c:order val="1"/>
          <c:tx>
            <c:v>Val Sample</c:v>
          </c:tx>
          <c:spPr>
            <a:ln w="6350">
              <a:solidFill>
                <a:srgbClr val="FFFF00"/>
              </a:solidFill>
            </a:ln>
          </c:spPr>
          <c:marker>
            <c:symbol val="none"/>
          </c:marker>
          <c:val>
            <c:numRef>
              <c:f>'Gains Table - Dev &amp; Val Sample'!$R$19:$R$28</c:f>
              <c:numCache>
                <c:formatCode>0.00</c:formatCode>
                <c:ptCount val="10"/>
                <c:pt idx="0">
                  <c:v>1.7666666666666666</c:v>
                </c:pt>
                <c:pt idx="1">
                  <c:v>1.6666666666666667</c:v>
                </c:pt>
                <c:pt idx="2">
                  <c:v>1.5722222222222224</c:v>
                </c:pt>
                <c:pt idx="3">
                  <c:v>1.4916666666666667</c:v>
                </c:pt>
                <c:pt idx="4">
                  <c:v>1.35</c:v>
                </c:pt>
                <c:pt idx="5">
                  <c:v>1.2722222222222224</c:v>
                </c:pt>
                <c:pt idx="6">
                  <c:v>1.1857142857142859</c:v>
                </c:pt>
                <c:pt idx="7">
                  <c:v>1.1458333333333333</c:v>
                </c:pt>
                <c:pt idx="8">
                  <c:v>1.0703703703703704</c:v>
                </c:pt>
                <c:pt idx="9">
                  <c:v>1</c:v>
                </c:pt>
              </c:numCache>
            </c:numRef>
          </c:val>
        </c:ser>
        <c:ser>
          <c:idx val="1"/>
          <c:order val="2"/>
          <c:tx>
            <c:v>Baseline</c:v>
          </c:tx>
          <c:spPr>
            <a:ln w="9525">
              <a:solidFill>
                <a:srgbClr val="C00000"/>
              </a:solidFill>
              <a:prstDash val="dash"/>
            </a:ln>
          </c:spPr>
          <c:marker>
            <c:symbol val="none"/>
          </c:marker>
          <c:cat>
            <c:numRef>
              <c:f>'Gains Table - Dev &amp; Val Sample'!$A$19:$A$28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'Gains Table - Dev &amp; Val Sample'!$S$4:$S$13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marker val="1"/>
        <c:axId val="80952704"/>
        <c:axId val="80971264"/>
      </c:lineChart>
      <c:catAx>
        <c:axId val="80952704"/>
        <c:scaling>
          <c:orientation val="minMax"/>
        </c:scaling>
        <c:axPos val="b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>
                    <a:solidFill>
                      <a:srgbClr val="0070C0"/>
                    </a:solidFill>
                  </a:defRPr>
                </a:pPr>
                <a:r>
                  <a:rPr lang="en-US" b="0">
                    <a:solidFill>
                      <a:srgbClr val="0070C0"/>
                    </a:solidFill>
                  </a:rPr>
                  <a:t>Decile</a:t>
                </a:r>
              </a:p>
            </c:rich>
          </c:tx>
          <c:layout/>
        </c:title>
        <c:numFmt formatCode="General" sourceLinked="1"/>
        <c:tickLblPos val="nextTo"/>
        <c:crossAx val="80971264"/>
        <c:crosses val="autoZero"/>
        <c:auto val="1"/>
        <c:lblAlgn val="ctr"/>
        <c:lblOffset val="100"/>
      </c:catAx>
      <c:valAx>
        <c:axId val="80971264"/>
        <c:scaling>
          <c:orientation val="minMax"/>
        </c:scaling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>
                    <a:solidFill>
                      <a:srgbClr val="0070C0"/>
                    </a:solidFill>
                  </a:defRPr>
                </a:pPr>
                <a:r>
                  <a:rPr lang="en-US" b="0">
                    <a:solidFill>
                      <a:srgbClr val="0070C0"/>
                    </a:solidFill>
                  </a:rPr>
                  <a:t>Lift</a:t>
                </a:r>
              </a:p>
            </c:rich>
          </c:tx>
          <c:layout/>
        </c:title>
        <c:numFmt formatCode="0.0" sourceLinked="0"/>
        <c:tickLblPos val="nextTo"/>
        <c:spPr>
          <a:ln>
            <a:solidFill>
              <a:schemeClr val="bg1">
                <a:lumMod val="95000"/>
              </a:schemeClr>
            </a:solidFill>
          </a:ln>
        </c:spPr>
        <c:crossAx val="80952704"/>
        <c:crosses val="autoZero"/>
        <c:crossBetween val="between"/>
      </c:valAx>
      <c:spPr>
        <a:solidFill>
          <a:schemeClr val="bg2">
            <a:lumMod val="90000"/>
          </a:schemeClr>
        </a:solidFill>
      </c:spPr>
    </c:plotArea>
    <c:legend>
      <c:legendPos val="b"/>
      <c:layout/>
    </c:legend>
    <c:plotVisOnly val="1"/>
    <c:dispBlanksAs val="gap"/>
  </c:chart>
  <c:spPr>
    <a:ln>
      <a:noFill/>
    </a:ln>
  </c:sp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 rtl="0">
              <a:defRPr lang="en-US" sz="1100" b="0" i="0" u="sng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sng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Bad Rate- Dev and Val Comparison 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Dev Sample</c:v>
          </c:tx>
          <c:spPr>
            <a:solidFill>
              <a:schemeClr val="tx2"/>
            </a:solidFill>
            <a:ln>
              <a:solidFill>
                <a:schemeClr val="bg1">
                  <a:lumMod val="95000"/>
                </a:schemeClr>
              </a:solidFill>
            </a:ln>
          </c:spPr>
          <c:cat>
            <c:numRef>
              <c:f>'Gains Table - Dev &amp; Val Sample'!$P$19:$P$28</c:f>
              <c:numCache>
                <c:formatCode>0%</c:formatCode>
                <c:ptCount val="10"/>
              </c:numCache>
            </c:numRef>
          </c:cat>
          <c:val>
            <c:numRef>
              <c:f>'Gains Table - Dev &amp; Val Sample'!$G$4:$G$13</c:f>
              <c:numCache>
                <c:formatCode>0.00%</c:formatCode>
                <c:ptCount val="10"/>
                <c:pt idx="0">
                  <c:v>0.66868533938935149</c:v>
                </c:pt>
                <c:pt idx="1">
                  <c:v>0.61680121089808271</c:v>
                </c:pt>
                <c:pt idx="2">
                  <c:v>0.57341069626639762</c:v>
                </c:pt>
                <c:pt idx="3">
                  <c:v>0.54616548940464182</c:v>
                </c:pt>
                <c:pt idx="4">
                  <c:v>0.52144298688193746</c:v>
                </c:pt>
                <c:pt idx="5">
                  <c:v>0.4815842583249243</c:v>
                </c:pt>
                <c:pt idx="6">
                  <c:v>0.46291624621594352</c:v>
                </c:pt>
                <c:pt idx="7">
                  <c:v>0.41851664984863773</c:v>
                </c:pt>
                <c:pt idx="8">
                  <c:v>0.37083753784056511</c:v>
                </c:pt>
                <c:pt idx="9">
                  <c:v>0.31458123107971747</c:v>
                </c:pt>
              </c:numCache>
            </c:numRef>
          </c:val>
        </c:ser>
        <c:ser>
          <c:idx val="1"/>
          <c:order val="1"/>
          <c:tx>
            <c:v>Val Sample</c:v>
          </c:tx>
          <c:spPr>
            <a:solidFill>
              <a:srgbClr val="FFFF00"/>
            </a:solidFill>
            <a:ln>
              <a:solidFill>
                <a:schemeClr val="bg1"/>
              </a:solidFill>
            </a:ln>
          </c:spPr>
          <c:cat>
            <c:numRef>
              <c:f>'Gains Table - Dev &amp; Val Sample'!$P$19:$P$28</c:f>
              <c:numCache>
                <c:formatCode>0%</c:formatCode>
                <c:ptCount val="10"/>
              </c:numCache>
            </c:numRef>
          </c:cat>
          <c:val>
            <c:numRef>
              <c:f>'Gains Table - Dev &amp; Val Sample'!$G$19:$G$28</c:f>
              <c:numCache>
                <c:formatCode>0.00%</c:formatCode>
                <c:ptCount val="10"/>
                <c:pt idx="0">
                  <c:v>3.4304207119741102E-2</c:v>
                </c:pt>
                <c:pt idx="1">
                  <c:v>3.0410870268521514E-2</c:v>
                </c:pt>
                <c:pt idx="2">
                  <c:v>2.686084142394822E-2</c:v>
                </c:pt>
                <c:pt idx="3">
                  <c:v>2.4263992235522485E-2</c:v>
                </c:pt>
                <c:pt idx="4">
                  <c:v>1.5210355987055016E-2</c:v>
                </c:pt>
                <c:pt idx="5">
                  <c:v>1.7146554513102555E-2</c:v>
                </c:pt>
                <c:pt idx="6">
                  <c:v>1.2940795858945324E-2</c:v>
                </c:pt>
                <c:pt idx="7">
                  <c:v>1.6828478964401296E-2</c:v>
                </c:pt>
                <c:pt idx="8">
                  <c:v>9.0585571012617282E-3</c:v>
                </c:pt>
                <c:pt idx="9">
                  <c:v>7.119741100323625E-3</c:v>
                </c:pt>
              </c:numCache>
            </c:numRef>
          </c:val>
        </c:ser>
        <c:axId val="55170176"/>
        <c:axId val="55172096"/>
      </c:barChart>
      <c:lineChart>
        <c:grouping val="standard"/>
        <c:ser>
          <c:idx val="2"/>
          <c:order val="2"/>
          <c:tx>
            <c:v>Avg. Std Portfolio Churn Rate</c:v>
          </c:tx>
          <c:spPr>
            <a:ln w="6350">
              <a:solidFill>
                <a:srgbClr val="C00000"/>
              </a:solidFill>
              <a:prstDash val="dash"/>
            </a:ln>
          </c:spPr>
          <c:marker>
            <c:symbol val="none"/>
          </c:marker>
          <c:cat>
            <c:strLit>
              <c:ptCount val="1"/>
              <c:pt idx="0">
                <c:v>Std Portfolio Churn Rate</c:v>
              </c:pt>
            </c:strLit>
          </c:cat>
          <c:val>
            <c:numRef>
              <c:f>'Gains Table - Dev &amp; Val Sample'!$P$19:$P$28</c:f>
              <c:numCache>
                <c:formatCode>0%</c:formatCode>
                <c:ptCount val="10"/>
              </c:numCache>
            </c:numRef>
          </c:val>
        </c:ser>
        <c:marker val="1"/>
        <c:axId val="55170176"/>
        <c:axId val="55172096"/>
      </c:lineChart>
      <c:catAx>
        <c:axId val="55170176"/>
        <c:scaling>
          <c:orientation val="minMax"/>
        </c:scaling>
        <c:delete val="1"/>
        <c:axPos val="b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 algn="ctr" rtl="0">
                  <a:defRPr lang="en-US"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rPr>
                  <a:t>Decile</a:t>
                </a:r>
              </a:p>
            </c:rich>
          </c:tx>
          <c:layout/>
        </c:title>
        <c:numFmt formatCode="0%" sourceLinked="1"/>
        <c:tickLblPos val="none"/>
        <c:crossAx val="55172096"/>
        <c:crosses val="autoZero"/>
        <c:auto val="1"/>
        <c:lblAlgn val="ctr"/>
        <c:lblOffset val="100"/>
      </c:catAx>
      <c:valAx>
        <c:axId val="55172096"/>
        <c:scaling>
          <c:orientation val="minMax"/>
        </c:scaling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 rtl="0">
                  <a:defRPr lang="en-US"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rPr>
                  <a:t>Churn Rate</a:t>
                </a:r>
              </a:p>
            </c:rich>
          </c:tx>
          <c:layout/>
        </c:title>
        <c:numFmt formatCode="0%" sourceLinked="0"/>
        <c:tickLblPos val="nextTo"/>
        <c:crossAx val="55170176"/>
        <c:crosses val="autoZero"/>
        <c:crossBetween val="between"/>
      </c:valAx>
      <c:spPr>
        <a:solidFill>
          <a:schemeClr val="bg2">
            <a:lumMod val="90000"/>
          </a:schemeClr>
        </a:solidFill>
      </c:spPr>
    </c:plotArea>
    <c:legend>
      <c:legendPos val="b"/>
      <c:legendEntry>
        <c:idx val="2"/>
        <c:delete val="1"/>
      </c:legendEntry>
      <c:layout/>
    </c:legend>
    <c:plotVisOnly val="1"/>
    <c:dispBlanksAs val="gap"/>
  </c:chart>
  <c:spPr>
    <a:ln>
      <a:noFill/>
    </a:ln>
  </c:sp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34</xdr:row>
      <xdr:rowOff>47625</xdr:rowOff>
    </xdr:from>
    <xdr:to>
      <xdr:col>6</xdr:col>
      <xdr:colOff>0</xdr:colOff>
      <xdr:row>50</xdr:row>
      <xdr:rowOff>4762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267890</xdr:colOff>
      <xdr:row>34</xdr:row>
      <xdr:rowOff>143269</xdr:rowOff>
    </xdr:from>
    <xdr:to>
      <xdr:col>21</xdr:col>
      <xdr:colOff>565547</xdr:colOff>
      <xdr:row>49</xdr:row>
      <xdr:rowOff>167083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138905</xdr:colOff>
      <xdr:row>30</xdr:row>
      <xdr:rowOff>167083</xdr:rowOff>
    </xdr:from>
    <xdr:to>
      <xdr:col>20</xdr:col>
      <xdr:colOff>317500</xdr:colOff>
      <xdr:row>34</xdr:row>
      <xdr:rowOff>26192</xdr:rowOff>
    </xdr:to>
    <xdr:sp macro="" textlink="">
      <xdr:nvSpPr>
        <xdr:cNvPr id="10" name="Rounded Rectangle 9"/>
        <xdr:cNvSpPr/>
      </xdr:nvSpPr>
      <xdr:spPr>
        <a:xfrm>
          <a:off x="9257108" y="6020989"/>
          <a:ext cx="4127501" cy="613172"/>
        </a:xfrm>
        <a:prstGeom prst="roundRect">
          <a:avLst/>
        </a:prstGeom>
        <a:ln w="12700">
          <a:prstDash val="dash"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The</a:t>
          </a:r>
          <a:r>
            <a:rPr lang="en-US" sz="1100" baseline="0"/>
            <a:t> model yields a lift of </a:t>
          </a:r>
          <a:r>
            <a:rPr lang="en-US" sz="1100" b="1" baseline="0"/>
            <a:t> 1.34 </a:t>
          </a:r>
          <a:r>
            <a:rPr lang="en-US" sz="1100" b="0" baseline="0"/>
            <a:t>on the development and </a:t>
          </a:r>
          <a:r>
            <a:rPr lang="en-US" sz="1100" b="1" baseline="0"/>
            <a:t>1.77 </a:t>
          </a:r>
          <a:r>
            <a:rPr lang="en-US" sz="1100" b="0" baseline="0"/>
            <a:t>on the  validation samples.</a:t>
          </a:r>
          <a:endParaRPr lang="en-US" sz="1100" b="0"/>
        </a:p>
      </xdr:txBody>
    </xdr:sp>
    <xdr:clientData/>
  </xdr:twoCellAnchor>
  <xdr:twoCellAnchor>
    <xdr:from>
      <xdr:col>6</xdr:col>
      <xdr:colOff>631031</xdr:colOff>
      <xdr:row>32</xdr:row>
      <xdr:rowOff>101797</xdr:rowOff>
    </xdr:from>
    <xdr:to>
      <xdr:col>10</xdr:col>
      <xdr:colOff>148829</xdr:colOff>
      <xdr:row>48</xdr:row>
      <xdr:rowOff>29764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B1:R7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8" sqref="D8"/>
    </sheetView>
  </sheetViews>
  <sheetFormatPr defaultRowHeight="15"/>
  <cols>
    <col min="2" max="2" width="11.85546875" customWidth="1"/>
  </cols>
  <sheetData>
    <row r="1" spans="2:16">
      <c r="C1" s="107" t="s">
        <v>164</v>
      </c>
      <c r="D1" s="107"/>
      <c r="E1" s="107"/>
      <c r="F1" s="108"/>
    </row>
    <row r="2" spans="2:16" ht="15.75" thickBot="1"/>
    <row r="3" spans="2:16" ht="26.25">
      <c r="B3" s="55" t="s">
        <v>22</v>
      </c>
      <c r="C3" s="56" t="s">
        <v>54</v>
      </c>
      <c r="D3" s="56" t="s">
        <v>55</v>
      </c>
      <c r="E3" s="56" t="s">
        <v>56</v>
      </c>
      <c r="F3" s="56" t="s">
        <v>57</v>
      </c>
      <c r="G3" s="56" t="s">
        <v>58</v>
      </c>
      <c r="H3" s="56" t="s">
        <v>59</v>
      </c>
      <c r="I3" s="56" t="s">
        <v>60</v>
      </c>
      <c r="J3" s="56" t="s">
        <v>61</v>
      </c>
      <c r="K3" s="56" t="s">
        <v>62</v>
      </c>
      <c r="L3" s="56" t="s">
        <v>63</v>
      </c>
      <c r="M3" s="56" t="s">
        <v>64</v>
      </c>
      <c r="N3" s="56" t="s">
        <v>108</v>
      </c>
      <c r="O3" s="56" t="s">
        <v>110</v>
      </c>
      <c r="P3" s="57" t="s">
        <v>109</v>
      </c>
    </row>
    <row r="4" spans="2:16">
      <c r="B4" s="109" t="s">
        <v>48</v>
      </c>
      <c r="C4" s="52">
        <v>-6.17</v>
      </c>
      <c r="D4" s="52">
        <v>10</v>
      </c>
      <c r="E4" s="52">
        <v>15.51</v>
      </c>
      <c r="F4" s="52">
        <v>135.38999999999999</v>
      </c>
      <c r="G4" s="52">
        <v>225.53</v>
      </c>
      <c r="H4" s="52">
        <v>1223.3800000000001</v>
      </c>
      <c r="I4" s="52">
        <v>58.853961400000003</v>
      </c>
      <c r="J4" s="52">
        <v>44.243613099999997</v>
      </c>
      <c r="K4" s="52">
        <v>216</v>
      </c>
      <c r="L4" s="52">
        <v>70831</v>
      </c>
      <c r="M4" s="52">
        <v>29.99</v>
      </c>
      <c r="N4" s="3">
        <f>(K4/(K4+L4))*100</f>
        <v>0.30402409672470337</v>
      </c>
      <c r="O4" s="3">
        <f t="shared" ref="O4:O22" si="0">I4+3*J4</f>
        <v>191.58480069999999</v>
      </c>
      <c r="P4" s="58">
        <f>I4-3*J4</f>
        <v>-73.876877899999982</v>
      </c>
    </row>
    <row r="5" spans="2:16">
      <c r="B5" s="109" t="s">
        <v>23</v>
      </c>
      <c r="C5" s="52">
        <v>0</v>
      </c>
      <c r="D5" s="52">
        <v>0</v>
      </c>
      <c r="E5" s="52">
        <v>20.329999999999998</v>
      </c>
      <c r="F5" s="52">
        <v>1580.25</v>
      </c>
      <c r="G5" s="52">
        <v>2450.5</v>
      </c>
      <c r="H5" s="52">
        <v>7667.75</v>
      </c>
      <c r="I5" s="52">
        <v>525.72839239999996</v>
      </c>
      <c r="J5" s="52">
        <v>530.13425930000005</v>
      </c>
      <c r="K5" s="52">
        <v>216</v>
      </c>
      <c r="L5" s="52">
        <v>70831</v>
      </c>
      <c r="M5" s="52">
        <v>0</v>
      </c>
      <c r="N5" s="3">
        <f t="shared" ref="N5:N68" si="1">(K5/(K5+L5))*100</f>
        <v>0.30402409672470337</v>
      </c>
      <c r="O5" s="3">
        <f t="shared" si="0"/>
        <v>2116.1311703000001</v>
      </c>
      <c r="P5" s="58">
        <f t="shared" ref="P5:P33" si="2">I5-3*J5</f>
        <v>-1064.6743855000004</v>
      </c>
    </row>
    <row r="6" spans="2:16">
      <c r="B6" s="109" t="s">
        <v>49</v>
      </c>
      <c r="C6" s="52">
        <v>-11.29</v>
      </c>
      <c r="D6" s="52">
        <v>9.19</v>
      </c>
      <c r="E6" s="52">
        <v>10</v>
      </c>
      <c r="F6" s="52">
        <v>85</v>
      </c>
      <c r="G6" s="52">
        <v>119.99</v>
      </c>
      <c r="H6" s="52">
        <v>399.99</v>
      </c>
      <c r="I6" s="52">
        <v>46.876491600000001</v>
      </c>
      <c r="J6" s="52">
        <v>23.915102999999998</v>
      </c>
      <c r="K6" s="52">
        <v>216</v>
      </c>
      <c r="L6" s="52">
        <v>70831</v>
      </c>
      <c r="M6" s="52">
        <v>44.99</v>
      </c>
      <c r="N6" s="3">
        <f t="shared" si="1"/>
        <v>0.30402409672470337</v>
      </c>
      <c r="O6" s="3">
        <f t="shared" si="0"/>
        <v>118.6218006</v>
      </c>
      <c r="P6" s="58">
        <f t="shared" si="2"/>
        <v>-24.86881739999999</v>
      </c>
    </row>
    <row r="7" spans="2:16">
      <c r="B7" s="109" t="s">
        <v>50</v>
      </c>
      <c r="C7" s="52">
        <v>0</v>
      </c>
      <c r="D7" s="52">
        <v>0</v>
      </c>
      <c r="E7" s="52">
        <v>0</v>
      </c>
      <c r="F7" s="52">
        <v>4.21</v>
      </c>
      <c r="G7" s="52">
        <v>9.65</v>
      </c>
      <c r="H7" s="52">
        <v>159.38999999999999</v>
      </c>
      <c r="I7" s="52">
        <v>0.89480110000000002</v>
      </c>
      <c r="J7" s="52">
        <v>2.1978148000000002</v>
      </c>
      <c r="K7" s="52">
        <v>216</v>
      </c>
      <c r="L7" s="52">
        <v>70831</v>
      </c>
      <c r="M7" s="52">
        <v>0</v>
      </c>
      <c r="N7" s="3">
        <f t="shared" si="1"/>
        <v>0.30402409672470337</v>
      </c>
      <c r="O7" s="3">
        <f t="shared" si="0"/>
        <v>7.4882455000000014</v>
      </c>
      <c r="P7" s="58">
        <f t="shared" si="2"/>
        <v>-5.6986433000000005</v>
      </c>
    </row>
    <row r="8" spans="2:16">
      <c r="B8" s="109" t="s">
        <v>51</v>
      </c>
      <c r="C8" s="52">
        <v>0</v>
      </c>
      <c r="D8" s="52">
        <v>0</v>
      </c>
      <c r="E8" s="52">
        <v>0</v>
      </c>
      <c r="F8" s="52">
        <v>190.5</v>
      </c>
      <c r="G8" s="52">
        <v>427.75</v>
      </c>
      <c r="H8" s="52">
        <v>4320.75</v>
      </c>
      <c r="I8" s="52">
        <v>40.095359799999997</v>
      </c>
      <c r="J8" s="52">
        <v>96.347103200000006</v>
      </c>
      <c r="K8" s="52">
        <v>216</v>
      </c>
      <c r="L8" s="52">
        <v>70831</v>
      </c>
      <c r="M8" s="52">
        <v>0</v>
      </c>
      <c r="N8" s="3">
        <f t="shared" si="1"/>
        <v>0.30402409672470337</v>
      </c>
      <c r="O8" s="3">
        <f t="shared" si="0"/>
        <v>329.13666940000002</v>
      </c>
      <c r="P8" s="58">
        <f t="shared" si="2"/>
        <v>-248.94594980000005</v>
      </c>
    </row>
    <row r="9" spans="2:16">
      <c r="B9" s="109" t="s">
        <v>41</v>
      </c>
      <c r="C9" s="52">
        <v>0</v>
      </c>
      <c r="D9" s="52">
        <v>0</v>
      </c>
      <c r="E9" s="52">
        <v>0</v>
      </c>
      <c r="F9" s="52">
        <v>5.09</v>
      </c>
      <c r="G9" s="52">
        <v>21.56</v>
      </c>
      <c r="H9" s="52">
        <v>1112.45</v>
      </c>
      <c r="I9" s="52">
        <v>1.2215262</v>
      </c>
      <c r="J9" s="52">
        <v>9.0811962000000008</v>
      </c>
      <c r="K9" s="52">
        <v>216</v>
      </c>
      <c r="L9" s="52">
        <v>70831</v>
      </c>
      <c r="M9" s="52">
        <v>0</v>
      </c>
      <c r="N9" s="3">
        <f t="shared" si="1"/>
        <v>0.30402409672470337</v>
      </c>
      <c r="O9" s="3">
        <f t="shared" si="0"/>
        <v>28.465114800000002</v>
      </c>
      <c r="P9" s="58">
        <f t="shared" si="2"/>
        <v>-26.022062400000003</v>
      </c>
    </row>
    <row r="10" spans="2:16">
      <c r="B10" s="109" t="s">
        <v>42</v>
      </c>
      <c r="C10" s="52">
        <v>-3875</v>
      </c>
      <c r="D10" s="52">
        <v>-832</v>
      </c>
      <c r="E10" s="52">
        <v>-376.25</v>
      </c>
      <c r="F10" s="52">
        <v>345.25</v>
      </c>
      <c r="G10" s="52">
        <v>740</v>
      </c>
      <c r="H10" s="52">
        <v>5192.25</v>
      </c>
      <c r="I10" s="52">
        <v>-10.846461400000001</v>
      </c>
      <c r="J10" s="52">
        <v>255.31431549999999</v>
      </c>
      <c r="K10" s="52">
        <v>502</v>
      </c>
      <c r="L10" s="52">
        <v>70545</v>
      </c>
      <c r="M10" s="52">
        <v>0</v>
      </c>
      <c r="N10" s="3">
        <f t="shared" si="1"/>
        <v>0.70657452109167174</v>
      </c>
      <c r="O10" s="3">
        <f t="shared" si="0"/>
        <v>755.0964851</v>
      </c>
      <c r="P10" s="58">
        <f t="shared" si="2"/>
        <v>-776.7894078999999</v>
      </c>
    </row>
    <row r="11" spans="2:16">
      <c r="B11" s="109" t="s">
        <v>43</v>
      </c>
      <c r="C11" s="52">
        <v>-1107.74</v>
      </c>
      <c r="D11" s="52">
        <v>-104.58</v>
      </c>
      <c r="E11" s="52">
        <v>-47.5</v>
      </c>
      <c r="F11" s="52">
        <v>46.22</v>
      </c>
      <c r="G11" s="52">
        <v>118.46</v>
      </c>
      <c r="H11" s="52">
        <v>2483.48</v>
      </c>
      <c r="I11" s="52">
        <v>-1.2059256</v>
      </c>
      <c r="J11" s="52">
        <v>38.770695400000001</v>
      </c>
      <c r="K11" s="52">
        <v>502</v>
      </c>
      <c r="L11" s="52">
        <v>70545</v>
      </c>
      <c r="M11" s="52">
        <v>0</v>
      </c>
      <c r="N11" s="3">
        <f t="shared" si="1"/>
        <v>0.70657452109167174</v>
      </c>
      <c r="O11" s="3">
        <f t="shared" si="0"/>
        <v>115.10616060000001</v>
      </c>
      <c r="P11" s="58">
        <f t="shared" si="2"/>
        <v>-117.51801180000001</v>
      </c>
    </row>
    <row r="12" spans="2:16">
      <c r="B12" s="109" t="s">
        <v>24</v>
      </c>
      <c r="C12" s="52">
        <v>0</v>
      </c>
      <c r="D12" s="52">
        <v>0</v>
      </c>
      <c r="E12" s="52">
        <v>0</v>
      </c>
      <c r="F12" s="52">
        <v>22</v>
      </c>
      <c r="G12" s="52">
        <v>42</v>
      </c>
      <c r="H12" s="52">
        <v>221.67</v>
      </c>
      <c r="I12" s="52">
        <v>6.0099274999999999</v>
      </c>
      <c r="J12" s="52">
        <v>9.0061745000000002</v>
      </c>
      <c r="K12" s="52">
        <v>0</v>
      </c>
      <c r="L12" s="52">
        <v>71047</v>
      </c>
      <c r="M12" s="52">
        <v>0</v>
      </c>
      <c r="N12" s="3">
        <f t="shared" si="1"/>
        <v>0</v>
      </c>
      <c r="O12" s="3">
        <f t="shared" si="0"/>
        <v>33.028451000000004</v>
      </c>
      <c r="P12" s="58">
        <f t="shared" si="2"/>
        <v>-21.008596000000001</v>
      </c>
    </row>
    <row r="13" spans="2:16">
      <c r="B13" s="109" t="s">
        <v>44</v>
      </c>
      <c r="C13" s="52">
        <v>0</v>
      </c>
      <c r="D13" s="52">
        <v>0</v>
      </c>
      <c r="E13" s="52">
        <v>0</v>
      </c>
      <c r="F13" s="52">
        <v>17.329999999999998</v>
      </c>
      <c r="G13" s="52">
        <v>47</v>
      </c>
      <c r="H13" s="52">
        <v>384.33</v>
      </c>
      <c r="I13" s="52">
        <v>4.0676956000000004</v>
      </c>
      <c r="J13" s="52">
        <v>10.6708225</v>
      </c>
      <c r="K13" s="52">
        <v>0</v>
      </c>
      <c r="L13" s="52">
        <v>71047</v>
      </c>
      <c r="M13" s="52">
        <v>0</v>
      </c>
      <c r="N13" s="3">
        <f t="shared" si="1"/>
        <v>0</v>
      </c>
      <c r="O13" s="3">
        <f t="shared" si="0"/>
        <v>36.0801631</v>
      </c>
      <c r="P13" s="58">
        <f t="shared" si="2"/>
        <v>-27.944771899999999</v>
      </c>
    </row>
    <row r="14" spans="2:16">
      <c r="B14" s="109" t="s">
        <v>25</v>
      </c>
      <c r="C14" s="52">
        <v>0</v>
      </c>
      <c r="D14" s="52">
        <v>0</v>
      </c>
      <c r="E14" s="52">
        <v>0</v>
      </c>
      <c r="F14" s="52">
        <v>97.67</v>
      </c>
      <c r="G14" s="52">
        <v>179.33</v>
      </c>
      <c r="H14" s="52">
        <v>848.67</v>
      </c>
      <c r="I14" s="52">
        <v>28.355892600000001</v>
      </c>
      <c r="J14" s="52">
        <v>38.9042344</v>
      </c>
      <c r="K14" s="52">
        <v>0</v>
      </c>
      <c r="L14" s="52">
        <v>71047</v>
      </c>
      <c r="M14" s="52">
        <v>0</v>
      </c>
      <c r="N14" s="3">
        <f t="shared" si="1"/>
        <v>0</v>
      </c>
      <c r="O14" s="3">
        <f t="shared" si="0"/>
        <v>145.0685958</v>
      </c>
      <c r="P14" s="58">
        <f t="shared" si="2"/>
        <v>-88.356810599999989</v>
      </c>
    </row>
    <row r="15" spans="2:16">
      <c r="B15" s="109" t="s">
        <v>45</v>
      </c>
      <c r="C15" s="52">
        <v>0</v>
      </c>
      <c r="D15" s="52">
        <v>0</v>
      </c>
      <c r="E15" s="52">
        <v>0</v>
      </c>
      <c r="F15" s="52">
        <v>9.33</v>
      </c>
      <c r="G15" s="52">
        <v>21</v>
      </c>
      <c r="H15" s="52">
        <v>365.67</v>
      </c>
      <c r="I15" s="52">
        <v>1.8658136000000001</v>
      </c>
      <c r="J15" s="52">
        <v>5.1607989999999999</v>
      </c>
      <c r="K15" s="52">
        <v>0</v>
      </c>
      <c r="L15" s="52">
        <v>71047</v>
      </c>
      <c r="M15" s="52">
        <v>0</v>
      </c>
      <c r="N15" s="3">
        <f t="shared" si="1"/>
        <v>0</v>
      </c>
      <c r="O15" s="3">
        <f t="shared" si="0"/>
        <v>17.348210599999998</v>
      </c>
      <c r="P15" s="58">
        <f t="shared" si="2"/>
        <v>-13.6165834</v>
      </c>
    </row>
    <row r="16" spans="2:16">
      <c r="B16" s="109" t="s">
        <v>46</v>
      </c>
      <c r="C16" s="52">
        <v>0</v>
      </c>
      <c r="D16" s="52">
        <v>0</v>
      </c>
      <c r="E16" s="52">
        <v>0</v>
      </c>
      <c r="F16" s="52">
        <v>1.33</v>
      </c>
      <c r="G16" s="52">
        <v>4</v>
      </c>
      <c r="H16" s="52">
        <v>66</v>
      </c>
      <c r="I16" s="52">
        <v>0.2999386</v>
      </c>
      <c r="J16" s="52">
        <v>1.1616021000000001</v>
      </c>
      <c r="K16" s="52">
        <v>0</v>
      </c>
      <c r="L16" s="52">
        <v>71047</v>
      </c>
      <c r="M16" s="52">
        <v>0</v>
      </c>
      <c r="N16" s="3">
        <f t="shared" si="1"/>
        <v>0</v>
      </c>
      <c r="O16" s="3">
        <f t="shared" si="0"/>
        <v>3.7847449000000002</v>
      </c>
      <c r="P16" s="58">
        <f t="shared" si="2"/>
        <v>-3.1848677000000003</v>
      </c>
    </row>
    <row r="17" spans="2:18">
      <c r="B17" s="109" t="s">
        <v>26</v>
      </c>
      <c r="C17" s="52">
        <v>0</v>
      </c>
      <c r="D17" s="52">
        <v>0</v>
      </c>
      <c r="E17" s="52">
        <v>0</v>
      </c>
      <c r="F17" s="52">
        <v>440.95</v>
      </c>
      <c r="G17" s="52">
        <v>772.71</v>
      </c>
      <c r="H17" s="52">
        <v>3287.25</v>
      </c>
      <c r="I17" s="52">
        <v>114.9353194</v>
      </c>
      <c r="J17" s="52">
        <v>166.30571760000001</v>
      </c>
      <c r="K17" s="52">
        <v>0</v>
      </c>
      <c r="L17" s="52">
        <v>71047</v>
      </c>
      <c r="M17" s="52">
        <v>0</v>
      </c>
      <c r="N17" s="3">
        <f t="shared" si="1"/>
        <v>0</v>
      </c>
      <c r="O17" s="3">
        <f t="shared" si="0"/>
        <v>613.85247220000008</v>
      </c>
      <c r="P17" s="58">
        <f t="shared" si="2"/>
        <v>-383.98183340000003</v>
      </c>
    </row>
    <row r="18" spans="2:18">
      <c r="B18" s="109" t="s">
        <v>27</v>
      </c>
      <c r="C18" s="52">
        <v>0</v>
      </c>
      <c r="D18" s="52">
        <v>0</v>
      </c>
      <c r="E18" s="52">
        <v>0</v>
      </c>
      <c r="F18" s="52">
        <v>90.33</v>
      </c>
      <c r="G18" s="52">
        <v>164.33</v>
      </c>
      <c r="H18" s="52">
        <v>644.33000000000004</v>
      </c>
      <c r="I18" s="52">
        <v>25.396500899999999</v>
      </c>
      <c r="J18" s="52">
        <v>35.147524900000001</v>
      </c>
      <c r="K18" s="52">
        <v>0</v>
      </c>
      <c r="L18" s="52">
        <v>71047</v>
      </c>
      <c r="M18" s="52">
        <v>0</v>
      </c>
      <c r="N18" s="3">
        <f t="shared" si="1"/>
        <v>0</v>
      </c>
      <c r="O18" s="3">
        <f t="shared" si="0"/>
        <v>130.8390756</v>
      </c>
      <c r="P18" s="58">
        <f t="shared" si="2"/>
        <v>-80.046073799999988</v>
      </c>
    </row>
    <row r="19" spans="2:18">
      <c r="B19" s="109" t="s">
        <v>28</v>
      </c>
      <c r="C19" s="52">
        <v>0</v>
      </c>
      <c r="D19" s="52">
        <v>0</v>
      </c>
      <c r="E19" s="52">
        <v>0</v>
      </c>
      <c r="F19" s="52">
        <v>35.67</v>
      </c>
      <c r="G19" s="52">
        <v>77</v>
      </c>
      <c r="H19" s="52">
        <v>519.33000000000004</v>
      </c>
      <c r="I19" s="52">
        <v>8.1767173999999994</v>
      </c>
      <c r="J19" s="52">
        <v>16.519106600000001</v>
      </c>
      <c r="K19" s="52">
        <v>0</v>
      </c>
      <c r="L19" s="52">
        <v>71047</v>
      </c>
      <c r="M19" s="52">
        <v>0</v>
      </c>
      <c r="N19" s="3">
        <f t="shared" si="1"/>
        <v>0</v>
      </c>
      <c r="O19" s="3">
        <f t="shared" si="0"/>
        <v>57.734037200000003</v>
      </c>
      <c r="P19" s="58">
        <f t="shared" si="2"/>
        <v>-41.380602400000001</v>
      </c>
    </row>
    <row r="20" spans="2:18">
      <c r="B20" s="109" t="s">
        <v>29</v>
      </c>
      <c r="C20" s="52">
        <v>0</v>
      </c>
      <c r="D20" s="52">
        <v>0</v>
      </c>
      <c r="E20" s="52">
        <v>0</v>
      </c>
      <c r="F20" s="52">
        <v>279.67</v>
      </c>
      <c r="G20" s="52">
        <v>500</v>
      </c>
      <c r="H20" s="52">
        <v>2090.67</v>
      </c>
      <c r="I20" s="52">
        <v>90.580948100000001</v>
      </c>
      <c r="J20" s="52">
        <v>104.9148764</v>
      </c>
      <c r="K20" s="52">
        <v>0</v>
      </c>
      <c r="L20" s="52">
        <v>71047</v>
      </c>
      <c r="M20" s="52">
        <v>0</v>
      </c>
      <c r="N20" s="3">
        <f t="shared" si="1"/>
        <v>0</v>
      </c>
      <c r="O20" s="3">
        <f t="shared" si="0"/>
        <v>405.32557729999996</v>
      </c>
      <c r="P20" s="58">
        <f t="shared" si="2"/>
        <v>-224.16368109999996</v>
      </c>
    </row>
    <row r="21" spans="2:18">
      <c r="B21" s="109" t="s">
        <v>30</v>
      </c>
      <c r="C21" s="52">
        <v>0</v>
      </c>
      <c r="D21" s="52">
        <v>0</v>
      </c>
      <c r="E21" s="52">
        <v>0</v>
      </c>
      <c r="F21" s="52">
        <v>242</v>
      </c>
      <c r="G21" s="52">
        <v>437</v>
      </c>
      <c r="H21" s="52">
        <v>1572.67</v>
      </c>
      <c r="I21" s="52">
        <v>67.818408099999999</v>
      </c>
      <c r="J21" s="52">
        <v>93.328993199999999</v>
      </c>
      <c r="K21" s="52">
        <v>0</v>
      </c>
      <c r="L21" s="52">
        <v>71047</v>
      </c>
      <c r="M21" s="52">
        <v>0</v>
      </c>
      <c r="N21" s="3">
        <f t="shared" si="1"/>
        <v>0</v>
      </c>
      <c r="O21" s="3">
        <f t="shared" si="0"/>
        <v>347.80538769999998</v>
      </c>
      <c r="P21" s="58">
        <f t="shared" si="2"/>
        <v>-212.16857149999998</v>
      </c>
    </row>
    <row r="22" spans="2:18">
      <c r="B22" s="109" t="s">
        <v>47</v>
      </c>
      <c r="C22" s="52">
        <v>0</v>
      </c>
      <c r="D22" s="52">
        <v>0</v>
      </c>
      <c r="E22" s="52">
        <v>0</v>
      </c>
      <c r="F22" s="52">
        <v>35.33</v>
      </c>
      <c r="G22" s="52">
        <v>71.33</v>
      </c>
      <c r="H22" s="52">
        <v>489.67</v>
      </c>
      <c r="I22" s="52">
        <v>10.149699399999999</v>
      </c>
      <c r="J22" s="52">
        <v>15.460613800000001</v>
      </c>
      <c r="K22" s="52">
        <v>0</v>
      </c>
      <c r="L22" s="52">
        <v>71047</v>
      </c>
      <c r="M22" s="52">
        <v>0</v>
      </c>
      <c r="N22" s="3">
        <f t="shared" si="1"/>
        <v>0</v>
      </c>
      <c r="O22" s="3">
        <f t="shared" si="0"/>
        <v>56.531540800000002</v>
      </c>
      <c r="P22" s="58">
        <f t="shared" si="2"/>
        <v>-36.232141999999996</v>
      </c>
    </row>
    <row r="23" spans="2:18">
      <c r="B23" s="109" t="s">
        <v>53</v>
      </c>
      <c r="C23" s="52">
        <v>0</v>
      </c>
      <c r="D23" s="52">
        <v>0</v>
      </c>
      <c r="E23" s="52">
        <v>0</v>
      </c>
      <c r="F23" s="52">
        <v>0</v>
      </c>
      <c r="G23" s="52">
        <v>0</v>
      </c>
      <c r="H23" s="52">
        <v>81.33</v>
      </c>
      <c r="I23" s="52">
        <v>1.18336E-2</v>
      </c>
      <c r="J23" s="52">
        <v>0.5621931</v>
      </c>
      <c r="K23" s="52">
        <v>0</v>
      </c>
      <c r="L23" s="52">
        <v>71047</v>
      </c>
      <c r="M23" s="52">
        <v>0</v>
      </c>
      <c r="N23" s="3">
        <f t="shared" si="1"/>
        <v>0</v>
      </c>
      <c r="O23" s="3"/>
      <c r="P23" s="58"/>
    </row>
    <row r="24" spans="2:18">
      <c r="B24" s="109" t="s">
        <v>31</v>
      </c>
      <c r="C24" s="52">
        <v>0</v>
      </c>
      <c r="D24" s="52">
        <v>0</v>
      </c>
      <c r="E24" s="52">
        <v>0</v>
      </c>
      <c r="F24" s="52">
        <v>8.67</v>
      </c>
      <c r="G24" s="52">
        <v>23.33</v>
      </c>
      <c r="H24" s="52">
        <v>212.67</v>
      </c>
      <c r="I24" s="52">
        <v>1.8528766999999999</v>
      </c>
      <c r="J24" s="52">
        <v>5.5562592000000004</v>
      </c>
      <c r="K24" s="52">
        <v>0</v>
      </c>
      <c r="L24" s="52">
        <v>71047</v>
      </c>
      <c r="M24" s="52">
        <v>0</v>
      </c>
      <c r="N24" s="3">
        <f t="shared" si="1"/>
        <v>0</v>
      </c>
      <c r="O24" s="3">
        <f>I24+3*J24</f>
        <v>18.521654300000002</v>
      </c>
      <c r="P24" s="58">
        <f t="shared" si="2"/>
        <v>-14.815900900000003</v>
      </c>
    </row>
    <row r="25" spans="2:18">
      <c r="B25" s="111" t="s">
        <v>65</v>
      </c>
      <c r="C25" s="53">
        <v>0</v>
      </c>
      <c r="D25" s="53">
        <v>0</v>
      </c>
      <c r="E25" s="53">
        <v>0</v>
      </c>
      <c r="F25" s="53">
        <v>1</v>
      </c>
      <c r="G25" s="53">
        <v>1</v>
      </c>
      <c r="H25" s="53">
        <v>1</v>
      </c>
      <c r="I25" s="53">
        <v>0.29007559999999999</v>
      </c>
      <c r="J25" s="53">
        <v>0.45380019999999999</v>
      </c>
      <c r="K25" s="53">
        <v>0</v>
      </c>
      <c r="L25" s="53">
        <v>71047</v>
      </c>
      <c r="M25" s="53">
        <v>0</v>
      </c>
      <c r="N25" s="54">
        <f t="shared" si="1"/>
        <v>0</v>
      </c>
      <c r="O25" s="54"/>
      <c r="P25" s="59"/>
    </row>
    <row r="26" spans="2:18">
      <c r="B26" s="109" t="s">
        <v>33</v>
      </c>
      <c r="C26" s="52">
        <v>6</v>
      </c>
      <c r="D26" s="52">
        <v>6</v>
      </c>
      <c r="E26" s="52">
        <v>7</v>
      </c>
      <c r="F26" s="52">
        <v>37</v>
      </c>
      <c r="G26" s="52">
        <v>49</v>
      </c>
      <c r="H26" s="52">
        <v>61</v>
      </c>
      <c r="I26" s="52">
        <v>18.7508269</v>
      </c>
      <c r="J26" s="52">
        <v>9.7875685000000008</v>
      </c>
      <c r="K26" s="52">
        <v>0</v>
      </c>
      <c r="L26" s="52">
        <v>71047</v>
      </c>
      <c r="M26" s="52">
        <v>11</v>
      </c>
      <c r="N26" s="3">
        <f t="shared" si="1"/>
        <v>0</v>
      </c>
      <c r="O26" s="3">
        <f t="shared" ref="O26:O33" si="3">I26+3*J26</f>
        <v>48.113532400000004</v>
      </c>
      <c r="P26" s="58">
        <f t="shared" si="2"/>
        <v>-10.611878600000004</v>
      </c>
    </row>
    <row r="27" spans="2:18">
      <c r="B27" s="109" t="s">
        <v>37</v>
      </c>
      <c r="C27" s="52">
        <v>1</v>
      </c>
      <c r="D27" s="52">
        <v>1</v>
      </c>
      <c r="E27" s="52">
        <v>1</v>
      </c>
      <c r="F27" s="52">
        <v>3</v>
      </c>
      <c r="G27" s="52">
        <v>5</v>
      </c>
      <c r="H27" s="52">
        <v>196</v>
      </c>
      <c r="I27" s="52">
        <v>1.5295509</v>
      </c>
      <c r="J27" s="52">
        <v>1.1317740000000001</v>
      </c>
      <c r="K27" s="52">
        <v>0</v>
      </c>
      <c r="L27" s="52">
        <v>71047</v>
      </c>
      <c r="M27" s="52">
        <v>1</v>
      </c>
      <c r="N27" s="3">
        <f t="shared" si="1"/>
        <v>0</v>
      </c>
      <c r="O27" s="3">
        <f t="shared" si="3"/>
        <v>4.9248729000000004</v>
      </c>
      <c r="P27" s="58">
        <f t="shared" si="2"/>
        <v>-1.8657711000000001</v>
      </c>
    </row>
    <row r="28" spans="2:18">
      <c r="B28" s="109" t="s">
        <v>38</v>
      </c>
      <c r="C28" s="52">
        <v>0</v>
      </c>
      <c r="D28" s="52">
        <v>1</v>
      </c>
      <c r="E28" s="52">
        <v>1</v>
      </c>
      <c r="F28" s="52">
        <v>2</v>
      </c>
      <c r="G28" s="52">
        <v>4</v>
      </c>
      <c r="H28" s="52">
        <v>53</v>
      </c>
      <c r="I28" s="52">
        <v>1.3516545</v>
      </c>
      <c r="J28" s="52">
        <v>0.66004929999999995</v>
      </c>
      <c r="K28" s="52">
        <v>0</v>
      </c>
      <c r="L28" s="52">
        <v>71047</v>
      </c>
      <c r="M28" s="52">
        <v>1</v>
      </c>
      <c r="N28" s="3">
        <f t="shared" si="1"/>
        <v>0</v>
      </c>
      <c r="O28" s="3">
        <f t="shared" si="3"/>
        <v>3.3318023999999999</v>
      </c>
      <c r="P28" s="58">
        <f t="shared" si="2"/>
        <v>-0.62849339999999998</v>
      </c>
    </row>
    <row r="29" spans="2:18">
      <c r="B29" s="109" t="s">
        <v>34</v>
      </c>
      <c r="C29" s="52">
        <v>1</v>
      </c>
      <c r="D29" s="52">
        <v>1</v>
      </c>
      <c r="E29" s="52">
        <v>1</v>
      </c>
      <c r="F29" s="52">
        <v>4</v>
      </c>
      <c r="G29" s="52">
        <v>7</v>
      </c>
      <c r="H29" s="52">
        <v>28</v>
      </c>
      <c r="I29" s="52">
        <v>1.8086169999999999</v>
      </c>
      <c r="J29" s="52">
        <v>1.3361202999999999</v>
      </c>
      <c r="K29" s="52">
        <v>1</v>
      </c>
      <c r="L29" s="52">
        <v>71046</v>
      </c>
      <c r="M29" s="52">
        <v>1</v>
      </c>
      <c r="N29" s="3">
        <f t="shared" si="1"/>
        <v>1.4075189663180711E-3</v>
      </c>
      <c r="O29" s="3">
        <f t="shared" si="3"/>
        <v>5.8169778999999995</v>
      </c>
      <c r="P29" s="58">
        <f t="shared" si="2"/>
        <v>-2.1997438999999996</v>
      </c>
    </row>
    <row r="30" spans="2:18">
      <c r="B30" s="109" t="s">
        <v>35</v>
      </c>
      <c r="C30" s="52">
        <v>1</v>
      </c>
      <c r="D30" s="52">
        <v>1</v>
      </c>
      <c r="E30" s="52">
        <v>1</v>
      </c>
      <c r="F30" s="52">
        <v>3</v>
      </c>
      <c r="G30" s="52">
        <v>5</v>
      </c>
      <c r="H30" s="52">
        <v>16</v>
      </c>
      <c r="I30" s="52">
        <v>1.5617909999999999</v>
      </c>
      <c r="J30" s="52">
        <v>0.90828050000000005</v>
      </c>
      <c r="K30" s="52">
        <v>1</v>
      </c>
      <c r="L30" s="52">
        <v>71046</v>
      </c>
      <c r="M30" s="52">
        <v>1</v>
      </c>
      <c r="N30" s="3">
        <f t="shared" si="1"/>
        <v>1.4075189663180711E-3</v>
      </c>
      <c r="O30" s="3">
        <f t="shared" si="3"/>
        <v>4.2866324999999996</v>
      </c>
      <c r="P30" s="58">
        <f t="shared" si="2"/>
        <v>-1.1630505000000002</v>
      </c>
    </row>
    <row r="31" spans="2:18">
      <c r="B31" s="109" t="s">
        <v>32</v>
      </c>
      <c r="C31" s="52">
        <v>-5</v>
      </c>
      <c r="D31" s="52">
        <v>7</v>
      </c>
      <c r="E31" s="52">
        <v>42</v>
      </c>
      <c r="F31" s="52">
        <v>866</v>
      </c>
      <c r="G31" s="52">
        <v>1150</v>
      </c>
      <c r="H31" s="52">
        <v>1823</v>
      </c>
      <c r="I31" s="52">
        <v>380.26563069999997</v>
      </c>
      <c r="J31" s="52">
        <v>254.29469230000001</v>
      </c>
      <c r="K31" s="52">
        <v>1</v>
      </c>
      <c r="L31" s="52">
        <v>71046</v>
      </c>
      <c r="M31" s="52">
        <v>310</v>
      </c>
      <c r="N31" s="3">
        <f t="shared" si="1"/>
        <v>1.4075189663180711E-3</v>
      </c>
      <c r="O31" s="3">
        <f t="shared" si="3"/>
        <v>1143.1497076000001</v>
      </c>
      <c r="P31" s="58">
        <f t="shared" si="2"/>
        <v>-382.61844620000011</v>
      </c>
      <c r="R31" t="str">
        <f>"if "&amp;B31&amp;" &lt; "&amp;D31&amp;" then "&amp;B31&amp; " = "&amp;D31&amp;" ;"</f>
        <v>if EQPDAYS &lt; 7 then EQPDAYS = 7 ;</v>
      </c>
    </row>
    <row r="32" spans="2:18">
      <c r="B32" s="109" t="s">
        <v>66</v>
      </c>
      <c r="C32" s="52">
        <v>0</v>
      </c>
      <c r="D32" s="52">
        <v>0</v>
      </c>
      <c r="E32" s="52">
        <v>0</v>
      </c>
      <c r="F32" s="52">
        <v>62</v>
      </c>
      <c r="G32" s="52">
        <v>74</v>
      </c>
      <c r="H32" s="52">
        <v>99</v>
      </c>
      <c r="I32" s="52">
        <v>31.3751128</v>
      </c>
      <c r="J32" s="52">
        <v>22.082194999999999</v>
      </c>
      <c r="K32" s="52">
        <v>1244</v>
      </c>
      <c r="L32" s="52">
        <v>69803</v>
      </c>
      <c r="M32" s="52">
        <v>0</v>
      </c>
      <c r="N32" s="3">
        <f t="shared" si="1"/>
        <v>1.7509535940996805</v>
      </c>
      <c r="O32" s="3">
        <f t="shared" si="3"/>
        <v>97.621697799999993</v>
      </c>
      <c r="P32" s="58">
        <f t="shared" si="2"/>
        <v>-34.871472199999999</v>
      </c>
    </row>
    <row r="33" spans="2:16">
      <c r="B33" s="109" t="s">
        <v>67</v>
      </c>
      <c r="C33" s="52">
        <v>0</v>
      </c>
      <c r="D33" s="52">
        <v>0</v>
      </c>
      <c r="E33" s="52">
        <v>0</v>
      </c>
      <c r="F33" s="52">
        <v>62</v>
      </c>
      <c r="G33" s="52">
        <v>76</v>
      </c>
      <c r="H33" s="52">
        <v>99</v>
      </c>
      <c r="I33" s="52">
        <v>21.1577153</v>
      </c>
      <c r="J33" s="52">
        <v>23.917585500000001</v>
      </c>
      <c r="K33" s="52">
        <v>1244</v>
      </c>
      <c r="L33" s="52">
        <v>69803</v>
      </c>
      <c r="M33" s="52">
        <v>0</v>
      </c>
      <c r="N33" s="3">
        <f t="shared" si="1"/>
        <v>1.7509535940996805</v>
      </c>
      <c r="O33" s="3">
        <f t="shared" si="3"/>
        <v>92.91047180000001</v>
      </c>
      <c r="P33" s="58">
        <f t="shared" si="2"/>
        <v>-50.595041200000004</v>
      </c>
    </row>
    <row r="34" spans="2:16">
      <c r="B34" s="109" t="s">
        <v>68</v>
      </c>
      <c r="C34" s="52">
        <v>0</v>
      </c>
      <c r="D34" s="52">
        <v>0</v>
      </c>
      <c r="E34" s="52">
        <v>0</v>
      </c>
      <c r="F34" s="52">
        <v>1</v>
      </c>
      <c r="G34" s="52">
        <v>1</v>
      </c>
      <c r="H34" s="52">
        <v>1</v>
      </c>
      <c r="I34" s="52">
        <v>0.24238879999999999</v>
      </c>
      <c r="J34" s="52">
        <v>0.4285313</v>
      </c>
      <c r="K34" s="52">
        <v>0</v>
      </c>
      <c r="L34" s="52">
        <v>71047</v>
      </c>
      <c r="M34" s="52">
        <v>0</v>
      </c>
      <c r="N34" s="3">
        <f t="shared" si="1"/>
        <v>0</v>
      </c>
      <c r="O34" s="3"/>
      <c r="P34" s="58"/>
    </row>
    <row r="35" spans="2:16">
      <c r="B35" s="109" t="s">
        <v>69</v>
      </c>
      <c r="C35" s="52">
        <v>0</v>
      </c>
      <c r="D35" s="52">
        <v>0</v>
      </c>
      <c r="E35" s="52">
        <v>0</v>
      </c>
      <c r="F35" s="52">
        <v>1</v>
      </c>
      <c r="G35" s="52">
        <v>1</v>
      </c>
      <c r="H35" s="52">
        <v>1</v>
      </c>
      <c r="I35" s="52">
        <v>0.1676637</v>
      </c>
      <c r="J35" s="52">
        <v>0.37357000000000001</v>
      </c>
      <c r="K35" s="52">
        <v>0</v>
      </c>
      <c r="L35" s="52">
        <v>71047</v>
      </c>
      <c r="M35" s="52">
        <v>0</v>
      </c>
      <c r="N35" s="3">
        <f t="shared" si="1"/>
        <v>0</v>
      </c>
      <c r="O35" s="3"/>
      <c r="P35" s="58"/>
    </row>
    <row r="36" spans="2:16">
      <c r="B36" s="109" t="s">
        <v>70</v>
      </c>
      <c r="C36" s="52">
        <v>0</v>
      </c>
      <c r="D36" s="52">
        <v>0</v>
      </c>
      <c r="E36" s="52">
        <v>0</v>
      </c>
      <c r="F36" s="52">
        <v>1</v>
      </c>
      <c r="G36" s="52">
        <v>1</v>
      </c>
      <c r="H36" s="52">
        <v>1</v>
      </c>
      <c r="I36" s="52">
        <v>0.37088120000000002</v>
      </c>
      <c r="J36" s="52">
        <v>0.48304409999999998</v>
      </c>
      <c r="K36" s="52">
        <v>0</v>
      </c>
      <c r="L36" s="52">
        <v>71047</v>
      </c>
      <c r="M36" s="52">
        <v>0</v>
      </c>
      <c r="N36" s="3">
        <f t="shared" si="1"/>
        <v>0</v>
      </c>
      <c r="O36" s="3"/>
      <c r="P36" s="58"/>
    </row>
    <row r="37" spans="2:16">
      <c r="B37" s="109" t="s">
        <v>71</v>
      </c>
      <c r="C37" s="52">
        <v>0</v>
      </c>
      <c r="D37" s="52">
        <v>0</v>
      </c>
      <c r="E37" s="52">
        <v>0</v>
      </c>
      <c r="F37" s="52">
        <v>1</v>
      </c>
      <c r="G37" s="52">
        <v>1</v>
      </c>
      <c r="H37" s="52">
        <v>1</v>
      </c>
      <c r="I37" s="52">
        <v>0.1645249</v>
      </c>
      <c r="J37" s="52">
        <v>0.37075380000000002</v>
      </c>
      <c r="K37" s="52">
        <v>0</v>
      </c>
      <c r="L37" s="52">
        <v>71047</v>
      </c>
      <c r="M37" s="52">
        <v>0</v>
      </c>
      <c r="N37" s="3">
        <f t="shared" si="1"/>
        <v>0</v>
      </c>
      <c r="O37" s="3"/>
      <c r="P37" s="58"/>
    </row>
    <row r="38" spans="2:16">
      <c r="B38" s="109" t="s">
        <v>72</v>
      </c>
      <c r="C38" s="52">
        <v>0</v>
      </c>
      <c r="D38" s="52">
        <v>0</v>
      </c>
      <c r="E38" s="52">
        <v>0</v>
      </c>
      <c r="F38" s="52">
        <v>1</v>
      </c>
      <c r="G38" s="52">
        <v>1</v>
      </c>
      <c r="H38" s="52">
        <v>1</v>
      </c>
      <c r="I38" s="52">
        <v>0.1044379</v>
      </c>
      <c r="J38" s="52">
        <v>0.30582989999999999</v>
      </c>
      <c r="K38" s="52">
        <v>0</v>
      </c>
      <c r="L38" s="52">
        <v>71047</v>
      </c>
      <c r="M38" s="52">
        <v>0</v>
      </c>
      <c r="N38" s="3">
        <f t="shared" si="1"/>
        <v>0</v>
      </c>
      <c r="O38" s="3"/>
      <c r="P38" s="58"/>
    </row>
    <row r="39" spans="2:16">
      <c r="B39" s="109" t="s">
        <v>73</v>
      </c>
      <c r="C39" s="52">
        <v>0</v>
      </c>
      <c r="D39" s="52">
        <v>0</v>
      </c>
      <c r="E39" s="52">
        <v>0</v>
      </c>
      <c r="F39" s="52">
        <v>1</v>
      </c>
      <c r="G39" s="52">
        <v>1</v>
      </c>
      <c r="H39" s="52">
        <v>1</v>
      </c>
      <c r="I39" s="52">
        <v>0.12847829999999999</v>
      </c>
      <c r="J39" s="52">
        <v>0.33462399999999998</v>
      </c>
      <c r="K39" s="52">
        <v>0</v>
      </c>
      <c r="L39" s="52">
        <v>71047</v>
      </c>
      <c r="M39" s="52">
        <v>0</v>
      </c>
      <c r="N39" s="3">
        <f t="shared" si="1"/>
        <v>0</v>
      </c>
      <c r="O39" s="3"/>
      <c r="P39" s="58"/>
    </row>
    <row r="40" spans="2:16">
      <c r="B40" s="109" t="s">
        <v>74</v>
      </c>
      <c r="C40" s="52">
        <v>0</v>
      </c>
      <c r="D40" s="52">
        <v>0</v>
      </c>
      <c r="E40" s="52">
        <v>0</v>
      </c>
      <c r="F40" s="52">
        <v>0</v>
      </c>
      <c r="G40" s="52">
        <v>1</v>
      </c>
      <c r="H40" s="52">
        <v>1</v>
      </c>
      <c r="I40" s="52">
        <v>2.2647E-2</v>
      </c>
      <c r="J40" s="52">
        <v>0.1487764</v>
      </c>
      <c r="K40" s="52">
        <v>0</v>
      </c>
      <c r="L40" s="52">
        <v>71047</v>
      </c>
      <c r="M40" s="52">
        <v>0</v>
      </c>
      <c r="N40" s="3">
        <f t="shared" si="1"/>
        <v>0</v>
      </c>
      <c r="O40" s="3"/>
      <c r="P40" s="58"/>
    </row>
    <row r="41" spans="2:16">
      <c r="B41" s="109" t="s">
        <v>75</v>
      </c>
      <c r="C41" s="52">
        <v>0</v>
      </c>
      <c r="D41" s="52">
        <v>0</v>
      </c>
      <c r="E41" s="52">
        <v>0</v>
      </c>
      <c r="F41" s="52">
        <v>0</v>
      </c>
      <c r="G41" s="52">
        <v>1</v>
      </c>
      <c r="H41" s="52">
        <v>1</v>
      </c>
      <c r="I41" s="52">
        <v>4.1367000000000001E-2</v>
      </c>
      <c r="J41" s="52">
        <v>0.19913890000000001</v>
      </c>
      <c r="K41" s="52">
        <v>0</v>
      </c>
      <c r="L41" s="52">
        <v>71047</v>
      </c>
      <c r="M41" s="52">
        <v>0</v>
      </c>
      <c r="N41" s="3">
        <f t="shared" si="1"/>
        <v>0</v>
      </c>
      <c r="O41" s="3"/>
      <c r="P41" s="58"/>
    </row>
    <row r="42" spans="2:16">
      <c r="B42" s="109" t="s">
        <v>76</v>
      </c>
      <c r="C42" s="52">
        <v>0</v>
      </c>
      <c r="D42" s="52">
        <v>0</v>
      </c>
      <c r="E42" s="52">
        <v>0</v>
      </c>
      <c r="F42" s="52">
        <v>0</v>
      </c>
      <c r="G42" s="52">
        <v>1</v>
      </c>
      <c r="H42" s="52">
        <v>1</v>
      </c>
      <c r="I42" s="52">
        <v>4.7743000000000001E-2</v>
      </c>
      <c r="J42" s="52">
        <v>0.21322360000000001</v>
      </c>
      <c r="K42" s="52">
        <v>0</v>
      </c>
      <c r="L42" s="52">
        <v>71047</v>
      </c>
      <c r="M42" s="52">
        <v>0</v>
      </c>
      <c r="N42" s="3">
        <f t="shared" si="1"/>
        <v>0</v>
      </c>
      <c r="O42" s="3"/>
      <c r="P42" s="58"/>
    </row>
    <row r="43" spans="2:16">
      <c r="B43" s="109" t="s">
        <v>77</v>
      </c>
      <c r="C43" s="52">
        <v>0</v>
      </c>
      <c r="D43" s="52">
        <v>0</v>
      </c>
      <c r="E43" s="52">
        <v>0</v>
      </c>
      <c r="F43" s="52">
        <v>1</v>
      </c>
      <c r="G43" s="52">
        <v>1</v>
      </c>
      <c r="H43" s="52">
        <v>1</v>
      </c>
      <c r="I43" s="52">
        <v>0.32111139999999999</v>
      </c>
      <c r="J43" s="52">
        <v>0.46690680000000001</v>
      </c>
      <c r="K43" s="52">
        <v>0</v>
      </c>
      <c r="L43" s="52">
        <v>71047</v>
      </c>
      <c r="M43" s="52">
        <v>0</v>
      </c>
      <c r="N43" s="3">
        <f t="shared" si="1"/>
        <v>0</v>
      </c>
      <c r="O43" s="3"/>
      <c r="P43" s="58"/>
    </row>
    <row r="44" spans="2:16">
      <c r="B44" s="109" t="s">
        <v>78</v>
      </c>
      <c r="C44" s="52">
        <v>0</v>
      </c>
      <c r="D44" s="52">
        <v>0</v>
      </c>
      <c r="E44" s="52">
        <v>0</v>
      </c>
      <c r="F44" s="52">
        <v>1</v>
      </c>
      <c r="G44" s="52">
        <v>1</v>
      </c>
      <c r="H44" s="52">
        <v>1</v>
      </c>
      <c r="I44" s="52">
        <v>0.1484229</v>
      </c>
      <c r="J44" s="52">
        <v>0.35552119999999998</v>
      </c>
      <c r="K44" s="52">
        <v>0</v>
      </c>
      <c r="L44" s="52">
        <v>71047</v>
      </c>
      <c r="M44" s="52">
        <v>0</v>
      </c>
      <c r="N44" s="3">
        <f t="shared" si="1"/>
        <v>0</v>
      </c>
      <c r="O44" s="3"/>
      <c r="P44" s="58"/>
    </row>
    <row r="45" spans="2:16">
      <c r="B45" s="109" t="s">
        <v>79</v>
      </c>
      <c r="C45" s="52">
        <v>0</v>
      </c>
      <c r="D45" s="52">
        <v>0</v>
      </c>
      <c r="E45" s="52">
        <v>0</v>
      </c>
      <c r="F45" s="52">
        <v>1</v>
      </c>
      <c r="G45" s="52">
        <v>1</v>
      </c>
      <c r="H45" s="52">
        <v>1</v>
      </c>
      <c r="I45" s="52">
        <v>0.13961180000000001</v>
      </c>
      <c r="J45" s="52">
        <v>0.34658630000000001</v>
      </c>
      <c r="K45" s="52">
        <v>0</v>
      </c>
      <c r="L45" s="52">
        <v>71047</v>
      </c>
      <c r="M45" s="52">
        <v>0</v>
      </c>
      <c r="N45" s="3">
        <f t="shared" si="1"/>
        <v>0</v>
      </c>
      <c r="O45" s="3"/>
      <c r="P45" s="58"/>
    </row>
    <row r="46" spans="2:16">
      <c r="B46" s="109" t="s">
        <v>80</v>
      </c>
      <c r="C46" s="52">
        <v>0</v>
      </c>
      <c r="D46" s="52">
        <v>0</v>
      </c>
      <c r="E46" s="52">
        <v>0</v>
      </c>
      <c r="F46" s="52">
        <v>1</v>
      </c>
      <c r="G46" s="52">
        <v>1</v>
      </c>
      <c r="H46" s="52">
        <v>1</v>
      </c>
      <c r="I46" s="52">
        <v>0.90281080000000002</v>
      </c>
      <c r="J46" s="52">
        <v>0.29621730000000002</v>
      </c>
      <c r="K46" s="52">
        <v>0</v>
      </c>
      <c r="L46" s="52">
        <v>71047</v>
      </c>
      <c r="M46" s="52">
        <v>1</v>
      </c>
      <c r="N46" s="3">
        <f t="shared" si="1"/>
        <v>0</v>
      </c>
      <c r="O46" s="3"/>
      <c r="P46" s="58"/>
    </row>
    <row r="47" spans="2:16">
      <c r="B47" s="109" t="s">
        <v>81</v>
      </c>
      <c r="C47" s="52">
        <v>0</v>
      </c>
      <c r="D47" s="52">
        <v>0</v>
      </c>
      <c r="E47" s="52">
        <v>0</v>
      </c>
      <c r="F47" s="52">
        <v>1</v>
      </c>
      <c r="G47" s="52">
        <v>1</v>
      </c>
      <c r="H47" s="52">
        <v>1</v>
      </c>
      <c r="I47" s="52">
        <v>0.18721409999999999</v>
      </c>
      <c r="J47" s="52">
        <v>0.39008599999999999</v>
      </c>
      <c r="K47" s="52">
        <v>0</v>
      </c>
      <c r="L47" s="52">
        <v>71047</v>
      </c>
      <c r="M47" s="52">
        <v>0</v>
      </c>
      <c r="N47" s="3">
        <f t="shared" si="1"/>
        <v>0</v>
      </c>
      <c r="O47" s="3"/>
      <c r="P47" s="58"/>
    </row>
    <row r="48" spans="2:16">
      <c r="B48" s="109" t="s">
        <v>82</v>
      </c>
      <c r="C48" s="52">
        <v>0</v>
      </c>
      <c r="D48" s="52">
        <v>0</v>
      </c>
      <c r="E48" s="52">
        <v>0</v>
      </c>
      <c r="F48" s="52">
        <v>1</v>
      </c>
      <c r="G48" s="52">
        <v>1</v>
      </c>
      <c r="H48" s="52">
        <v>1</v>
      </c>
      <c r="I48" s="52">
        <v>8.1199800000000003E-2</v>
      </c>
      <c r="J48" s="52">
        <v>0.27314359999999999</v>
      </c>
      <c r="K48" s="52">
        <v>0</v>
      </c>
      <c r="L48" s="52">
        <v>71047</v>
      </c>
      <c r="M48" s="52">
        <v>0</v>
      </c>
      <c r="N48" s="3">
        <f t="shared" si="1"/>
        <v>0</v>
      </c>
      <c r="O48" s="3"/>
      <c r="P48" s="58"/>
    </row>
    <row r="49" spans="2:16">
      <c r="B49" s="109" t="s">
        <v>83</v>
      </c>
      <c r="C49" s="52">
        <v>0</v>
      </c>
      <c r="D49" s="52">
        <v>0</v>
      </c>
      <c r="E49" s="52">
        <v>0</v>
      </c>
      <c r="F49" s="52">
        <v>1</v>
      </c>
      <c r="G49" s="52">
        <v>1</v>
      </c>
      <c r="H49" s="52">
        <v>1</v>
      </c>
      <c r="I49" s="52">
        <v>0.173899</v>
      </c>
      <c r="J49" s="52">
        <v>0.37902520000000001</v>
      </c>
      <c r="K49" s="52">
        <v>0</v>
      </c>
      <c r="L49" s="52">
        <v>71047</v>
      </c>
      <c r="M49" s="52">
        <v>0</v>
      </c>
      <c r="N49" s="3">
        <f t="shared" si="1"/>
        <v>0</v>
      </c>
      <c r="O49" s="3"/>
      <c r="P49" s="58"/>
    </row>
    <row r="50" spans="2:16">
      <c r="B50" s="109" t="s">
        <v>84</v>
      </c>
      <c r="C50" s="52">
        <v>0</v>
      </c>
      <c r="D50" s="52">
        <v>0</v>
      </c>
      <c r="E50" s="52">
        <v>0</v>
      </c>
      <c r="F50" s="52">
        <v>0</v>
      </c>
      <c r="G50" s="52">
        <v>1</v>
      </c>
      <c r="H50" s="52">
        <v>1</v>
      </c>
      <c r="I50" s="52">
        <v>2.0057100000000001E-2</v>
      </c>
      <c r="J50" s="52">
        <v>0.14019680000000001</v>
      </c>
      <c r="K50" s="52">
        <v>0</v>
      </c>
      <c r="L50" s="52">
        <v>71047</v>
      </c>
      <c r="M50" s="52">
        <v>0</v>
      </c>
      <c r="N50" s="3">
        <f t="shared" si="1"/>
        <v>0</v>
      </c>
      <c r="O50" s="3"/>
      <c r="P50" s="58"/>
    </row>
    <row r="51" spans="2:16">
      <c r="B51" s="109" t="s">
        <v>85</v>
      </c>
      <c r="C51" s="52">
        <v>0</v>
      </c>
      <c r="D51" s="52">
        <v>0</v>
      </c>
      <c r="E51" s="52">
        <v>0</v>
      </c>
      <c r="F51" s="52">
        <v>0</v>
      </c>
      <c r="G51" s="52">
        <v>1</v>
      </c>
      <c r="H51" s="52">
        <v>1</v>
      </c>
      <c r="I51" s="52">
        <v>2.96423E-2</v>
      </c>
      <c r="J51" s="52">
        <v>0.1695998</v>
      </c>
      <c r="K51" s="52">
        <v>0</v>
      </c>
      <c r="L51" s="52">
        <v>71047</v>
      </c>
      <c r="M51" s="52">
        <v>0</v>
      </c>
      <c r="N51" s="3">
        <f t="shared" si="1"/>
        <v>0</v>
      </c>
      <c r="O51" s="3"/>
      <c r="P51" s="58"/>
    </row>
    <row r="52" spans="2:16">
      <c r="B52" s="109" t="s">
        <v>86</v>
      </c>
      <c r="C52" s="52">
        <v>0</v>
      </c>
      <c r="D52" s="52">
        <v>0</v>
      </c>
      <c r="E52" s="52">
        <v>0</v>
      </c>
      <c r="F52" s="52">
        <v>0</v>
      </c>
      <c r="G52" s="52">
        <v>0</v>
      </c>
      <c r="H52" s="52">
        <v>1</v>
      </c>
      <c r="I52" s="52">
        <v>7.5725000000000002E-3</v>
      </c>
      <c r="J52" s="52">
        <v>8.6690299999999998E-2</v>
      </c>
      <c r="K52" s="52">
        <v>0</v>
      </c>
      <c r="L52" s="52">
        <v>71047</v>
      </c>
      <c r="M52" s="52">
        <v>0</v>
      </c>
      <c r="N52" s="3">
        <f t="shared" si="1"/>
        <v>0</v>
      </c>
      <c r="O52" s="3"/>
      <c r="P52" s="58"/>
    </row>
    <row r="53" spans="2:16">
      <c r="B53" s="109" t="s">
        <v>87</v>
      </c>
      <c r="C53" s="52">
        <v>0</v>
      </c>
      <c r="D53" s="52">
        <v>0</v>
      </c>
      <c r="E53" s="52">
        <v>0</v>
      </c>
      <c r="F53" s="52">
        <v>0</v>
      </c>
      <c r="G53" s="52">
        <v>0</v>
      </c>
      <c r="H53" s="52">
        <v>1</v>
      </c>
      <c r="I53" s="52">
        <v>3.1527999999999999E-3</v>
      </c>
      <c r="J53" s="52">
        <v>5.6062000000000001E-2</v>
      </c>
      <c r="K53" s="52">
        <v>0</v>
      </c>
      <c r="L53" s="52">
        <v>71047</v>
      </c>
      <c r="M53" s="52">
        <v>0</v>
      </c>
      <c r="N53" s="3">
        <f t="shared" si="1"/>
        <v>0</v>
      </c>
      <c r="O53" s="3"/>
      <c r="P53" s="58"/>
    </row>
    <row r="54" spans="2:16">
      <c r="B54" s="109" t="s">
        <v>88</v>
      </c>
      <c r="C54" s="52">
        <v>0</v>
      </c>
      <c r="D54" s="52">
        <v>0</v>
      </c>
      <c r="E54" s="52">
        <v>0</v>
      </c>
      <c r="F54" s="52">
        <v>0</v>
      </c>
      <c r="G54" s="52">
        <v>1</v>
      </c>
      <c r="H54" s="52">
        <v>1</v>
      </c>
      <c r="I54" s="52">
        <v>1.45115E-2</v>
      </c>
      <c r="J54" s="52">
        <v>0.1195874</v>
      </c>
      <c r="K54" s="52">
        <v>0</v>
      </c>
      <c r="L54" s="52">
        <v>71047</v>
      </c>
      <c r="M54" s="52">
        <v>0</v>
      </c>
      <c r="N54" s="3">
        <f t="shared" si="1"/>
        <v>0</v>
      </c>
      <c r="O54" s="3"/>
      <c r="P54" s="58"/>
    </row>
    <row r="55" spans="2:16">
      <c r="B55" s="109" t="s">
        <v>89</v>
      </c>
      <c r="C55" s="52">
        <v>0</v>
      </c>
      <c r="D55" s="52">
        <v>0</v>
      </c>
      <c r="E55" s="52">
        <v>0</v>
      </c>
      <c r="F55" s="52">
        <v>0</v>
      </c>
      <c r="G55" s="52">
        <v>1</v>
      </c>
      <c r="H55" s="52">
        <v>1</v>
      </c>
      <c r="I55" s="52">
        <v>1.78333E-2</v>
      </c>
      <c r="J55" s="52">
        <v>0.13234609999999999</v>
      </c>
      <c r="K55" s="52">
        <v>0</v>
      </c>
      <c r="L55" s="52">
        <v>71047</v>
      </c>
      <c r="M55" s="52">
        <v>0</v>
      </c>
      <c r="N55" s="3">
        <f t="shared" si="1"/>
        <v>0</v>
      </c>
      <c r="O55" s="3"/>
      <c r="P55" s="58"/>
    </row>
    <row r="56" spans="2:16">
      <c r="B56" s="109" t="s">
        <v>90</v>
      </c>
      <c r="C56" s="52">
        <v>0</v>
      </c>
      <c r="D56" s="52">
        <v>0</v>
      </c>
      <c r="E56" s="52">
        <v>0</v>
      </c>
      <c r="F56" s="52">
        <v>1</v>
      </c>
      <c r="G56" s="52">
        <v>1</v>
      </c>
      <c r="H56" s="52">
        <v>1</v>
      </c>
      <c r="I56" s="52">
        <v>0.33192110000000002</v>
      </c>
      <c r="J56" s="52">
        <v>0.4709062</v>
      </c>
      <c r="K56" s="52">
        <v>0</v>
      </c>
      <c r="L56" s="52">
        <v>71047</v>
      </c>
      <c r="M56" s="52">
        <v>0</v>
      </c>
      <c r="N56" s="3">
        <f t="shared" si="1"/>
        <v>0</v>
      </c>
      <c r="O56" s="3"/>
      <c r="P56" s="58"/>
    </row>
    <row r="57" spans="2:16">
      <c r="B57" s="109" t="s">
        <v>91</v>
      </c>
      <c r="C57" s="52">
        <v>0</v>
      </c>
      <c r="D57" s="52">
        <v>0</v>
      </c>
      <c r="E57" s="52">
        <v>0</v>
      </c>
      <c r="F57" s="52">
        <v>1</v>
      </c>
      <c r="G57" s="52">
        <v>1</v>
      </c>
      <c r="H57" s="52">
        <v>1</v>
      </c>
      <c r="I57" s="52">
        <v>0.38481569999999998</v>
      </c>
      <c r="J57" s="52">
        <v>0.48655510000000002</v>
      </c>
      <c r="K57" s="52">
        <v>0</v>
      </c>
      <c r="L57" s="52">
        <v>71047</v>
      </c>
      <c r="M57" s="52">
        <v>0</v>
      </c>
      <c r="N57" s="3">
        <f t="shared" si="1"/>
        <v>0</v>
      </c>
      <c r="O57" s="3"/>
      <c r="P57" s="58"/>
    </row>
    <row r="58" spans="2:16">
      <c r="B58" s="109" t="s">
        <v>92</v>
      </c>
      <c r="C58" s="52">
        <v>0</v>
      </c>
      <c r="D58" s="52">
        <v>0</v>
      </c>
      <c r="E58" s="52">
        <v>0</v>
      </c>
      <c r="F58" s="52">
        <v>1</v>
      </c>
      <c r="G58" s="52">
        <v>1</v>
      </c>
      <c r="H58" s="52">
        <v>1</v>
      </c>
      <c r="I58" s="52">
        <v>0.36537779999999997</v>
      </c>
      <c r="J58" s="52">
        <v>0.4815393</v>
      </c>
      <c r="K58" s="52">
        <v>0</v>
      </c>
      <c r="L58" s="52">
        <v>71047</v>
      </c>
      <c r="M58" s="52">
        <v>0</v>
      </c>
      <c r="N58" s="3">
        <f t="shared" si="1"/>
        <v>0</v>
      </c>
      <c r="O58" s="3"/>
      <c r="P58" s="58"/>
    </row>
    <row r="59" spans="2:16">
      <c r="B59" s="109" t="s">
        <v>93</v>
      </c>
      <c r="C59" s="52">
        <v>0</v>
      </c>
      <c r="D59" s="52">
        <v>0</v>
      </c>
      <c r="E59" s="52">
        <v>0</v>
      </c>
      <c r="F59" s="52">
        <v>1</v>
      </c>
      <c r="G59" s="52">
        <v>1</v>
      </c>
      <c r="H59" s="52">
        <v>1</v>
      </c>
      <c r="I59" s="52">
        <v>0.24980649999999999</v>
      </c>
      <c r="J59" s="52">
        <v>0.43290400000000001</v>
      </c>
      <c r="K59" s="52">
        <v>0</v>
      </c>
      <c r="L59" s="52">
        <v>71047</v>
      </c>
      <c r="M59" s="52">
        <v>0</v>
      </c>
      <c r="N59" s="3">
        <f t="shared" si="1"/>
        <v>0</v>
      </c>
      <c r="O59" s="3"/>
      <c r="P59" s="58"/>
    </row>
    <row r="60" spans="2:16">
      <c r="B60" s="109" t="s">
        <v>94</v>
      </c>
      <c r="C60" s="52">
        <v>0</v>
      </c>
      <c r="D60" s="52">
        <v>0</v>
      </c>
      <c r="E60" s="52">
        <v>0</v>
      </c>
      <c r="F60" s="52">
        <v>1</v>
      </c>
      <c r="G60" s="52">
        <v>1</v>
      </c>
      <c r="H60" s="52">
        <v>1</v>
      </c>
      <c r="I60" s="52">
        <v>0.36197170000000001</v>
      </c>
      <c r="J60" s="52">
        <v>0.4805741</v>
      </c>
      <c r="K60" s="52">
        <v>0</v>
      </c>
      <c r="L60" s="52">
        <v>71047</v>
      </c>
      <c r="M60" s="52">
        <v>0</v>
      </c>
      <c r="N60" s="3">
        <f t="shared" si="1"/>
        <v>0</v>
      </c>
      <c r="O60" s="3"/>
      <c r="P60" s="58"/>
    </row>
    <row r="61" spans="2:16">
      <c r="B61" s="109" t="s">
        <v>95</v>
      </c>
      <c r="C61" s="52">
        <v>0</v>
      </c>
      <c r="D61" s="52">
        <v>0</v>
      </c>
      <c r="E61" s="52">
        <v>0</v>
      </c>
      <c r="F61" s="52">
        <v>1</v>
      </c>
      <c r="G61" s="52">
        <v>1</v>
      </c>
      <c r="H61" s="52">
        <v>1</v>
      </c>
      <c r="I61" s="52">
        <v>0.37720100000000001</v>
      </c>
      <c r="J61" s="52">
        <v>0.48468929999999999</v>
      </c>
      <c r="K61" s="52">
        <v>0</v>
      </c>
      <c r="L61" s="52">
        <v>71047</v>
      </c>
      <c r="M61" s="52">
        <v>0</v>
      </c>
      <c r="N61" s="3">
        <f t="shared" si="1"/>
        <v>0</v>
      </c>
      <c r="O61" s="3"/>
      <c r="P61" s="58"/>
    </row>
    <row r="62" spans="2:16">
      <c r="B62" s="109" t="s">
        <v>96</v>
      </c>
      <c r="C62" s="52">
        <v>0</v>
      </c>
      <c r="D62" s="52">
        <v>0</v>
      </c>
      <c r="E62" s="52">
        <v>0</v>
      </c>
      <c r="F62" s="52">
        <v>0</v>
      </c>
      <c r="G62" s="52">
        <v>1</v>
      </c>
      <c r="H62" s="52">
        <v>1</v>
      </c>
      <c r="I62" s="52">
        <v>1.4413E-2</v>
      </c>
      <c r="J62" s="52">
        <v>0.11918670000000001</v>
      </c>
      <c r="K62" s="52">
        <v>0</v>
      </c>
      <c r="L62" s="52">
        <v>71047</v>
      </c>
      <c r="M62" s="52">
        <v>0</v>
      </c>
      <c r="N62" s="3">
        <f t="shared" si="1"/>
        <v>0</v>
      </c>
      <c r="O62" s="3"/>
      <c r="P62" s="58"/>
    </row>
    <row r="63" spans="2:16">
      <c r="B63" s="109" t="s">
        <v>97</v>
      </c>
      <c r="C63" s="52">
        <v>0</v>
      </c>
      <c r="D63" s="52">
        <v>0</v>
      </c>
      <c r="E63" s="52">
        <v>0</v>
      </c>
      <c r="F63" s="52">
        <v>1</v>
      </c>
      <c r="G63" s="52">
        <v>1</v>
      </c>
      <c r="H63" s="52">
        <v>1</v>
      </c>
      <c r="I63" s="52">
        <v>5.7483100000000002E-2</v>
      </c>
      <c r="J63" s="52">
        <v>0.232765</v>
      </c>
      <c r="K63" s="52">
        <v>0</v>
      </c>
      <c r="L63" s="52">
        <v>71047</v>
      </c>
      <c r="M63" s="52">
        <v>0</v>
      </c>
      <c r="N63" s="3">
        <f t="shared" si="1"/>
        <v>0</v>
      </c>
      <c r="O63" s="3"/>
      <c r="P63" s="58"/>
    </row>
    <row r="64" spans="2:16">
      <c r="B64" s="109" t="s">
        <v>98</v>
      </c>
      <c r="C64" s="52">
        <v>0</v>
      </c>
      <c r="D64" s="52">
        <v>0</v>
      </c>
      <c r="E64" s="52">
        <v>0</v>
      </c>
      <c r="F64" s="52">
        <v>1</v>
      </c>
      <c r="G64" s="52">
        <v>1</v>
      </c>
      <c r="H64" s="52">
        <v>1</v>
      </c>
      <c r="I64" s="52">
        <v>0.18541250000000001</v>
      </c>
      <c r="J64" s="52">
        <v>0.3886346</v>
      </c>
      <c r="K64" s="52">
        <v>0</v>
      </c>
      <c r="L64" s="52">
        <v>71047</v>
      </c>
      <c r="M64" s="52">
        <v>0</v>
      </c>
      <c r="N64" s="3">
        <f t="shared" si="1"/>
        <v>0</v>
      </c>
      <c r="O64" s="3"/>
      <c r="P64" s="58"/>
    </row>
    <row r="65" spans="2:16">
      <c r="B65" s="109" t="s">
        <v>99</v>
      </c>
      <c r="C65" s="52">
        <v>0</v>
      </c>
      <c r="D65" s="52">
        <v>0</v>
      </c>
      <c r="E65" s="52">
        <v>0</v>
      </c>
      <c r="F65" s="52">
        <v>1</v>
      </c>
      <c r="G65" s="52">
        <v>1</v>
      </c>
      <c r="H65" s="52">
        <v>1</v>
      </c>
      <c r="I65" s="52">
        <v>0.67642550000000001</v>
      </c>
      <c r="J65" s="52">
        <v>0.46784310000000001</v>
      </c>
      <c r="K65" s="52">
        <v>0</v>
      </c>
      <c r="L65" s="52">
        <v>71047</v>
      </c>
      <c r="M65" s="52">
        <v>1</v>
      </c>
      <c r="N65" s="3">
        <f t="shared" si="1"/>
        <v>0</v>
      </c>
      <c r="O65" s="3"/>
      <c r="P65" s="58"/>
    </row>
    <row r="66" spans="2:16">
      <c r="B66" s="109" t="s">
        <v>39</v>
      </c>
      <c r="C66" s="52">
        <v>0</v>
      </c>
      <c r="D66" s="52">
        <v>0</v>
      </c>
      <c r="E66" s="52">
        <v>0</v>
      </c>
      <c r="F66" s="52">
        <v>0</v>
      </c>
      <c r="G66" s="52">
        <v>1</v>
      </c>
      <c r="H66" s="52">
        <v>4</v>
      </c>
      <c r="I66" s="52">
        <v>3.70037E-2</v>
      </c>
      <c r="J66" s="52">
        <v>0.20582259999999999</v>
      </c>
      <c r="K66" s="52">
        <v>0</v>
      </c>
      <c r="L66" s="52">
        <v>71047</v>
      </c>
      <c r="M66" s="52">
        <v>0</v>
      </c>
      <c r="N66" s="3">
        <f t="shared" si="1"/>
        <v>0</v>
      </c>
      <c r="O66" s="3">
        <f>I66+3*J66</f>
        <v>0.65447149999999998</v>
      </c>
      <c r="P66" s="58">
        <f>I66-3*J66</f>
        <v>-0.58046410000000004</v>
      </c>
    </row>
    <row r="67" spans="2:16">
      <c r="B67" s="109" t="s">
        <v>40</v>
      </c>
      <c r="C67" s="52">
        <v>0</v>
      </c>
      <c r="D67" s="52">
        <v>0</v>
      </c>
      <c r="E67" s="52">
        <v>0</v>
      </c>
      <c r="F67" s="52">
        <v>0</v>
      </c>
      <c r="G67" s="52">
        <v>1</v>
      </c>
      <c r="H67" s="52">
        <v>4</v>
      </c>
      <c r="I67" s="52">
        <v>1.7917700000000002E-2</v>
      </c>
      <c r="J67" s="52">
        <v>0.14148459999999999</v>
      </c>
      <c r="K67" s="52">
        <v>0</v>
      </c>
      <c r="L67" s="52">
        <v>71047</v>
      </c>
      <c r="M67" s="52">
        <v>0</v>
      </c>
      <c r="N67" s="3">
        <f t="shared" si="1"/>
        <v>0</v>
      </c>
      <c r="O67" s="3">
        <f>I67+3*J67</f>
        <v>0.44237149999999997</v>
      </c>
      <c r="P67" s="58">
        <f>I67-3*J67</f>
        <v>-0.40653610000000001</v>
      </c>
    </row>
    <row r="68" spans="2:16">
      <c r="B68" s="109" t="s">
        <v>100</v>
      </c>
      <c r="C68" s="52">
        <v>0</v>
      </c>
      <c r="D68" s="52">
        <v>0</v>
      </c>
      <c r="E68" s="52">
        <v>0</v>
      </c>
      <c r="F68" s="52">
        <v>1</v>
      </c>
      <c r="G68" s="52">
        <v>1</v>
      </c>
      <c r="H68" s="52">
        <v>1</v>
      </c>
      <c r="I68" s="52">
        <v>0.19294269999999999</v>
      </c>
      <c r="J68" s="52">
        <v>0.3946112</v>
      </c>
      <c r="K68" s="52">
        <v>0</v>
      </c>
      <c r="L68" s="52">
        <v>71047</v>
      </c>
      <c r="M68" s="52">
        <v>0</v>
      </c>
      <c r="N68" s="3">
        <f t="shared" si="1"/>
        <v>0</v>
      </c>
      <c r="O68" s="3"/>
      <c r="P68" s="58"/>
    </row>
    <row r="69" spans="2:16">
      <c r="B69" s="109" t="s">
        <v>101</v>
      </c>
      <c r="C69" s="52">
        <v>0</v>
      </c>
      <c r="D69" s="52">
        <v>0</v>
      </c>
      <c r="E69" s="52">
        <v>0</v>
      </c>
      <c r="F69" s="52">
        <v>1</v>
      </c>
      <c r="G69" s="52">
        <v>1</v>
      </c>
      <c r="H69" s="52">
        <v>1</v>
      </c>
      <c r="I69" s="52">
        <v>0.1387814</v>
      </c>
      <c r="J69" s="52">
        <v>0.34572069999999999</v>
      </c>
      <c r="K69" s="52">
        <v>0</v>
      </c>
      <c r="L69" s="52">
        <v>71047</v>
      </c>
      <c r="M69" s="52">
        <v>0</v>
      </c>
      <c r="N69" s="3">
        <f t="shared" ref="N69:N77" si="4">(K69/(K69+L69))*100</f>
        <v>0</v>
      </c>
      <c r="O69" s="3"/>
      <c r="P69" s="58"/>
    </row>
    <row r="70" spans="2:16">
      <c r="B70" s="109" t="s">
        <v>52</v>
      </c>
      <c r="C70" s="52">
        <v>0</v>
      </c>
      <c r="D70" s="52">
        <v>0</v>
      </c>
      <c r="E70" s="52">
        <v>0</v>
      </c>
      <c r="F70" s="52">
        <v>0</v>
      </c>
      <c r="G70" s="52">
        <v>1</v>
      </c>
      <c r="H70" s="52">
        <v>35</v>
      </c>
      <c r="I70" s="52">
        <v>5.0853700000000002E-2</v>
      </c>
      <c r="J70" s="52">
        <v>0.29044370000000003</v>
      </c>
      <c r="K70" s="52">
        <v>0</v>
      </c>
      <c r="L70" s="52">
        <v>71047</v>
      </c>
      <c r="M70" s="52">
        <v>0</v>
      </c>
      <c r="N70" s="3">
        <f t="shared" si="4"/>
        <v>0</v>
      </c>
      <c r="O70" s="3"/>
      <c r="P70" s="58"/>
    </row>
    <row r="71" spans="2:16">
      <c r="B71" s="109" t="s">
        <v>102</v>
      </c>
      <c r="C71" s="52">
        <v>0</v>
      </c>
      <c r="D71" s="52">
        <v>0</v>
      </c>
      <c r="E71" s="52">
        <v>0</v>
      </c>
      <c r="F71" s="52">
        <v>1</v>
      </c>
      <c r="G71" s="52">
        <v>1</v>
      </c>
      <c r="H71" s="52">
        <v>1</v>
      </c>
      <c r="I71" s="52">
        <v>0.24983459999999999</v>
      </c>
      <c r="J71" s="52">
        <v>0.43292019999999998</v>
      </c>
      <c r="K71" s="52">
        <v>0</v>
      </c>
      <c r="L71" s="52">
        <v>71047</v>
      </c>
      <c r="M71" s="52">
        <v>0</v>
      </c>
      <c r="N71" s="3">
        <f t="shared" si="4"/>
        <v>0</v>
      </c>
      <c r="O71" s="3"/>
      <c r="P71" s="58"/>
    </row>
    <row r="72" spans="2:16">
      <c r="B72" s="109" t="s">
        <v>103</v>
      </c>
      <c r="C72" s="52">
        <v>0</v>
      </c>
      <c r="D72" s="52">
        <v>0</v>
      </c>
      <c r="E72" s="52">
        <v>0</v>
      </c>
      <c r="F72" s="52">
        <v>9</v>
      </c>
      <c r="G72" s="52">
        <v>9</v>
      </c>
      <c r="H72" s="52">
        <v>9</v>
      </c>
      <c r="I72" s="52">
        <v>4.3342295000000002</v>
      </c>
      <c r="J72" s="52">
        <v>3.1370631000000002</v>
      </c>
      <c r="K72" s="52">
        <v>0</v>
      </c>
      <c r="L72" s="52">
        <v>71047</v>
      </c>
      <c r="M72" s="52">
        <v>0</v>
      </c>
      <c r="N72" s="3">
        <f t="shared" si="4"/>
        <v>0</v>
      </c>
      <c r="O72" s="3">
        <f>I72+3*J72</f>
        <v>13.745418799999999</v>
      </c>
      <c r="P72" s="58">
        <f>I72-3*J72</f>
        <v>-5.0769598</v>
      </c>
    </row>
    <row r="73" spans="2:16">
      <c r="B73" s="109" t="s">
        <v>104</v>
      </c>
      <c r="C73" s="52">
        <v>0</v>
      </c>
      <c r="D73" s="52">
        <v>0</v>
      </c>
      <c r="E73" s="52">
        <v>0</v>
      </c>
      <c r="F73" s="52">
        <v>0</v>
      </c>
      <c r="G73" s="52">
        <v>1</v>
      </c>
      <c r="H73" s="52">
        <v>1</v>
      </c>
      <c r="I73" s="52">
        <v>1.34559E-2</v>
      </c>
      <c r="J73" s="52">
        <v>0.11521720000000001</v>
      </c>
      <c r="K73" s="52">
        <v>0</v>
      </c>
      <c r="L73" s="52">
        <v>71047</v>
      </c>
      <c r="M73" s="52">
        <v>0</v>
      </c>
      <c r="N73" s="3">
        <f t="shared" si="4"/>
        <v>0</v>
      </c>
      <c r="O73" s="3"/>
      <c r="P73" s="58"/>
    </row>
    <row r="74" spans="2:16">
      <c r="B74" s="109" t="s">
        <v>36</v>
      </c>
      <c r="C74" s="52">
        <v>0</v>
      </c>
      <c r="D74" s="52">
        <v>0</v>
      </c>
      <c r="E74" s="52">
        <v>0</v>
      </c>
      <c r="F74" s="52">
        <v>0</v>
      </c>
      <c r="G74" s="52">
        <v>1</v>
      </c>
      <c r="H74" s="52">
        <v>25</v>
      </c>
      <c r="I74" s="52">
        <v>5.3162000000000001E-2</v>
      </c>
      <c r="J74" s="52">
        <v>0.37498809999999999</v>
      </c>
      <c r="K74" s="52">
        <v>0</v>
      </c>
      <c r="L74" s="52">
        <v>71047</v>
      </c>
      <c r="M74" s="52">
        <v>0</v>
      </c>
      <c r="N74" s="3">
        <f t="shared" si="4"/>
        <v>0</v>
      </c>
      <c r="O74" s="3"/>
      <c r="P74" s="58"/>
    </row>
    <row r="75" spans="2:16">
      <c r="B75" s="109" t="s">
        <v>105</v>
      </c>
      <c r="C75" s="52">
        <v>0</v>
      </c>
      <c r="D75" s="52">
        <v>0</v>
      </c>
      <c r="E75" s="52">
        <v>0</v>
      </c>
      <c r="F75" s="52">
        <v>1</v>
      </c>
      <c r="G75" s="52">
        <v>1</v>
      </c>
      <c r="H75" s="52">
        <v>1</v>
      </c>
      <c r="I75" s="52">
        <v>0.56651229999999997</v>
      </c>
      <c r="J75" s="52">
        <v>0.4955599</v>
      </c>
      <c r="K75" s="52">
        <v>0</v>
      </c>
      <c r="L75" s="52">
        <v>71047</v>
      </c>
      <c r="M75" s="52">
        <v>1</v>
      </c>
      <c r="N75" s="3">
        <f t="shared" si="4"/>
        <v>0</v>
      </c>
      <c r="O75" s="3"/>
      <c r="P75" s="58"/>
    </row>
    <row r="76" spans="2:16">
      <c r="B76" s="109" t="s">
        <v>106</v>
      </c>
      <c r="C76" s="52">
        <v>0</v>
      </c>
      <c r="D76" s="52">
        <v>0</v>
      </c>
      <c r="E76" s="52">
        <v>0</v>
      </c>
      <c r="F76" s="52">
        <v>149.99</v>
      </c>
      <c r="G76" s="52">
        <v>199.99</v>
      </c>
      <c r="H76" s="52">
        <v>499.99</v>
      </c>
      <c r="I76" s="52">
        <v>35.798584300000002</v>
      </c>
      <c r="J76" s="52">
        <v>57.0409644</v>
      </c>
      <c r="K76" s="52">
        <v>0</v>
      </c>
      <c r="L76" s="52">
        <v>71047</v>
      </c>
      <c r="M76" s="52">
        <v>0</v>
      </c>
      <c r="N76" s="3">
        <f t="shared" si="4"/>
        <v>0</v>
      </c>
      <c r="O76" s="3"/>
      <c r="P76" s="58"/>
    </row>
    <row r="77" spans="2:16" ht="15.75" thickBot="1">
      <c r="B77" s="110" t="s">
        <v>107</v>
      </c>
      <c r="C77" s="60">
        <v>0</v>
      </c>
      <c r="D77" s="60">
        <v>0</v>
      </c>
      <c r="E77" s="60">
        <v>0</v>
      </c>
      <c r="F77" s="60">
        <v>0</v>
      </c>
      <c r="G77" s="60">
        <v>1</v>
      </c>
      <c r="H77" s="60">
        <v>1</v>
      </c>
      <c r="I77" s="60">
        <v>3.4033800000000003E-2</v>
      </c>
      <c r="J77" s="60">
        <v>0.18131729999999999</v>
      </c>
      <c r="K77" s="60">
        <v>0</v>
      </c>
      <c r="L77" s="60">
        <v>71047</v>
      </c>
      <c r="M77" s="60">
        <v>0</v>
      </c>
      <c r="N77" s="3">
        <f t="shared" si="4"/>
        <v>0</v>
      </c>
      <c r="O77" s="61"/>
      <c r="P77" s="6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AA27"/>
  <sheetViews>
    <sheetView workbookViewId="0">
      <pane xSplit="1" ySplit="1" topLeftCell="B4" activePane="bottomRight" state="frozen"/>
      <selection pane="topRight" activeCell="B1" sqref="B1"/>
      <selection pane="bottomLeft" activeCell="A2" sqref="A2"/>
      <selection pane="bottomRight" activeCell="B19" sqref="B19"/>
    </sheetView>
  </sheetViews>
  <sheetFormatPr defaultRowHeight="15"/>
  <cols>
    <col min="1" max="1" width="13.85546875" bestFit="1" customWidth="1"/>
    <col min="2" max="2" width="16.85546875" customWidth="1"/>
    <col min="3" max="3" width="11.28515625" bestFit="1" customWidth="1"/>
    <col min="4" max="4" width="13.5703125" bestFit="1" customWidth="1"/>
    <col min="5" max="5" width="11.85546875" bestFit="1" customWidth="1"/>
    <col min="6" max="6" width="11.42578125" bestFit="1" customWidth="1"/>
    <col min="7" max="7" width="10.42578125" bestFit="1" customWidth="1"/>
    <col min="8" max="8" width="12" bestFit="1" customWidth="1"/>
    <col min="9" max="9" width="11.7109375" bestFit="1" customWidth="1"/>
    <col min="10" max="10" width="11.5703125" bestFit="1" customWidth="1"/>
    <col min="11" max="11" width="11.28515625" bestFit="1" customWidth="1"/>
    <col min="12" max="12" width="12.7109375" bestFit="1" customWidth="1"/>
    <col min="13" max="13" width="12.85546875" bestFit="1" customWidth="1"/>
    <col min="14" max="14" width="13.140625" bestFit="1" customWidth="1"/>
    <col min="15" max="15" width="10.7109375" bestFit="1" customWidth="1"/>
    <col min="16" max="16" width="12.5703125" bestFit="1" customWidth="1"/>
    <col min="17" max="17" width="10" bestFit="1" customWidth="1"/>
    <col min="18" max="18" width="11" bestFit="1" customWidth="1"/>
    <col min="19" max="19" width="12.7109375" bestFit="1" customWidth="1"/>
    <col min="20" max="20" width="11.7109375" bestFit="1" customWidth="1"/>
    <col min="21" max="21" width="11.5703125" bestFit="1" customWidth="1"/>
    <col min="22" max="22" width="10.5703125" bestFit="1" customWidth="1"/>
    <col min="23" max="23" width="12.42578125" bestFit="1" customWidth="1"/>
    <col min="24" max="24" width="12.5703125" bestFit="1" customWidth="1"/>
    <col min="25" max="25" width="10.140625" bestFit="1" customWidth="1"/>
    <col min="26" max="26" width="10.28515625" bestFit="1" customWidth="1"/>
    <col min="27" max="27" width="11.28515625" bestFit="1" customWidth="1"/>
  </cols>
  <sheetData>
    <row r="1" spans="1:27">
      <c r="A1" s="63"/>
      <c r="B1" s="64" t="s">
        <v>48</v>
      </c>
      <c r="C1" s="64" t="s">
        <v>23</v>
      </c>
      <c r="D1" s="64" t="s">
        <v>49</v>
      </c>
      <c r="E1" s="64" t="s">
        <v>50</v>
      </c>
      <c r="F1" s="64" t="s">
        <v>51</v>
      </c>
      <c r="G1" s="64" t="s">
        <v>41</v>
      </c>
      <c r="H1" s="64" t="s">
        <v>42</v>
      </c>
      <c r="I1" s="64" t="s">
        <v>43</v>
      </c>
      <c r="J1" s="64" t="s">
        <v>24</v>
      </c>
      <c r="K1" s="64" t="s">
        <v>44</v>
      </c>
      <c r="L1" s="64" t="s">
        <v>25</v>
      </c>
      <c r="M1" s="64" t="s">
        <v>45</v>
      </c>
      <c r="N1" s="64" t="s">
        <v>46</v>
      </c>
      <c r="O1" s="64" t="s">
        <v>26</v>
      </c>
      <c r="P1" s="64" t="s">
        <v>27</v>
      </c>
      <c r="Q1" s="64" t="s">
        <v>28</v>
      </c>
      <c r="R1" s="64" t="s">
        <v>29</v>
      </c>
      <c r="S1" s="64" t="s">
        <v>30</v>
      </c>
      <c r="T1" s="64" t="s">
        <v>47</v>
      </c>
      <c r="U1" s="64" t="s">
        <v>31</v>
      </c>
      <c r="V1" s="64" t="s">
        <v>33</v>
      </c>
      <c r="W1" s="64" t="s">
        <v>37</v>
      </c>
      <c r="X1" s="64" t="s">
        <v>38</v>
      </c>
      <c r="Y1" s="64" t="s">
        <v>34</v>
      </c>
      <c r="Z1" s="64" t="s">
        <v>35</v>
      </c>
      <c r="AA1" s="65" t="s">
        <v>32</v>
      </c>
    </row>
    <row r="2" spans="1:27">
      <c r="A2" s="66" t="s">
        <v>48</v>
      </c>
      <c r="B2" s="67">
        <v>1</v>
      </c>
      <c r="C2" s="67">
        <v>0.7177</v>
      </c>
      <c r="D2" s="67">
        <v>0.70143</v>
      </c>
      <c r="E2" s="67">
        <v>0.44993</v>
      </c>
      <c r="F2" s="67">
        <v>0.73573999999999995</v>
      </c>
      <c r="G2" s="67">
        <v>0.24784999999999999</v>
      </c>
      <c r="H2" s="68">
        <v>-0.10448</v>
      </c>
      <c r="I2" s="68">
        <v>-0.18021999999999999</v>
      </c>
      <c r="J2" s="67">
        <v>0.50458000000000003</v>
      </c>
      <c r="K2" s="67">
        <v>0.31315999999999999</v>
      </c>
      <c r="L2" s="67">
        <v>0.51256999999999997</v>
      </c>
      <c r="M2" s="67">
        <v>0.27284000000000003</v>
      </c>
      <c r="N2" s="67">
        <v>0.25163000000000002</v>
      </c>
      <c r="O2" s="67">
        <v>0.62866</v>
      </c>
      <c r="P2" s="67">
        <v>0.54071999999999998</v>
      </c>
      <c r="Q2" s="67">
        <v>0.41392000000000001</v>
      </c>
      <c r="R2" s="67">
        <v>0.67662</v>
      </c>
      <c r="S2" s="67">
        <v>0.51648000000000005</v>
      </c>
      <c r="T2" s="67">
        <v>0.51285000000000003</v>
      </c>
      <c r="U2" s="67">
        <v>0.52517999999999998</v>
      </c>
      <c r="V2" s="68">
        <v>-1.162E-2</v>
      </c>
      <c r="W2" s="68">
        <v>-4.1509999999999998E-2</v>
      </c>
      <c r="X2" s="68">
        <v>-7.1849999999999997E-2</v>
      </c>
      <c r="Y2" s="67">
        <v>0.2666</v>
      </c>
      <c r="Z2" s="67">
        <v>0.25480000000000003</v>
      </c>
      <c r="AA2" s="69">
        <v>-0.25618999999999997</v>
      </c>
    </row>
    <row r="3" spans="1:27">
      <c r="A3" s="70" t="s">
        <v>23</v>
      </c>
      <c r="B3" s="67">
        <v>0.7177</v>
      </c>
      <c r="C3" s="67">
        <v>1</v>
      </c>
      <c r="D3" s="67">
        <v>0.56903999999999999</v>
      </c>
      <c r="E3" s="67">
        <v>0.40651999999999999</v>
      </c>
      <c r="F3" s="67">
        <v>0.56371000000000004</v>
      </c>
      <c r="G3" s="67">
        <v>0.14529</v>
      </c>
      <c r="H3" s="68">
        <v>-0.12706999999999999</v>
      </c>
      <c r="I3" s="68">
        <v>-0.14215</v>
      </c>
      <c r="J3" s="67">
        <v>0.64954999999999996</v>
      </c>
      <c r="K3" s="67">
        <v>0.41478999999999999</v>
      </c>
      <c r="L3" s="67">
        <v>0.69499999999999995</v>
      </c>
      <c r="M3" s="67">
        <v>0.47850999999999999</v>
      </c>
      <c r="N3" s="67">
        <v>0.34183999999999998</v>
      </c>
      <c r="O3" s="67">
        <v>0.83560000000000001</v>
      </c>
      <c r="P3" s="67">
        <v>0.71635000000000004</v>
      </c>
      <c r="Q3" s="67">
        <v>0.59177000000000002</v>
      </c>
      <c r="R3" s="67">
        <v>0.77554000000000001</v>
      </c>
      <c r="S3" s="67">
        <v>0.79756000000000005</v>
      </c>
      <c r="T3" s="67">
        <v>0.66827999999999999</v>
      </c>
      <c r="U3" s="67">
        <v>0.69172</v>
      </c>
      <c r="V3" s="68">
        <v>-9.3649999999999997E-2</v>
      </c>
      <c r="W3" s="68">
        <v>-5.0959999999999998E-2</v>
      </c>
      <c r="X3" s="68">
        <v>-9.0950000000000003E-2</v>
      </c>
      <c r="Y3" s="67">
        <v>0.29298999999999997</v>
      </c>
      <c r="Z3" s="67">
        <v>0.28111999999999998</v>
      </c>
      <c r="AA3" s="69">
        <v>-0.33774999999999999</v>
      </c>
    </row>
    <row r="4" spans="1:27">
      <c r="A4" s="70" t="s">
        <v>49</v>
      </c>
      <c r="B4" s="67">
        <v>0.70143</v>
      </c>
      <c r="C4" s="67">
        <v>0.56903999999999999</v>
      </c>
      <c r="D4" s="67">
        <v>1</v>
      </c>
      <c r="E4" s="67">
        <v>0.31330999999999998</v>
      </c>
      <c r="F4" s="67">
        <v>0.19206999999999999</v>
      </c>
      <c r="G4" s="67">
        <v>0.13159000000000001</v>
      </c>
      <c r="H4" s="68">
        <v>-4.3069999999999997E-2</v>
      </c>
      <c r="I4" s="68">
        <v>-4.9500000000000002E-2</v>
      </c>
      <c r="J4" s="67">
        <v>0.38728000000000001</v>
      </c>
      <c r="K4" s="67">
        <v>0.2472</v>
      </c>
      <c r="L4" s="67">
        <v>0.39354</v>
      </c>
      <c r="M4" s="67">
        <v>0.22561999999999999</v>
      </c>
      <c r="N4" s="67">
        <v>0.18804999999999999</v>
      </c>
      <c r="O4" s="67">
        <v>0.47771999999999998</v>
      </c>
      <c r="P4" s="67">
        <v>0.41603000000000001</v>
      </c>
      <c r="Q4" s="67">
        <v>0.32579999999999998</v>
      </c>
      <c r="R4" s="67">
        <v>0.52595000000000003</v>
      </c>
      <c r="S4" s="67">
        <v>0.39924999999999999</v>
      </c>
      <c r="T4" s="67">
        <v>0.39610000000000001</v>
      </c>
      <c r="U4" s="67">
        <v>0.39339000000000002</v>
      </c>
      <c r="V4" s="68">
        <v>-7.8560000000000005E-2</v>
      </c>
      <c r="W4" s="68">
        <v>-6.59E-2</v>
      </c>
      <c r="X4" s="68">
        <v>-9.6530000000000005E-2</v>
      </c>
      <c r="Y4" s="67">
        <v>0.21221000000000001</v>
      </c>
      <c r="Z4" s="67">
        <v>0.20255000000000001</v>
      </c>
      <c r="AA4" s="69">
        <v>-0.26445999999999997</v>
      </c>
    </row>
    <row r="5" spans="1:27">
      <c r="A5" s="70" t="s">
        <v>50</v>
      </c>
      <c r="B5" s="67">
        <v>0.44993</v>
      </c>
      <c r="C5" s="67">
        <v>0.40651999999999999</v>
      </c>
      <c r="D5" s="67">
        <v>0.31330999999999998</v>
      </c>
      <c r="E5" s="67">
        <v>1</v>
      </c>
      <c r="F5" s="67">
        <v>0.31683</v>
      </c>
      <c r="G5" s="67">
        <v>0.15159</v>
      </c>
      <c r="H5" s="68">
        <v>-6.6430000000000003E-2</v>
      </c>
      <c r="I5" s="68">
        <v>-8.5610000000000006E-2</v>
      </c>
      <c r="J5" s="67">
        <v>0.30549999999999999</v>
      </c>
      <c r="K5" s="67">
        <v>0.19178000000000001</v>
      </c>
      <c r="L5" s="67">
        <v>0.33017999999999997</v>
      </c>
      <c r="M5" s="67">
        <v>0.14902000000000001</v>
      </c>
      <c r="N5" s="67">
        <v>0.16816</v>
      </c>
      <c r="O5" s="67">
        <v>0.31248999999999999</v>
      </c>
      <c r="P5" s="67">
        <v>0.35354000000000002</v>
      </c>
      <c r="Q5" s="67">
        <v>0.21997</v>
      </c>
      <c r="R5" s="67">
        <v>0.44311</v>
      </c>
      <c r="S5" s="67">
        <v>0.30353000000000002</v>
      </c>
      <c r="T5" s="67">
        <v>0.30924000000000001</v>
      </c>
      <c r="U5" s="67">
        <v>0.32358999999999999</v>
      </c>
      <c r="V5" s="67">
        <v>5.0600000000000003E-3</v>
      </c>
      <c r="W5" s="68">
        <v>-5.7999999999999996E-3</v>
      </c>
      <c r="X5" s="68">
        <v>-2.3800000000000002E-2</v>
      </c>
      <c r="Y5" s="67">
        <v>0.17397000000000001</v>
      </c>
      <c r="Z5" s="67">
        <v>0.16713</v>
      </c>
      <c r="AA5" s="69">
        <v>-0.15099000000000001</v>
      </c>
    </row>
    <row r="6" spans="1:27">
      <c r="A6" s="70" t="s">
        <v>51</v>
      </c>
      <c r="B6" s="67">
        <v>0.73573999999999995</v>
      </c>
      <c r="C6" s="67">
        <v>0.56371000000000004</v>
      </c>
      <c r="D6" s="67">
        <v>0.19206999999999999</v>
      </c>
      <c r="E6" s="67">
        <v>0.31683</v>
      </c>
      <c r="F6" s="67">
        <v>1</v>
      </c>
      <c r="G6" s="67">
        <v>0.11927</v>
      </c>
      <c r="H6" s="68">
        <v>-0.10151</v>
      </c>
      <c r="I6" s="68">
        <v>-0.18870999999999999</v>
      </c>
      <c r="J6" s="67">
        <v>0.39173000000000002</v>
      </c>
      <c r="K6" s="67">
        <v>0.25011</v>
      </c>
      <c r="L6" s="67">
        <v>0.41094999999999998</v>
      </c>
      <c r="M6" s="67">
        <v>0.21557000000000001</v>
      </c>
      <c r="N6" s="67">
        <v>0.21182000000000001</v>
      </c>
      <c r="O6" s="67">
        <v>0.51319000000000004</v>
      </c>
      <c r="P6" s="67">
        <v>0.43170999999999998</v>
      </c>
      <c r="Q6" s="67">
        <v>0.33299000000000001</v>
      </c>
      <c r="R6" s="67">
        <v>0.51775000000000004</v>
      </c>
      <c r="S6" s="67">
        <v>0.42531999999999998</v>
      </c>
      <c r="T6" s="67">
        <v>0.40289000000000003</v>
      </c>
      <c r="U6" s="67">
        <v>0.43143999999999999</v>
      </c>
      <c r="V6" s="68">
        <v>-2.383E-2</v>
      </c>
      <c r="W6" s="68">
        <v>-2.0830000000000001E-2</v>
      </c>
      <c r="X6" s="68">
        <v>-3.6429999999999997E-2</v>
      </c>
      <c r="Y6" s="67">
        <v>0.15171999999999999</v>
      </c>
      <c r="Z6" s="67">
        <v>0.14810000000000001</v>
      </c>
      <c r="AA6" s="69">
        <v>-0.15792</v>
      </c>
    </row>
    <row r="7" spans="1:27">
      <c r="A7" s="70" t="s">
        <v>41</v>
      </c>
      <c r="B7" s="67">
        <v>0.24784999999999999</v>
      </c>
      <c r="C7" s="67">
        <v>0.14529</v>
      </c>
      <c r="D7" s="67">
        <v>0.13159000000000001</v>
      </c>
      <c r="E7" s="67">
        <v>0.15159</v>
      </c>
      <c r="F7" s="67">
        <v>0.11927</v>
      </c>
      <c r="G7" s="67">
        <v>1</v>
      </c>
      <c r="H7" s="68">
        <v>-4.3490000000000001E-2</v>
      </c>
      <c r="I7" s="68">
        <v>-6.0900000000000003E-2</v>
      </c>
      <c r="J7" s="67">
        <v>0.12755</v>
      </c>
      <c r="K7" s="67">
        <v>7.5509999999999994E-2</v>
      </c>
      <c r="L7" s="67">
        <v>9.5949999999999994E-2</v>
      </c>
      <c r="M7" s="67">
        <v>1.762E-2</v>
      </c>
      <c r="N7" s="67">
        <v>4.419E-2</v>
      </c>
      <c r="O7" s="67">
        <v>0.10092</v>
      </c>
      <c r="P7" s="67">
        <v>9.2270000000000005E-2</v>
      </c>
      <c r="Q7" s="67">
        <v>3.4700000000000002E-2</v>
      </c>
      <c r="R7" s="67">
        <v>0.13147</v>
      </c>
      <c r="S7" s="67">
        <v>7.0059999999999997E-2</v>
      </c>
      <c r="T7" s="67">
        <v>0.12399</v>
      </c>
      <c r="U7" s="67">
        <v>7.9079999999999998E-2</v>
      </c>
      <c r="V7" s="68">
        <v>-2.6780000000000002E-2</v>
      </c>
      <c r="W7" s="68">
        <v>-1.4930000000000001E-2</v>
      </c>
      <c r="X7" s="68">
        <v>-1.5219999999999999E-2</v>
      </c>
      <c r="Y7" s="67">
        <v>3.7019999999999997E-2</v>
      </c>
      <c r="Z7" s="67">
        <v>3.3779999999999998E-2</v>
      </c>
      <c r="AA7" s="69">
        <v>-6.4610000000000001E-2</v>
      </c>
    </row>
    <row r="8" spans="1:27">
      <c r="A8" s="70" t="s">
        <v>42</v>
      </c>
      <c r="B8" s="68">
        <v>-0.10448</v>
      </c>
      <c r="C8" s="68">
        <v>-0.12706999999999999</v>
      </c>
      <c r="D8" s="68">
        <v>-4.3069999999999997E-2</v>
      </c>
      <c r="E8" s="68">
        <v>-6.6430000000000003E-2</v>
      </c>
      <c r="F8" s="68">
        <v>-0.10151</v>
      </c>
      <c r="G8" s="68">
        <v>-4.3490000000000001E-2</v>
      </c>
      <c r="H8" s="67">
        <v>1</v>
      </c>
      <c r="I8" s="67">
        <v>0.61677999999999999</v>
      </c>
      <c r="J8" s="68">
        <v>-0.14050000000000001</v>
      </c>
      <c r="K8" s="68">
        <v>-9.0249999999999997E-2</v>
      </c>
      <c r="L8" s="68">
        <v>-0.13421</v>
      </c>
      <c r="M8" s="68">
        <v>-0.10047</v>
      </c>
      <c r="N8" s="68">
        <v>-7.4039999999999995E-2</v>
      </c>
      <c r="O8" s="68">
        <v>-0.16578999999999999</v>
      </c>
      <c r="P8" s="68">
        <v>-0.12189999999999999</v>
      </c>
      <c r="Q8" s="68">
        <v>-0.10158</v>
      </c>
      <c r="R8" s="68">
        <v>-0.14978</v>
      </c>
      <c r="S8" s="68">
        <v>-0.13949</v>
      </c>
      <c r="T8" s="68">
        <v>-0.14423</v>
      </c>
      <c r="U8" s="68">
        <v>-0.15540999999999999</v>
      </c>
      <c r="V8" s="67">
        <v>2.2700000000000001E-2</v>
      </c>
      <c r="W8" s="67">
        <v>1.0840000000000001E-2</v>
      </c>
      <c r="X8" s="67">
        <v>1.562E-2</v>
      </c>
      <c r="Y8" s="68">
        <v>-2.6579999999999999E-2</v>
      </c>
      <c r="Z8" s="68">
        <v>-2.1319999999999999E-2</v>
      </c>
      <c r="AA8" s="71">
        <v>2.3230000000000001E-2</v>
      </c>
    </row>
    <row r="9" spans="1:27">
      <c r="A9" s="70" t="s">
        <v>43</v>
      </c>
      <c r="B9" s="68">
        <v>-0.18021999999999999</v>
      </c>
      <c r="C9" s="68">
        <v>-0.14215</v>
      </c>
      <c r="D9" s="68">
        <v>-4.9500000000000002E-2</v>
      </c>
      <c r="E9" s="68">
        <v>-8.5610000000000006E-2</v>
      </c>
      <c r="F9" s="68">
        <v>-0.18870999999999999</v>
      </c>
      <c r="G9" s="68">
        <v>-6.0900000000000003E-2</v>
      </c>
      <c r="H9" s="67">
        <v>0.61677999999999999</v>
      </c>
      <c r="I9" s="67">
        <v>1</v>
      </c>
      <c r="J9" s="68">
        <v>-0.12776999999999999</v>
      </c>
      <c r="K9" s="68">
        <v>-8.4889999999999993E-2</v>
      </c>
      <c r="L9" s="68">
        <v>-0.13236000000000001</v>
      </c>
      <c r="M9" s="68">
        <v>-0.10392999999999999</v>
      </c>
      <c r="N9" s="68">
        <v>-7.0499999999999993E-2</v>
      </c>
      <c r="O9" s="68">
        <v>-0.15905</v>
      </c>
      <c r="P9" s="68">
        <v>-0.12033000000000001</v>
      </c>
      <c r="Q9" s="68">
        <v>-9.4009999999999996E-2</v>
      </c>
      <c r="R9" s="68">
        <v>-0.15745000000000001</v>
      </c>
      <c r="S9" s="68">
        <v>-0.12461</v>
      </c>
      <c r="T9" s="68">
        <v>-0.13322000000000001</v>
      </c>
      <c r="U9" s="68">
        <v>-0.14463999999999999</v>
      </c>
      <c r="V9" s="67">
        <v>6.9300000000000004E-3</v>
      </c>
      <c r="W9" s="67">
        <v>1.222E-2</v>
      </c>
      <c r="X9" s="67">
        <v>1.6320000000000001E-2</v>
      </c>
      <c r="Y9" s="68">
        <v>-5.2150000000000002E-2</v>
      </c>
      <c r="Z9" s="68">
        <v>-4.6440000000000002E-2</v>
      </c>
      <c r="AA9" s="71">
        <v>4.6109999999999998E-2</v>
      </c>
    </row>
    <row r="10" spans="1:27">
      <c r="A10" s="70" t="s">
        <v>24</v>
      </c>
      <c r="B10" s="67">
        <v>0.50458000000000003</v>
      </c>
      <c r="C10" s="67">
        <v>0.64954999999999996</v>
      </c>
      <c r="D10" s="67">
        <v>0.38728000000000001</v>
      </c>
      <c r="E10" s="67">
        <v>0.30549999999999999</v>
      </c>
      <c r="F10" s="67">
        <v>0.39173000000000002</v>
      </c>
      <c r="G10" s="67">
        <v>0.12755</v>
      </c>
      <c r="H10" s="68">
        <v>-0.14050000000000001</v>
      </c>
      <c r="I10" s="68">
        <v>-0.12776999999999999</v>
      </c>
      <c r="J10" s="67">
        <v>1</v>
      </c>
      <c r="K10" s="67">
        <v>0.27545999999999998</v>
      </c>
      <c r="L10" s="67">
        <v>0.62673000000000001</v>
      </c>
      <c r="M10" s="67">
        <v>0.38725999999999999</v>
      </c>
      <c r="N10" s="67">
        <v>0.35621000000000003</v>
      </c>
      <c r="O10" s="67">
        <v>0.60897999999999997</v>
      </c>
      <c r="P10" s="67">
        <v>0.63317999999999997</v>
      </c>
      <c r="Q10" s="67">
        <v>0.46972000000000003</v>
      </c>
      <c r="R10" s="67">
        <v>0.66169999999999995</v>
      </c>
      <c r="S10" s="67">
        <v>0.67276000000000002</v>
      </c>
      <c r="T10" s="67">
        <v>0.81855999999999995</v>
      </c>
      <c r="U10" s="67">
        <v>0.50399000000000005</v>
      </c>
      <c r="V10" s="68">
        <v>-5.4019999999999999E-2</v>
      </c>
      <c r="W10" s="68">
        <v>-4.1399999999999999E-2</v>
      </c>
      <c r="X10" s="68">
        <v>-7.3459999999999998E-2</v>
      </c>
      <c r="Y10" s="67">
        <v>0.24671999999999999</v>
      </c>
      <c r="Z10" s="67">
        <v>0.23771999999999999</v>
      </c>
      <c r="AA10" s="69">
        <v>-0.25374000000000002</v>
      </c>
    </row>
    <row r="11" spans="1:27">
      <c r="A11" s="70" t="s">
        <v>44</v>
      </c>
      <c r="B11" s="67">
        <v>0.31315999999999999</v>
      </c>
      <c r="C11" s="67">
        <v>0.41478999999999999</v>
      </c>
      <c r="D11" s="67">
        <v>0.2472</v>
      </c>
      <c r="E11" s="67">
        <v>0.19178000000000001</v>
      </c>
      <c r="F11" s="67">
        <v>0.25011</v>
      </c>
      <c r="G11" s="67">
        <v>7.5509999999999994E-2</v>
      </c>
      <c r="H11" s="68">
        <v>-9.0249999999999997E-2</v>
      </c>
      <c r="I11" s="68">
        <v>-8.4889999999999993E-2</v>
      </c>
      <c r="J11" s="67">
        <v>0.27545999999999998</v>
      </c>
      <c r="K11" s="67">
        <v>1</v>
      </c>
      <c r="L11" s="67">
        <v>0.40955999999999998</v>
      </c>
      <c r="M11" s="67">
        <v>0.28014</v>
      </c>
      <c r="N11" s="67">
        <v>0.28935</v>
      </c>
      <c r="O11" s="67">
        <v>0.37186000000000002</v>
      </c>
      <c r="P11" s="67">
        <v>0.34873999999999999</v>
      </c>
      <c r="Q11" s="67">
        <v>0.30181000000000002</v>
      </c>
      <c r="R11" s="67">
        <v>0.42254000000000003</v>
      </c>
      <c r="S11" s="67">
        <v>0.42383999999999999</v>
      </c>
      <c r="T11" s="67">
        <v>0.73746999999999996</v>
      </c>
      <c r="U11" s="67">
        <v>0.42352000000000001</v>
      </c>
      <c r="V11" s="68">
        <v>-8.6010000000000003E-2</v>
      </c>
      <c r="W11" s="68">
        <v>-1.7590000000000001E-2</v>
      </c>
      <c r="X11" s="68">
        <v>-3.09E-2</v>
      </c>
      <c r="Y11" s="67">
        <v>0.14355999999999999</v>
      </c>
      <c r="Z11" s="67">
        <v>0.13269</v>
      </c>
      <c r="AA11" s="69">
        <v>-0.18481</v>
      </c>
    </row>
    <row r="12" spans="1:27">
      <c r="A12" s="70" t="s">
        <v>25</v>
      </c>
      <c r="B12" s="67">
        <v>0.51256999999999997</v>
      </c>
      <c r="C12" s="67">
        <v>0.69499999999999995</v>
      </c>
      <c r="D12" s="67">
        <v>0.39354</v>
      </c>
      <c r="E12" s="67">
        <v>0.33017999999999997</v>
      </c>
      <c r="F12" s="67">
        <v>0.41094999999999998</v>
      </c>
      <c r="G12" s="67">
        <v>9.5949999999999994E-2</v>
      </c>
      <c r="H12" s="68">
        <v>-0.13421</v>
      </c>
      <c r="I12" s="68">
        <v>-0.13236000000000001</v>
      </c>
      <c r="J12" s="67">
        <v>0.62673000000000001</v>
      </c>
      <c r="K12" s="67">
        <v>0.40955999999999998</v>
      </c>
      <c r="L12" s="67">
        <v>1</v>
      </c>
      <c r="M12" s="67">
        <v>0.49124000000000001</v>
      </c>
      <c r="N12" s="67">
        <v>0.35327999999999998</v>
      </c>
      <c r="O12" s="67">
        <v>0.63968999999999998</v>
      </c>
      <c r="P12" s="67">
        <v>0.62995999999999996</v>
      </c>
      <c r="Q12" s="67">
        <v>0.51766999999999996</v>
      </c>
      <c r="R12" s="67">
        <v>0.74426999999999999</v>
      </c>
      <c r="S12" s="67">
        <v>0.76658999999999999</v>
      </c>
      <c r="T12" s="67">
        <v>0.63551000000000002</v>
      </c>
      <c r="U12" s="67">
        <v>0.59721999999999997</v>
      </c>
      <c r="V12" s="68">
        <v>-8.0530000000000004E-2</v>
      </c>
      <c r="W12" s="68">
        <v>-4.122E-2</v>
      </c>
      <c r="X12" s="68">
        <v>-7.1779999999999997E-2</v>
      </c>
      <c r="Y12" s="67">
        <v>0.26407000000000003</v>
      </c>
      <c r="Z12" s="67">
        <v>0.24912000000000001</v>
      </c>
      <c r="AA12" s="69">
        <v>-0.2823</v>
      </c>
    </row>
    <row r="13" spans="1:27">
      <c r="A13" s="70" t="s">
        <v>45</v>
      </c>
      <c r="B13" s="67">
        <v>0.27284000000000003</v>
      </c>
      <c r="C13" s="67">
        <v>0.47850999999999999</v>
      </c>
      <c r="D13" s="67">
        <v>0.22561999999999999</v>
      </c>
      <c r="E13" s="67">
        <v>0.14902000000000001</v>
      </c>
      <c r="F13" s="67">
        <v>0.21557000000000001</v>
      </c>
      <c r="G13" s="67">
        <v>1.762E-2</v>
      </c>
      <c r="H13" s="68">
        <v>-0.10047</v>
      </c>
      <c r="I13" s="68">
        <v>-0.10392999999999999</v>
      </c>
      <c r="J13" s="67">
        <v>0.38725999999999999</v>
      </c>
      <c r="K13" s="67">
        <v>0.28014</v>
      </c>
      <c r="L13" s="67">
        <v>0.49124000000000001</v>
      </c>
      <c r="M13" s="67">
        <v>1</v>
      </c>
      <c r="N13" s="67">
        <v>0.28514</v>
      </c>
      <c r="O13" s="67">
        <v>0.41370000000000001</v>
      </c>
      <c r="P13" s="67">
        <v>0.37963999999999998</v>
      </c>
      <c r="Q13" s="67">
        <v>0.31269999999999998</v>
      </c>
      <c r="R13" s="67">
        <v>0.40168999999999999</v>
      </c>
      <c r="S13" s="67">
        <v>0.51637</v>
      </c>
      <c r="T13" s="67">
        <v>0.41858000000000001</v>
      </c>
      <c r="U13" s="67">
        <v>0.35416999999999998</v>
      </c>
      <c r="V13" s="68">
        <v>-0.14285999999999999</v>
      </c>
      <c r="W13" s="68">
        <v>-0.10592</v>
      </c>
      <c r="X13" s="68">
        <v>-0.13341</v>
      </c>
      <c r="Y13" s="67">
        <v>0.15248999999999999</v>
      </c>
      <c r="Z13" s="67">
        <v>0.13813</v>
      </c>
      <c r="AA13" s="69">
        <v>-0.23744999999999999</v>
      </c>
    </row>
    <row r="14" spans="1:27">
      <c r="A14" s="70" t="s">
        <v>46</v>
      </c>
      <c r="B14" s="67">
        <v>0.25163000000000002</v>
      </c>
      <c r="C14" s="67">
        <v>0.34183999999999998</v>
      </c>
      <c r="D14" s="67">
        <v>0.18804999999999999</v>
      </c>
      <c r="E14" s="67">
        <v>0.16816</v>
      </c>
      <c r="F14" s="67">
        <v>0.21182000000000001</v>
      </c>
      <c r="G14" s="67">
        <v>4.419E-2</v>
      </c>
      <c r="H14" s="68">
        <v>-7.4039999999999995E-2</v>
      </c>
      <c r="I14" s="68">
        <v>-7.0499999999999993E-2</v>
      </c>
      <c r="J14" s="67">
        <v>0.35621000000000003</v>
      </c>
      <c r="K14" s="67">
        <v>0.28935</v>
      </c>
      <c r="L14" s="67">
        <v>0.35327999999999998</v>
      </c>
      <c r="M14" s="67">
        <v>0.28514</v>
      </c>
      <c r="N14" s="67">
        <v>1</v>
      </c>
      <c r="O14" s="67">
        <v>0.31198999999999999</v>
      </c>
      <c r="P14" s="67">
        <v>0.31707999999999997</v>
      </c>
      <c r="Q14" s="67">
        <v>0.23830999999999999</v>
      </c>
      <c r="R14" s="67">
        <v>0.34198000000000001</v>
      </c>
      <c r="S14" s="67">
        <v>0.38469999999999999</v>
      </c>
      <c r="T14" s="67">
        <v>0.42612</v>
      </c>
      <c r="U14" s="67">
        <v>0.27687</v>
      </c>
      <c r="V14" s="68">
        <v>-9.1840000000000005E-2</v>
      </c>
      <c r="W14" s="68">
        <v>-3.968E-2</v>
      </c>
      <c r="X14" s="68">
        <v>-4.4150000000000002E-2</v>
      </c>
      <c r="Y14" s="67">
        <v>0.11519</v>
      </c>
      <c r="Z14" s="67">
        <v>0.10574</v>
      </c>
      <c r="AA14" s="69">
        <v>-0.16786000000000001</v>
      </c>
    </row>
    <row r="15" spans="1:27">
      <c r="A15" s="70" t="s">
        <v>26</v>
      </c>
      <c r="B15" s="67">
        <v>0.62866</v>
      </c>
      <c r="C15" s="67">
        <v>0.83560000000000001</v>
      </c>
      <c r="D15" s="67">
        <v>0.47771999999999998</v>
      </c>
      <c r="E15" s="67">
        <v>0.31248999999999999</v>
      </c>
      <c r="F15" s="67">
        <v>0.51319000000000004</v>
      </c>
      <c r="G15" s="67">
        <v>0.10092</v>
      </c>
      <c r="H15" s="68">
        <v>-0.16578999999999999</v>
      </c>
      <c r="I15" s="68">
        <v>-0.15905</v>
      </c>
      <c r="J15" s="67">
        <v>0.60897999999999997</v>
      </c>
      <c r="K15" s="67">
        <v>0.37186000000000002</v>
      </c>
      <c r="L15" s="67">
        <v>0.63968999999999998</v>
      </c>
      <c r="M15" s="67">
        <v>0.41370000000000001</v>
      </c>
      <c r="N15" s="67">
        <v>0.31198999999999999</v>
      </c>
      <c r="O15" s="67">
        <v>1</v>
      </c>
      <c r="P15" s="67">
        <v>0.72240000000000004</v>
      </c>
      <c r="Q15" s="67">
        <v>0.67412000000000005</v>
      </c>
      <c r="R15" s="67">
        <v>0.78520000000000001</v>
      </c>
      <c r="S15" s="67">
        <v>0.79539000000000004</v>
      </c>
      <c r="T15" s="67">
        <v>0.61458000000000002</v>
      </c>
      <c r="U15" s="67">
        <v>0.72823000000000004</v>
      </c>
      <c r="V15" s="68">
        <v>-4.4019999999999997E-2</v>
      </c>
      <c r="W15" s="68">
        <v>-3.9539999999999999E-2</v>
      </c>
      <c r="X15" s="68">
        <v>-7.4429999999999996E-2</v>
      </c>
      <c r="Y15" s="67">
        <v>0.28666000000000003</v>
      </c>
      <c r="Z15" s="67">
        <v>0.27645999999999998</v>
      </c>
      <c r="AA15" s="69">
        <v>-0.28127999999999997</v>
      </c>
    </row>
    <row r="16" spans="1:27">
      <c r="A16" s="70" t="s">
        <v>27</v>
      </c>
      <c r="B16" s="67">
        <v>0.54071999999999998</v>
      </c>
      <c r="C16" s="67">
        <v>0.71635000000000004</v>
      </c>
      <c r="D16" s="67">
        <v>0.41603000000000001</v>
      </c>
      <c r="E16" s="67">
        <v>0.35354000000000002</v>
      </c>
      <c r="F16" s="67">
        <v>0.43170999999999998</v>
      </c>
      <c r="G16" s="67">
        <v>9.2270000000000005E-2</v>
      </c>
      <c r="H16" s="68">
        <v>-0.12189999999999999</v>
      </c>
      <c r="I16" s="68">
        <v>-0.12033000000000001</v>
      </c>
      <c r="J16" s="67">
        <v>0.63317999999999997</v>
      </c>
      <c r="K16" s="67">
        <v>0.34873999999999999</v>
      </c>
      <c r="L16" s="67">
        <v>0.62995999999999996</v>
      </c>
      <c r="M16" s="67">
        <v>0.37963999999999998</v>
      </c>
      <c r="N16" s="67">
        <v>0.31707999999999997</v>
      </c>
      <c r="O16" s="67">
        <v>0.72240000000000004</v>
      </c>
      <c r="P16" s="67">
        <v>1</v>
      </c>
      <c r="Q16" s="67">
        <v>0.76149</v>
      </c>
      <c r="R16" s="67">
        <v>0.75107000000000002</v>
      </c>
      <c r="S16" s="67">
        <v>0.78371999999999997</v>
      </c>
      <c r="T16" s="67">
        <v>0.61802999999999997</v>
      </c>
      <c r="U16" s="67">
        <v>0.62258000000000002</v>
      </c>
      <c r="V16" s="68">
        <v>-4.2869999999999998E-2</v>
      </c>
      <c r="W16" s="67">
        <v>1.661E-2</v>
      </c>
      <c r="X16" s="68">
        <v>-5.3099999999999996E-3</v>
      </c>
      <c r="Y16" s="67">
        <v>0.27507999999999999</v>
      </c>
      <c r="Z16" s="67">
        <v>0.26719999999999999</v>
      </c>
      <c r="AA16" s="69">
        <v>-0.27039999999999997</v>
      </c>
    </row>
    <row r="17" spans="1:27">
      <c r="A17" s="70" t="s">
        <v>28</v>
      </c>
      <c r="B17" s="67">
        <v>0.41392000000000001</v>
      </c>
      <c r="C17" s="67">
        <v>0.59177000000000002</v>
      </c>
      <c r="D17" s="67">
        <v>0.32579999999999998</v>
      </c>
      <c r="E17" s="67">
        <v>0.21997</v>
      </c>
      <c r="F17" s="67">
        <v>0.33299000000000001</v>
      </c>
      <c r="G17" s="67">
        <v>3.4700000000000002E-2</v>
      </c>
      <c r="H17" s="68">
        <v>-0.10158</v>
      </c>
      <c r="I17" s="68">
        <v>-9.4009999999999996E-2</v>
      </c>
      <c r="J17" s="67">
        <v>0.46972000000000003</v>
      </c>
      <c r="K17" s="67">
        <v>0.30181000000000002</v>
      </c>
      <c r="L17" s="67">
        <v>0.51766999999999996</v>
      </c>
      <c r="M17" s="67">
        <v>0.31269999999999998</v>
      </c>
      <c r="N17" s="67">
        <v>0.23830999999999999</v>
      </c>
      <c r="O17" s="67">
        <v>0.67412000000000005</v>
      </c>
      <c r="P17" s="67">
        <v>0.76149</v>
      </c>
      <c r="Q17" s="67">
        <v>1</v>
      </c>
      <c r="R17" s="67">
        <v>0.62051000000000001</v>
      </c>
      <c r="S17" s="67">
        <v>0.66929000000000005</v>
      </c>
      <c r="T17" s="67">
        <v>0.47993000000000002</v>
      </c>
      <c r="U17" s="67">
        <v>0.56194999999999995</v>
      </c>
      <c r="V17" s="68">
        <v>-3.9809999999999998E-2</v>
      </c>
      <c r="W17" s="67">
        <v>9.035E-2</v>
      </c>
      <c r="X17" s="67">
        <v>9.0230000000000005E-2</v>
      </c>
      <c r="Y17" s="67">
        <v>0.2555</v>
      </c>
      <c r="Z17" s="67">
        <v>0.24939</v>
      </c>
      <c r="AA17" s="69">
        <v>-0.24789</v>
      </c>
    </row>
    <row r="18" spans="1:27">
      <c r="A18" s="70" t="s">
        <v>29</v>
      </c>
      <c r="B18" s="67">
        <v>0.67662</v>
      </c>
      <c r="C18" s="67">
        <v>0.77554000000000001</v>
      </c>
      <c r="D18" s="67">
        <v>0.52595000000000003</v>
      </c>
      <c r="E18" s="67">
        <v>0.44311</v>
      </c>
      <c r="F18" s="67">
        <v>0.51775000000000004</v>
      </c>
      <c r="G18" s="67">
        <v>0.13147</v>
      </c>
      <c r="H18" s="68">
        <v>-0.14978</v>
      </c>
      <c r="I18" s="68">
        <v>-0.15745000000000001</v>
      </c>
      <c r="J18" s="67">
        <v>0.66169999999999995</v>
      </c>
      <c r="K18" s="67">
        <v>0.42254000000000003</v>
      </c>
      <c r="L18" s="67">
        <v>0.74426999999999999</v>
      </c>
      <c r="M18" s="67">
        <v>0.40168999999999999</v>
      </c>
      <c r="N18" s="67">
        <v>0.34198000000000001</v>
      </c>
      <c r="O18" s="67">
        <v>0.78520000000000001</v>
      </c>
      <c r="P18" s="67">
        <v>0.75107000000000002</v>
      </c>
      <c r="Q18" s="67">
        <v>0.62051000000000001</v>
      </c>
      <c r="R18" s="67">
        <v>1</v>
      </c>
      <c r="S18" s="67">
        <v>0.73677999999999999</v>
      </c>
      <c r="T18" s="67">
        <v>0.67644000000000004</v>
      </c>
      <c r="U18" s="67">
        <v>0.70130999999999999</v>
      </c>
      <c r="V18" s="67">
        <v>1.7010000000000001E-2</v>
      </c>
      <c r="W18" s="68">
        <v>-1.7600000000000001E-3</v>
      </c>
      <c r="X18" s="68">
        <v>-2.7199999999999998E-2</v>
      </c>
      <c r="Y18" s="67">
        <v>0.33216000000000001</v>
      </c>
      <c r="Z18" s="67">
        <v>0.32042999999999999</v>
      </c>
      <c r="AA18" s="69">
        <v>-0.26749000000000001</v>
      </c>
    </row>
    <row r="19" spans="1:27">
      <c r="A19" s="70" t="s">
        <v>30</v>
      </c>
      <c r="B19" s="67">
        <v>0.51648000000000005</v>
      </c>
      <c r="C19" s="67">
        <v>0.79756000000000005</v>
      </c>
      <c r="D19" s="67">
        <v>0.39924999999999999</v>
      </c>
      <c r="E19" s="67">
        <v>0.30353000000000002</v>
      </c>
      <c r="F19" s="67">
        <v>0.42531999999999998</v>
      </c>
      <c r="G19" s="67">
        <v>7.0059999999999997E-2</v>
      </c>
      <c r="H19" s="68">
        <v>-0.13949</v>
      </c>
      <c r="I19" s="68">
        <v>-0.12461</v>
      </c>
      <c r="J19" s="67">
        <v>0.67276000000000002</v>
      </c>
      <c r="K19" s="67">
        <v>0.42383999999999999</v>
      </c>
      <c r="L19" s="67">
        <v>0.76658999999999999</v>
      </c>
      <c r="M19" s="67">
        <v>0.51637</v>
      </c>
      <c r="N19" s="67">
        <v>0.38469999999999999</v>
      </c>
      <c r="O19" s="67">
        <v>0.79539000000000004</v>
      </c>
      <c r="P19" s="67">
        <v>0.78371999999999997</v>
      </c>
      <c r="Q19" s="67">
        <v>0.66929000000000005</v>
      </c>
      <c r="R19" s="67">
        <v>0.73677999999999999</v>
      </c>
      <c r="S19" s="67">
        <v>1</v>
      </c>
      <c r="T19" s="67">
        <v>0.69201000000000001</v>
      </c>
      <c r="U19" s="67">
        <v>0.70633999999999997</v>
      </c>
      <c r="V19" s="68">
        <v>-0.11312</v>
      </c>
      <c r="W19" s="68">
        <v>-6.6659999999999997E-2</v>
      </c>
      <c r="X19" s="68">
        <v>-0.10335</v>
      </c>
      <c r="Y19" s="67">
        <v>0.27700000000000002</v>
      </c>
      <c r="Z19" s="67">
        <v>0.26449</v>
      </c>
      <c r="AA19" s="69">
        <v>-0.32183</v>
      </c>
    </row>
    <row r="20" spans="1:27">
      <c r="A20" s="70" t="s">
        <v>47</v>
      </c>
      <c r="B20" s="67">
        <v>0.51285000000000003</v>
      </c>
      <c r="C20" s="67">
        <v>0.66827999999999999</v>
      </c>
      <c r="D20" s="67">
        <v>0.39610000000000001</v>
      </c>
      <c r="E20" s="67">
        <v>0.30924000000000001</v>
      </c>
      <c r="F20" s="67">
        <v>0.40289000000000003</v>
      </c>
      <c r="G20" s="67">
        <v>0.12399</v>
      </c>
      <c r="H20" s="68">
        <v>-0.14423</v>
      </c>
      <c r="I20" s="68">
        <v>-0.13322000000000001</v>
      </c>
      <c r="J20" s="67">
        <v>0.81855999999999995</v>
      </c>
      <c r="K20" s="67">
        <v>0.73746999999999996</v>
      </c>
      <c r="L20" s="67">
        <v>0.63551000000000002</v>
      </c>
      <c r="M20" s="67">
        <v>0.41858000000000001</v>
      </c>
      <c r="N20" s="67">
        <v>0.42612</v>
      </c>
      <c r="O20" s="67">
        <v>0.61458000000000002</v>
      </c>
      <c r="P20" s="67">
        <v>0.61802999999999997</v>
      </c>
      <c r="Q20" s="67">
        <v>0.47993000000000002</v>
      </c>
      <c r="R20" s="67">
        <v>0.67644000000000004</v>
      </c>
      <c r="S20" s="67">
        <v>0.69201000000000001</v>
      </c>
      <c r="T20" s="67">
        <v>1</v>
      </c>
      <c r="U20" s="67">
        <v>0.5675</v>
      </c>
      <c r="V20" s="68">
        <v>-8.9249999999999996E-2</v>
      </c>
      <c r="W20" s="68">
        <v>-4.0320000000000002E-2</v>
      </c>
      <c r="X20" s="68">
        <v>-6.8610000000000004E-2</v>
      </c>
      <c r="Y20" s="67">
        <v>0.24296000000000001</v>
      </c>
      <c r="Z20" s="67">
        <v>0.23082</v>
      </c>
      <c r="AA20" s="69">
        <v>-0.27461999999999998</v>
      </c>
    </row>
    <row r="21" spans="1:27">
      <c r="A21" s="70" t="s">
        <v>31</v>
      </c>
      <c r="B21" s="67">
        <v>0.52517999999999998</v>
      </c>
      <c r="C21" s="67">
        <v>0.69172</v>
      </c>
      <c r="D21" s="67">
        <v>0.39339000000000002</v>
      </c>
      <c r="E21" s="67">
        <v>0.32358999999999999</v>
      </c>
      <c r="F21" s="67">
        <v>0.43143999999999999</v>
      </c>
      <c r="G21" s="67">
        <v>7.9079999999999998E-2</v>
      </c>
      <c r="H21" s="68">
        <v>-0.15540999999999999</v>
      </c>
      <c r="I21" s="68">
        <v>-0.14463999999999999</v>
      </c>
      <c r="J21" s="67">
        <v>0.50399000000000005</v>
      </c>
      <c r="K21" s="67">
        <v>0.42352000000000001</v>
      </c>
      <c r="L21" s="67">
        <v>0.59721999999999997</v>
      </c>
      <c r="M21" s="67">
        <v>0.35416999999999998</v>
      </c>
      <c r="N21" s="67">
        <v>0.27687</v>
      </c>
      <c r="O21" s="67">
        <v>0.72823000000000004</v>
      </c>
      <c r="P21" s="67">
        <v>0.62258000000000002</v>
      </c>
      <c r="Q21" s="67">
        <v>0.56194999999999995</v>
      </c>
      <c r="R21" s="67">
        <v>0.70130999999999999</v>
      </c>
      <c r="S21" s="67">
        <v>0.70633999999999997</v>
      </c>
      <c r="T21" s="67">
        <v>0.5675</v>
      </c>
      <c r="U21" s="67">
        <v>1</v>
      </c>
      <c r="V21" s="68">
        <v>-3.6949999999999997E-2</v>
      </c>
      <c r="W21" s="68">
        <v>-2.2079999999999999E-2</v>
      </c>
      <c r="X21" s="68">
        <v>-4.6879999999999998E-2</v>
      </c>
      <c r="Y21" s="67">
        <v>0.25567000000000001</v>
      </c>
      <c r="Z21" s="67">
        <v>0.24382999999999999</v>
      </c>
      <c r="AA21" s="69">
        <v>-0.24174999999999999</v>
      </c>
    </row>
    <row r="22" spans="1:27">
      <c r="A22" s="70" t="s">
        <v>33</v>
      </c>
      <c r="B22" s="68">
        <v>-1.162E-2</v>
      </c>
      <c r="C22" s="68">
        <v>-9.3649999999999997E-2</v>
      </c>
      <c r="D22" s="68">
        <v>-7.8560000000000005E-2</v>
      </c>
      <c r="E22" s="67">
        <v>5.0600000000000003E-3</v>
      </c>
      <c r="F22" s="68">
        <v>-2.383E-2</v>
      </c>
      <c r="G22" s="68">
        <v>-2.6780000000000002E-2</v>
      </c>
      <c r="H22" s="67">
        <v>2.2700000000000001E-2</v>
      </c>
      <c r="I22" s="67">
        <v>6.9300000000000004E-3</v>
      </c>
      <c r="J22" s="68">
        <v>-5.4019999999999999E-2</v>
      </c>
      <c r="K22" s="68">
        <v>-8.6010000000000003E-2</v>
      </c>
      <c r="L22" s="68">
        <v>-8.0530000000000004E-2</v>
      </c>
      <c r="M22" s="68">
        <v>-0.14285999999999999</v>
      </c>
      <c r="N22" s="68">
        <v>-9.1840000000000005E-2</v>
      </c>
      <c r="O22" s="68">
        <v>-4.4019999999999997E-2</v>
      </c>
      <c r="P22" s="68">
        <v>-4.2869999999999998E-2</v>
      </c>
      <c r="Q22" s="68">
        <v>-3.9809999999999998E-2</v>
      </c>
      <c r="R22" s="67">
        <v>1.7010000000000001E-2</v>
      </c>
      <c r="S22" s="68">
        <v>-0.11312</v>
      </c>
      <c r="T22" s="68">
        <v>-8.9249999999999996E-2</v>
      </c>
      <c r="U22" s="68">
        <v>-3.6949999999999997E-2</v>
      </c>
      <c r="V22" s="67">
        <v>1</v>
      </c>
      <c r="W22" s="67">
        <v>3.006E-2</v>
      </c>
      <c r="X22" s="67">
        <v>3.8370000000000001E-2</v>
      </c>
      <c r="Y22" s="67">
        <v>0.38145000000000001</v>
      </c>
      <c r="Z22" s="67">
        <v>0.38763999999999998</v>
      </c>
      <c r="AA22" s="71">
        <v>0.43926999999999999</v>
      </c>
    </row>
    <row r="23" spans="1:27">
      <c r="A23" s="70" t="s">
        <v>37</v>
      </c>
      <c r="B23" s="68">
        <v>-4.1509999999999998E-2</v>
      </c>
      <c r="C23" s="68">
        <v>-5.0959999999999998E-2</v>
      </c>
      <c r="D23" s="68">
        <v>-6.59E-2</v>
      </c>
      <c r="E23" s="68">
        <v>-5.7999999999999996E-3</v>
      </c>
      <c r="F23" s="68">
        <v>-2.0830000000000001E-2</v>
      </c>
      <c r="G23" s="68">
        <v>-1.4930000000000001E-2</v>
      </c>
      <c r="H23" s="67">
        <v>1.0840000000000001E-2</v>
      </c>
      <c r="I23" s="67">
        <v>1.222E-2</v>
      </c>
      <c r="J23" s="68">
        <v>-4.1399999999999999E-2</v>
      </c>
      <c r="K23" s="68">
        <v>-1.7590000000000001E-2</v>
      </c>
      <c r="L23" s="68">
        <v>-4.122E-2</v>
      </c>
      <c r="M23" s="68">
        <v>-0.10592</v>
      </c>
      <c r="N23" s="68">
        <v>-3.968E-2</v>
      </c>
      <c r="O23" s="68">
        <v>-3.9539999999999999E-2</v>
      </c>
      <c r="P23" s="67">
        <v>1.661E-2</v>
      </c>
      <c r="Q23" s="67">
        <v>9.035E-2</v>
      </c>
      <c r="R23" s="68">
        <v>-1.7600000000000001E-3</v>
      </c>
      <c r="S23" s="68">
        <v>-6.6659999999999997E-2</v>
      </c>
      <c r="T23" s="68">
        <v>-4.0320000000000002E-2</v>
      </c>
      <c r="U23" s="68">
        <v>-2.2079999999999999E-2</v>
      </c>
      <c r="V23" s="67">
        <v>3.006E-2</v>
      </c>
      <c r="W23" s="67">
        <v>1</v>
      </c>
      <c r="X23" s="67">
        <v>0.78239999999999998</v>
      </c>
      <c r="Y23" s="67">
        <v>4.6879999999999998E-2</v>
      </c>
      <c r="Z23" s="67">
        <v>6.1120000000000001E-2</v>
      </c>
      <c r="AA23" s="69">
        <v>-1.328E-2</v>
      </c>
    </row>
    <row r="24" spans="1:27">
      <c r="A24" s="70" t="s">
        <v>38</v>
      </c>
      <c r="B24" s="68">
        <v>-7.1849999999999997E-2</v>
      </c>
      <c r="C24" s="68">
        <v>-9.0950000000000003E-2</v>
      </c>
      <c r="D24" s="68">
        <v>-9.6530000000000005E-2</v>
      </c>
      <c r="E24" s="68">
        <v>-2.3800000000000002E-2</v>
      </c>
      <c r="F24" s="68">
        <v>-3.6429999999999997E-2</v>
      </c>
      <c r="G24" s="68">
        <v>-1.5219999999999999E-2</v>
      </c>
      <c r="H24" s="67">
        <v>1.562E-2</v>
      </c>
      <c r="I24" s="67">
        <v>1.6320000000000001E-2</v>
      </c>
      <c r="J24" s="68">
        <v>-7.3459999999999998E-2</v>
      </c>
      <c r="K24" s="68">
        <v>-3.09E-2</v>
      </c>
      <c r="L24" s="68">
        <v>-7.1779999999999997E-2</v>
      </c>
      <c r="M24" s="68">
        <v>-0.13341</v>
      </c>
      <c r="N24" s="68">
        <v>-4.4150000000000002E-2</v>
      </c>
      <c r="O24" s="68">
        <v>-7.4429999999999996E-2</v>
      </c>
      <c r="P24" s="68">
        <v>-5.3099999999999996E-3</v>
      </c>
      <c r="Q24" s="67">
        <v>9.0230000000000005E-2</v>
      </c>
      <c r="R24" s="68">
        <v>-2.7199999999999998E-2</v>
      </c>
      <c r="S24" s="68">
        <v>-0.10335</v>
      </c>
      <c r="T24" s="68">
        <v>-6.8610000000000004E-2</v>
      </c>
      <c r="U24" s="68">
        <v>-4.6879999999999998E-2</v>
      </c>
      <c r="V24" s="67">
        <v>3.8370000000000001E-2</v>
      </c>
      <c r="W24" s="67">
        <v>0.78239999999999998</v>
      </c>
      <c r="X24" s="67">
        <v>1</v>
      </c>
      <c r="Y24" s="67">
        <v>1.1180000000000001E-2</v>
      </c>
      <c r="Z24" s="67">
        <v>2.2069999999999999E-2</v>
      </c>
      <c r="AA24" s="71">
        <v>2.18E-2</v>
      </c>
    </row>
    <row r="25" spans="1:27">
      <c r="A25" s="70" t="s">
        <v>34</v>
      </c>
      <c r="B25" s="67">
        <v>0.2666</v>
      </c>
      <c r="C25" s="67">
        <v>0.29298999999999997</v>
      </c>
      <c r="D25" s="67">
        <v>0.21221000000000001</v>
      </c>
      <c r="E25" s="67">
        <v>0.17397000000000001</v>
      </c>
      <c r="F25" s="67">
        <v>0.15171999999999999</v>
      </c>
      <c r="G25" s="67">
        <v>3.7019999999999997E-2</v>
      </c>
      <c r="H25" s="68">
        <v>-2.6579999999999999E-2</v>
      </c>
      <c r="I25" s="68">
        <v>-5.2150000000000002E-2</v>
      </c>
      <c r="J25" s="67">
        <v>0.24671999999999999</v>
      </c>
      <c r="K25" s="67">
        <v>0.14355999999999999</v>
      </c>
      <c r="L25" s="67">
        <v>0.26407000000000003</v>
      </c>
      <c r="M25" s="67">
        <v>0.15248999999999999</v>
      </c>
      <c r="N25" s="67">
        <v>0.11519</v>
      </c>
      <c r="O25" s="67">
        <v>0.28666000000000003</v>
      </c>
      <c r="P25" s="67">
        <v>0.27507999999999999</v>
      </c>
      <c r="Q25" s="67">
        <v>0.2555</v>
      </c>
      <c r="R25" s="67">
        <v>0.33216000000000001</v>
      </c>
      <c r="S25" s="67">
        <v>0.27700000000000002</v>
      </c>
      <c r="T25" s="67">
        <v>0.24296000000000001</v>
      </c>
      <c r="U25" s="67">
        <v>0.25567000000000001</v>
      </c>
      <c r="V25" s="67">
        <v>0.38145000000000001</v>
      </c>
      <c r="W25" s="67">
        <v>4.6879999999999998E-2</v>
      </c>
      <c r="X25" s="67">
        <v>1.1180000000000001E-2</v>
      </c>
      <c r="Y25" s="67">
        <v>1</v>
      </c>
      <c r="Z25" s="67">
        <v>0.89193</v>
      </c>
      <c r="AA25" s="69">
        <v>-0.43030000000000002</v>
      </c>
    </row>
    <row r="26" spans="1:27">
      <c r="A26" s="70" t="s">
        <v>35</v>
      </c>
      <c r="B26" s="67">
        <v>0.25480000000000003</v>
      </c>
      <c r="C26" s="67">
        <v>0.28111999999999998</v>
      </c>
      <c r="D26" s="67">
        <v>0.20255000000000001</v>
      </c>
      <c r="E26" s="67">
        <v>0.16713</v>
      </c>
      <c r="F26" s="67">
        <v>0.14810000000000001</v>
      </c>
      <c r="G26" s="67">
        <v>3.3779999999999998E-2</v>
      </c>
      <c r="H26" s="68">
        <v>-2.1319999999999999E-2</v>
      </c>
      <c r="I26" s="68">
        <v>-4.6440000000000002E-2</v>
      </c>
      <c r="J26" s="67">
        <v>0.23771999999999999</v>
      </c>
      <c r="K26" s="67">
        <v>0.13269</v>
      </c>
      <c r="L26" s="67">
        <v>0.24912000000000001</v>
      </c>
      <c r="M26" s="67">
        <v>0.13813</v>
      </c>
      <c r="N26" s="67">
        <v>0.10574</v>
      </c>
      <c r="O26" s="67">
        <v>0.27645999999999998</v>
      </c>
      <c r="P26" s="67">
        <v>0.26719999999999999</v>
      </c>
      <c r="Q26" s="67">
        <v>0.24939</v>
      </c>
      <c r="R26" s="67">
        <v>0.32042999999999999</v>
      </c>
      <c r="S26" s="67">
        <v>0.26449</v>
      </c>
      <c r="T26" s="67">
        <v>0.23082</v>
      </c>
      <c r="U26" s="67">
        <v>0.24382999999999999</v>
      </c>
      <c r="V26" s="67">
        <v>0.38763999999999998</v>
      </c>
      <c r="W26" s="67">
        <v>6.1120000000000001E-2</v>
      </c>
      <c r="X26" s="67">
        <v>2.2069999999999999E-2</v>
      </c>
      <c r="Y26" s="67">
        <v>0.89193</v>
      </c>
      <c r="Z26" s="67">
        <v>1</v>
      </c>
      <c r="AA26" s="69">
        <v>-0.43680000000000002</v>
      </c>
    </row>
    <row r="27" spans="1:27" ht="15.75" thickBot="1">
      <c r="A27" s="72" t="s">
        <v>32</v>
      </c>
      <c r="B27" s="73">
        <v>-0.25618999999999997</v>
      </c>
      <c r="C27" s="73">
        <v>-0.33774999999999999</v>
      </c>
      <c r="D27" s="73">
        <v>-0.26445999999999997</v>
      </c>
      <c r="E27" s="73">
        <v>-0.15099000000000001</v>
      </c>
      <c r="F27" s="73">
        <v>-0.15792</v>
      </c>
      <c r="G27" s="73">
        <v>-6.4610000000000001E-2</v>
      </c>
      <c r="H27" s="74">
        <v>2.3230000000000001E-2</v>
      </c>
      <c r="I27" s="74">
        <v>4.6109999999999998E-2</v>
      </c>
      <c r="J27" s="73">
        <v>-0.25374000000000002</v>
      </c>
      <c r="K27" s="73">
        <v>-0.18481</v>
      </c>
      <c r="L27" s="73">
        <v>-0.2823</v>
      </c>
      <c r="M27" s="73">
        <v>-0.23744999999999999</v>
      </c>
      <c r="N27" s="73">
        <v>-0.16786000000000001</v>
      </c>
      <c r="O27" s="73">
        <v>-0.28127999999999997</v>
      </c>
      <c r="P27" s="73">
        <v>-0.27039999999999997</v>
      </c>
      <c r="Q27" s="73">
        <v>-0.24789</v>
      </c>
      <c r="R27" s="73">
        <v>-0.26749000000000001</v>
      </c>
      <c r="S27" s="73">
        <v>-0.32183</v>
      </c>
      <c r="T27" s="73">
        <v>-0.27461999999999998</v>
      </c>
      <c r="U27" s="73">
        <v>-0.24174999999999999</v>
      </c>
      <c r="V27" s="74">
        <v>0.43926999999999999</v>
      </c>
      <c r="W27" s="73">
        <v>-1.328E-2</v>
      </c>
      <c r="X27" s="74">
        <v>2.18E-2</v>
      </c>
      <c r="Y27" s="73">
        <v>-0.43030000000000002</v>
      </c>
      <c r="Z27" s="73">
        <v>-0.43680000000000002</v>
      </c>
      <c r="AA27" s="75">
        <v>1</v>
      </c>
    </row>
  </sheetData>
  <conditionalFormatting sqref="B2:AA27">
    <cfRule type="cellIs" dxfId="1" priority="1" operator="greaterThan">
      <formula>0.6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1:W36"/>
  <sheetViews>
    <sheetView topLeftCell="D1" workbookViewId="0">
      <selection activeCell="H1" sqref="H1"/>
    </sheetView>
  </sheetViews>
  <sheetFormatPr defaultRowHeight="15"/>
  <sheetData>
    <row r="1" spans="1:23" ht="15.75" thickBot="1">
      <c r="A1" s="112" t="s">
        <v>155</v>
      </c>
      <c r="B1" s="113"/>
      <c r="C1" s="113"/>
      <c r="D1" s="113"/>
      <c r="E1" s="113"/>
      <c r="I1" s="112" t="s">
        <v>116</v>
      </c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</row>
    <row r="2" spans="1:23" ht="27" thickBot="1">
      <c r="A2" s="35"/>
      <c r="B2" s="21" t="s">
        <v>112</v>
      </c>
      <c r="C2" s="21" t="s">
        <v>113</v>
      </c>
      <c r="D2" s="21" t="s">
        <v>114</v>
      </c>
      <c r="E2" s="30" t="s">
        <v>115</v>
      </c>
      <c r="H2" t="s">
        <v>111</v>
      </c>
      <c r="I2" s="35"/>
      <c r="J2" s="21" t="s">
        <v>117</v>
      </c>
      <c r="K2" s="21" t="s">
        <v>118</v>
      </c>
      <c r="L2" s="21" t="s">
        <v>119</v>
      </c>
      <c r="M2" s="21" t="s">
        <v>120</v>
      </c>
      <c r="N2" s="21" t="s">
        <v>121</v>
      </c>
      <c r="O2" s="21" t="s">
        <v>122</v>
      </c>
      <c r="P2" s="21" t="s">
        <v>123</v>
      </c>
      <c r="Q2" s="21" t="s">
        <v>124</v>
      </c>
      <c r="R2" s="21" t="s">
        <v>125</v>
      </c>
      <c r="S2" s="21" t="s">
        <v>147</v>
      </c>
      <c r="T2" s="21" t="s">
        <v>151</v>
      </c>
      <c r="U2" s="21" t="s">
        <v>152</v>
      </c>
      <c r="V2" s="21" t="s">
        <v>153</v>
      </c>
      <c r="W2" s="30" t="s">
        <v>154</v>
      </c>
    </row>
    <row r="3" spans="1:23" ht="26.25" thickBot="1">
      <c r="A3" s="36">
        <v>1</v>
      </c>
      <c r="B3" s="45">
        <v>5.2015645900000003</v>
      </c>
      <c r="C3" s="45">
        <v>2.4868495799999999</v>
      </c>
      <c r="D3" s="45">
        <v>0.153</v>
      </c>
      <c r="E3" s="46">
        <v>0.153</v>
      </c>
      <c r="I3" s="40" t="s">
        <v>29</v>
      </c>
      <c r="J3" s="78">
        <v>0.86914000000000002</v>
      </c>
      <c r="K3" s="45">
        <v>6.1799999999999997E-3</v>
      </c>
      <c r="L3" s="45">
        <v>9.4200000000000006E-2</v>
      </c>
      <c r="M3" s="76">
        <v>-5.9520000000000003E-2</v>
      </c>
      <c r="N3" s="76">
        <v>-4.8099999999999997E-2</v>
      </c>
      <c r="O3" s="76">
        <v>-7.7039999999999997E-2</v>
      </c>
      <c r="P3" s="45">
        <v>5.9880000000000003E-2</v>
      </c>
      <c r="Q3" s="45">
        <v>4.1099999999999999E-3</v>
      </c>
      <c r="R3" s="45">
        <v>2.1860000000000001E-2</v>
      </c>
      <c r="S3" s="76">
        <v>-2.8800000000000002E-3</v>
      </c>
      <c r="T3" s="45">
        <v>0.14924000000000001</v>
      </c>
      <c r="U3" s="76">
        <v>-3.4790000000000001E-2</v>
      </c>
      <c r="V3" s="45">
        <v>2.7900000000000001E-2</v>
      </c>
      <c r="W3" s="46">
        <v>4.62E-3</v>
      </c>
    </row>
    <row r="4" spans="1:23" ht="15.75" thickBot="1">
      <c r="A4" s="36">
        <v>2</v>
      </c>
      <c r="B4" s="45">
        <v>2.714715</v>
      </c>
      <c r="C4" s="45">
        <v>0.50657757999999997</v>
      </c>
      <c r="D4" s="45">
        <v>7.9799999999999996E-2</v>
      </c>
      <c r="E4" s="46">
        <v>0.23280000000000001</v>
      </c>
      <c r="H4">
        <v>1</v>
      </c>
      <c r="I4" s="40" t="s">
        <v>23</v>
      </c>
      <c r="J4" s="78">
        <v>0.86612</v>
      </c>
      <c r="K4" s="76">
        <v>-1.48E-3</v>
      </c>
      <c r="L4" s="76">
        <v>-1.427E-2</v>
      </c>
      <c r="M4" s="76">
        <v>-3.5869999999999999E-2</v>
      </c>
      <c r="N4" s="76">
        <v>-9.0399999999999994E-2</v>
      </c>
      <c r="O4" s="76">
        <v>-0.11412</v>
      </c>
      <c r="P4" s="45">
        <v>4.5859999999999998E-2</v>
      </c>
      <c r="Q4" s="45">
        <v>2.6210000000000001E-2</v>
      </c>
      <c r="R4" s="45">
        <v>1.1339999999999999E-2</v>
      </c>
      <c r="S4" s="45">
        <v>1.992E-2</v>
      </c>
      <c r="T4" s="45">
        <v>0.16985</v>
      </c>
      <c r="U4" s="45">
        <v>1.3220000000000001E-2</v>
      </c>
      <c r="V4" s="45">
        <v>8.6830000000000004E-2</v>
      </c>
      <c r="W4" s="77">
        <v>-1.0359999999999999E-2</v>
      </c>
    </row>
    <row r="5" spans="1:23" ht="26.25" thickBot="1">
      <c r="A5" s="36">
        <v>3</v>
      </c>
      <c r="B5" s="45">
        <v>2.2081374299999998</v>
      </c>
      <c r="C5" s="45">
        <v>0.58300364000000005</v>
      </c>
      <c r="D5" s="45">
        <v>6.4899999999999999E-2</v>
      </c>
      <c r="E5" s="46">
        <v>0.29780000000000001</v>
      </c>
      <c r="H5">
        <v>1</v>
      </c>
      <c r="I5" s="40" t="s">
        <v>24</v>
      </c>
      <c r="J5" s="78">
        <v>0.74399000000000004</v>
      </c>
      <c r="K5" s="45">
        <v>1.8239999999999999E-2</v>
      </c>
      <c r="L5" s="45">
        <v>6.1999999999999998E-3</v>
      </c>
      <c r="M5" s="76">
        <v>-5.7610000000000001E-2</v>
      </c>
      <c r="N5" s="76">
        <v>-4.9529999999999998E-2</v>
      </c>
      <c r="O5" s="76">
        <v>-4.8959999999999997E-2</v>
      </c>
      <c r="P5" s="45">
        <v>4.1590000000000002E-2</v>
      </c>
      <c r="Q5" s="45">
        <v>4.3290000000000002E-2</v>
      </c>
      <c r="R5" s="45">
        <v>1.043E-2</v>
      </c>
      <c r="S5" s="45">
        <v>1.609E-2</v>
      </c>
      <c r="T5" s="45">
        <v>0.10974</v>
      </c>
      <c r="U5" s="45">
        <v>9.0079999999999993E-2</v>
      </c>
      <c r="V5" s="45">
        <v>1.8700000000000001E-2</v>
      </c>
      <c r="W5" s="77">
        <v>-2.5500000000000002E-3</v>
      </c>
    </row>
    <row r="6" spans="1:23" ht="15.75" thickBot="1">
      <c r="A6" s="36">
        <v>4</v>
      </c>
      <c r="B6" s="45">
        <v>1.6251337800000001</v>
      </c>
      <c r="C6" s="45">
        <v>1.1082180000000001E-2</v>
      </c>
      <c r="D6" s="45">
        <v>4.7800000000000002E-2</v>
      </c>
      <c r="E6" s="46">
        <v>0.34560000000000002</v>
      </c>
      <c r="I6" s="40" t="s">
        <v>28</v>
      </c>
      <c r="J6" s="78">
        <v>0.71043000000000001</v>
      </c>
      <c r="K6" s="76">
        <v>-1.345E-2</v>
      </c>
      <c r="L6" s="45">
        <v>5.3740000000000003E-2</v>
      </c>
      <c r="M6" s="76">
        <v>-2.75E-2</v>
      </c>
      <c r="N6" s="76">
        <v>-9.8720000000000002E-2</v>
      </c>
      <c r="O6" s="76">
        <v>-0.13503000000000001</v>
      </c>
      <c r="P6" s="45">
        <v>4.6330000000000003E-2</v>
      </c>
      <c r="Q6" s="76">
        <v>-0.12374</v>
      </c>
      <c r="R6" s="45">
        <v>6.948E-2</v>
      </c>
      <c r="S6" s="76">
        <v>-7.6910000000000006E-2</v>
      </c>
      <c r="T6" s="76">
        <v>-0.13333999999999999</v>
      </c>
      <c r="U6" s="76">
        <v>-1.0500000000000001E-2</v>
      </c>
      <c r="V6" s="45">
        <v>2.9749999999999999E-2</v>
      </c>
      <c r="W6" s="77">
        <v>-2.9960000000000001E-2</v>
      </c>
    </row>
    <row r="7" spans="1:23" ht="26.25" thickBot="1">
      <c r="A7" s="36">
        <v>5</v>
      </c>
      <c r="B7" s="45">
        <v>1.6140516</v>
      </c>
      <c r="C7" s="45">
        <v>0.267204</v>
      </c>
      <c r="D7" s="45">
        <v>4.7500000000000001E-2</v>
      </c>
      <c r="E7" s="46">
        <v>0.39300000000000002</v>
      </c>
      <c r="H7">
        <v>1</v>
      </c>
      <c r="I7" s="40" t="s">
        <v>51</v>
      </c>
      <c r="J7" s="78">
        <v>0.60640000000000005</v>
      </c>
      <c r="K7" s="45">
        <v>9.0399999999999994E-3</v>
      </c>
      <c r="L7" s="76">
        <v>-2.9099999999999998E-3</v>
      </c>
      <c r="M7" s="76">
        <v>-0.12113</v>
      </c>
      <c r="N7" s="76">
        <v>-4.8090000000000001E-2</v>
      </c>
      <c r="O7" s="45">
        <v>0.10263</v>
      </c>
      <c r="P7" s="76">
        <v>-3.1800000000000001E-3</v>
      </c>
      <c r="Q7" s="76">
        <v>-5.9420000000000001E-2</v>
      </c>
      <c r="R7" s="45">
        <v>1.468E-2</v>
      </c>
      <c r="S7" s="76">
        <v>-2.7000000000000001E-3</v>
      </c>
      <c r="T7" s="45">
        <v>0.21052000000000001</v>
      </c>
      <c r="U7" s="76">
        <v>-5.2069999999999998E-2</v>
      </c>
      <c r="V7" s="76">
        <v>-6.9150000000000003E-2</v>
      </c>
      <c r="W7" s="46">
        <v>5.94E-3</v>
      </c>
    </row>
    <row r="8" spans="1:23" ht="26.25" thickBot="1">
      <c r="A8" s="36">
        <v>6</v>
      </c>
      <c r="B8" s="45">
        <v>1.3468476</v>
      </c>
      <c r="C8" s="45">
        <v>7.0506879999999994E-2</v>
      </c>
      <c r="D8" s="45">
        <v>3.9600000000000003E-2</v>
      </c>
      <c r="E8" s="46">
        <v>0.43269999999999997</v>
      </c>
      <c r="I8" s="40" t="s">
        <v>44</v>
      </c>
      <c r="J8" s="78">
        <v>0.56508999999999998</v>
      </c>
      <c r="K8" s="45">
        <v>1.1220000000000001E-2</v>
      </c>
      <c r="L8" s="76">
        <v>-9.8610000000000003E-2</v>
      </c>
      <c r="M8" s="76">
        <v>-2.4320000000000001E-2</v>
      </c>
      <c r="N8" s="45">
        <v>3.6970000000000003E-2</v>
      </c>
      <c r="O8" s="45">
        <v>6.08E-2</v>
      </c>
      <c r="P8" s="45">
        <v>6.7640000000000006E-2</v>
      </c>
      <c r="Q8" s="45">
        <v>4.8280000000000003E-2</v>
      </c>
      <c r="R8" s="76">
        <v>-2.2000000000000001E-4</v>
      </c>
      <c r="S8" s="45">
        <v>4.1239999999999999E-2</v>
      </c>
      <c r="T8" s="76">
        <v>-8.7989999999999999E-2</v>
      </c>
      <c r="U8" s="76">
        <v>-1.7059999999999999E-2</v>
      </c>
      <c r="V8" s="76">
        <v>-2.9199999999999999E-3</v>
      </c>
      <c r="W8" s="46">
        <v>1.7149999999999999E-2</v>
      </c>
    </row>
    <row r="9" spans="1:23" ht="26.25" thickBot="1">
      <c r="A9" s="36">
        <v>7</v>
      </c>
      <c r="B9" s="45">
        <v>1.2763407200000001</v>
      </c>
      <c r="C9" s="45">
        <v>9.5285729999999999E-2</v>
      </c>
      <c r="D9" s="45">
        <v>3.7499999999999999E-2</v>
      </c>
      <c r="E9" s="46">
        <v>0.47020000000000001</v>
      </c>
      <c r="H9">
        <v>1</v>
      </c>
      <c r="I9" s="40" t="s">
        <v>45</v>
      </c>
      <c r="J9" s="78">
        <v>0.54513</v>
      </c>
      <c r="K9" s="45">
        <v>2.6890000000000001E-2</v>
      </c>
      <c r="L9" s="76">
        <v>-0.12457</v>
      </c>
      <c r="M9" s="76">
        <v>-5.416E-2</v>
      </c>
      <c r="N9" s="76">
        <v>-3.3450000000000001E-2</v>
      </c>
      <c r="O9" s="76">
        <v>-3.9289999999999999E-2</v>
      </c>
      <c r="P9" s="45">
        <v>6.1080000000000002E-2</v>
      </c>
      <c r="Q9" s="45">
        <v>0.32529999999999998</v>
      </c>
      <c r="R9" s="45">
        <v>9.3299999999999998E-3</v>
      </c>
      <c r="S9" s="45">
        <v>9.7259999999999999E-2</v>
      </c>
      <c r="T9" s="76">
        <v>-0.18612999999999999</v>
      </c>
      <c r="U9" s="45">
        <v>0.16522999999999999</v>
      </c>
      <c r="V9" s="45">
        <v>8.3589999999999998E-2</v>
      </c>
      <c r="W9" s="46">
        <v>1.6480000000000002E-2</v>
      </c>
    </row>
    <row r="10" spans="1:23" ht="26.25" thickBot="1">
      <c r="A10" s="36">
        <v>8</v>
      </c>
      <c r="B10" s="45">
        <v>1.18105499</v>
      </c>
      <c r="C10" s="45">
        <v>4.1324039999999999E-2</v>
      </c>
      <c r="D10" s="45">
        <v>3.4700000000000002E-2</v>
      </c>
      <c r="E10" s="46">
        <v>0.50490000000000002</v>
      </c>
      <c r="H10">
        <v>1</v>
      </c>
      <c r="I10" s="40" t="s">
        <v>49</v>
      </c>
      <c r="J10" s="78">
        <v>0.53241000000000005</v>
      </c>
      <c r="K10" s="76">
        <v>-2.3230000000000001E-2</v>
      </c>
      <c r="L10" s="45">
        <v>5.0600000000000003E-3</v>
      </c>
      <c r="M10" s="45">
        <v>6.8589999999999998E-2</v>
      </c>
      <c r="N10" s="76">
        <v>-8.5500000000000007E-2</v>
      </c>
      <c r="O10" s="76">
        <v>-0.23349</v>
      </c>
      <c r="P10" s="45">
        <v>5.9199999999999999E-3</v>
      </c>
      <c r="Q10" s="45">
        <v>3.6979999999999999E-2</v>
      </c>
      <c r="R10" s="76">
        <v>-1.899E-2</v>
      </c>
      <c r="S10" s="45">
        <v>3.1820000000000001E-2</v>
      </c>
      <c r="T10" s="45">
        <v>0.32356000000000001</v>
      </c>
      <c r="U10" s="76">
        <v>-3.8929999999999999E-2</v>
      </c>
      <c r="V10" s="45">
        <v>0.16245000000000001</v>
      </c>
      <c r="W10" s="77">
        <v>-1.755E-2</v>
      </c>
    </row>
    <row r="11" spans="1:23" ht="26.25" thickBot="1">
      <c r="A11" s="36">
        <v>9</v>
      </c>
      <c r="B11" s="45">
        <v>1.1397309499999999</v>
      </c>
      <c r="C11" s="45">
        <v>6.4222699999999999E-3</v>
      </c>
      <c r="D11" s="45">
        <v>3.3500000000000002E-2</v>
      </c>
      <c r="E11" s="46">
        <v>0.53849999999999998</v>
      </c>
      <c r="I11" s="40" t="s">
        <v>46</v>
      </c>
      <c r="J11" s="78">
        <v>0.52517999999999998</v>
      </c>
      <c r="K11" s="45">
        <v>1.26E-2</v>
      </c>
      <c r="L11" s="76">
        <v>-0.11139</v>
      </c>
      <c r="M11" s="76">
        <v>-9.2300000000000004E-3</v>
      </c>
      <c r="N11" s="45">
        <v>7.2529999999999997E-2</v>
      </c>
      <c r="O11" s="45">
        <v>5.8900000000000003E-3</v>
      </c>
      <c r="P11" s="76">
        <v>-3.3899999999999998E-3</v>
      </c>
      <c r="Q11" s="45">
        <v>0.12069000000000001</v>
      </c>
      <c r="R11" s="76">
        <v>-1.6070000000000001E-2</v>
      </c>
      <c r="S11" s="45">
        <v>4.6100000000000002E-2</v>
      </c>
      <c r="T11" s="76">
        <v>-0.16202</v>
      </c>
      <c r="U11" s="45">
        <v>0.11151</v>
      </c>
      <c r="V11" s="76">
        <v>-8.4949999999999998E-2</v>
      </c>
      <c r="W11" s="46">
        <v>3.9120000000000002E-2</v>
      </c>
    </row>
    <row r="12" spans="1:23" ht="26.25" thickBot="1">
      <c r="A12" s="36">
        <v>10</v>
      </c>
      <c r="B12" s="45">
        <v>1.1333086800000001</v>
      </c>
      <c r="C12" s="45">
        <v>8.3865949999999995E-2</v>
      </c>
      <c r="D12" s="45">
        <v>3.3300000000000003E-2</v>
      </c>
      <c r="E12" s="46">
        <v>0.57179999999999997</v>
      </c>
      <c r="I12" s="40" t="s">
        <v>50</v>
      </c>
      <c r="J12" s="78">
        <v>0.45245000000000002</v>
      </c>
      <c r="K12" s="45">
        <v>7.5700000000000003E-3</v>
      </c>
      <c r="L12" s="45">
        <v>6.7299999999999999E-2</v>
      </c>
      <c r="M12" s="76">
        <v>-5.5700000000000003E-3</v>
      </c>
      <c r="N12" s="76">
        <v>-4.2340000000000003E-2</v>
      </c>
      <c r="O12" s="76">
        <v>-3.3910000000000003E-2</v>
      </c>
      <c r="P12" s="45">
        <v>4.1799999999999997E-3</v>
      </c>
      <c r="Q12" s="45">
        <v>4.861E-2</v>
      </c>
      <c r="R12" s="45">
        <v>7.2000000000000005E-4</v>
      </c>
      <c r="S12" s="45">
        <v>2.3E-3</v>
      </c>
      <c r="T12" s="45">
        <v>0.44941999999999999</v>
      </c>
      <c r="U12" s="76">
        <v>-0.19298999999999999</v>
      </c>
      <c r="V12" s="76">
        <v>-5.2380000000000003E-2</v>
      </c>
      <c r="W12" s="46">
        <v>1.52E-2</v>
      </c>
    </row>
    <row r="13" spans="1:23" ht="26.25" thickBot="1">
      <c r="A13" s="36">
        <v>11</v>
      </c>
      <c r="B13" s="45">
        <v>1.0494427200000001</v>
      </c>
      <c r="C13" s="45">
        <v>1.283636E-2</v>
      </c>
      <c r="D13" s="45">
        <v>3.09E-2</v>
      </c>
      <c r="E13" s="46">
        <v>0.60270000000000001</v>
      </c>
      <c r="H13">
        <v>1</v>
      </c>
      <c r="I13" s="42" t="s">
        <v>107</v>
      </c>
      <c r="J13" s="79">
        <v>1.264E-2</v>
      </c>
      <c r="K13" s="79">
        <v>0.97250999999999999</v>
      </c>
      <c r="L13" s="45">
        <v>2.2870000000000001E-2</v>
      </c>
      <c r="M13" s="76">
        <v>-2.0500000000000001E-2</v>
      </c>
      <c r="N13" s="76">
        <v>-9.0299999999999998E-3</v>
      </c>
      <c r="O13" s="45">
        <v>1.6979999999999999E-2</v>
      </c>
      <c r="P13" s="45">
        <v>2.8119999999999999E-2</v>
      </c>
      <c r="Q13" s="45">
        <v>1.56E-3</v>
      </c>
      <c r="R13" s="45">
        <v>5.13E-3</v>
      </c>
      <c r="S13" s="45">
        <v>5.5900000000000004E-3</v>
      </c>
      <c r="T13" s="76">
        <v>-3.9300000000000003E-3</v>
      </c>
      <c r="U13" s="45">
        <v>4.2500000000000003E-3</v>
      </c>
      <c r="V13" s="45">
        <v>3.64E-3</v>
      </c>
      <c r="W13" s="46">
        <v>6.9300000000000004E-3</v>
      </c>
    </row>
    <row r="14" spans="1:23" ht="26.25" thickBot="1">
      <c r="A14" s="36">
        <v>12</v>
      </c>
      <c r="B14" s="45">
        <v>1.0366063700000001</v>
      </c>
      <c r="C14" s="45">
        <v>1.7203889999999999E-2</v>
      </c>
      <c r="D14" s="45">
        <v>3.0499999999999999E-2</v>
      </c>
      <c r="E14" s="46">
        <v>0.6331</v>
      </c>
      <c r="I14" s="42" t="s">
        <v>39</v>
      </c>
      <c r="J14" s="79">
        <v>1.264E-2</v>
      </c>
      <c r="K14" s="79">
        <v>0.97250999999999999</v>
      </c>
      <c r="L14" s="45">
        <v>2.2870000000000001E-2</v>
      </c>
      <c r="M14" s="76">
        <v>-2.0500000000000001E-2</v>
      </c>
      <c r="N14" s="76">
        <v>-9.0299999999999998E-3</v>
      </c>
      <c r="O14" s="45">
        <v>1.6979999999999999E-2</v>
      </c>
      <c r="P14" s="45">
        <v>2.8119999999999999E-2</v>
      </c>
      <c r="Q14" s="45">
        <v>1.56E-3</v>
      </c>
      <c r="R14" s="45">
        <v>5.13E-3</v>
      </c>
      <c r="S14" s="45">
        <v>5.5900000000000004E-3</v>
      </c>
      <c r="T14" s="76">
        <v>-3.9300000000000003E-3</v>
      </c>
      <c r="U14" s="45">
        <v>4.2500000000000003E-3</v>
      </c>
      <c r="V14" s="45">
        <v>3.64E-3</v>
      </c>
      <c r="W14" s="46">
        <v>6.9300000000000004E-3</v>
      </c>
    </row>
    <row r="15" spans="1:23" ht="26.25" thickBot="1">
      <c r="A15" s="36">
        <v>13</v>
      </c>
      <c r="B15" s="45">
        <v>1.0194024800000001</v>
      </c>
      <c r="C15" s="45">
        <v>3.5347150000000001E-2</v>
      </c>
      <c r="D15" s="45">
        <v>0.03</v>
      </c>
      <c r="E15" s="46">
        <v>0.66310000000000002</v>
      </c>
      <c r="I15" s="42" t="s">
        <v>40</v>
      </c>
      <c r="J15" s="79">
        <v>1.1299999999999999E-2</v>
      </c>
      <c r="K15" s="79">
        <v>0.85418000000000005</v>
      </c>
      <c r="L15" s="45">
        <v>2.019E-2</v>
      </c>
      <c r="M15" s="45">
        <v>3.96E-3</v>
      </c>
      <c r="N15" s="76">
        <v>-6.8999999999999997E-4</v>
      </c>
      <c r="O15" s="76">
        <v>-8.8100000000000001E-3</v>
      </c>
      <c r="P15" s="45">
        <v>3.7600000000000001E-2</v>
      </c>
      <c r="Q15" s="45">
        <v>3.31E-3</v>
      </c>
      <c r="R15" s="45">
        <v>1.4599999999999999E-3</v>
      </c>
      <c r="S15" s="76">
        <v>-4.2500000000000003E-3</v>
      </c>
      <c r="T15" s="45">
        <v>2.2000000000000001E-3</v>
      </c>
      <c r="U15" s="76">
        <v>-4.2300000000000003E-3</v>
      </c>
      <c r="V15" s="76">
        <v>-6.9999999999999994E-5</v>
      </c>
      <c r="W15" s="77">
        <v>-8.1200000000000005E-3</v>
      </c>
    </row>
    <row r="16" spans="1:23" ht="15.75" thickBot="1">
      <c r="A16" s="38">
        <v>14</v>
      </c>
      <c r="B16" s="86">
        <v>0.98405533000000001</v>
      </c>
      <c r="C16" s="86">
        <v>4.4783719999999999E-2</v>
      </c>
      <c r="D16" s="86">
        <v>2.8899999999999999E-2</v>
      </c>
      <c r="E16" s="105">
        <v>0.69210000000000005</v>
      </c>
      <c r="H16">
        <v>1</v>
      </c>
      <c r="I16" s="80" t="s">
        <v>33</v>
      </c>
      <c r="J16" s="81">
        <v>-6.2170000000000003E-2</v>
      </c>
      <c r="K16" s="82">
        <v>5.4679999999999999E-2</v>
      </c>
      <c r="L16" s="82">
        <v>0.82247999999999999</v>
      </c>
      <c r="M16" s="45">
        <v>9.8300000000000002E-3</v>
      </c>
      <c r="N16" s="45">
        <v>0.10009</v>
      </c>
      <c r="O16" s="45">
        <v>0.20513000000000001</v>
      </c>
      <c r="P16" s="45">
        <v>7.4840000000000004E-2</v>
      </c>
      <c r="Q16" s="76">
        <v>-6.275E-2</v>
      </c>
      <c r="R16" s="45">
        <v>4.9790000000000001E-2</v>
      </c>
      <c r="S16" s="45">
        <v>2.9299999999999999E-3</v>
      </c>
      <c r="T16" s="45">
        <v>3.032E-2</v>
      </c>
      <c r="U16" s="76">
        <v>-3.124E-2</v>
      </c>
      <c r="V16" s="45">
        <v>6.2820000000000001E-2</v>
      </c>
      <c r="W16" s="46">
        <v>8.8330000000000006E-2</v>
      </c>
    </row>
    <row r="17" spans="1:23" ht="15.75" thickBot="1">
      <c r="A17" s="36">
        <v>15</v>
      </c>
      <c r="B17" s="45">
        <v>0.93927159999999998</v>
      </c>
      <c r="C17" s="45">
        <v>3.3290149999999998E-2</v>
      </c>
      <c r="D17" s="45">
        <v>2.76E-2</v>
      </c>
      <c r="E17" s="46">
        <v>0.71970000000000001</v>
      </c>
      <c r="I17" s="80" t="s">
        <v>69</v>
      </c>
      <c r="J17" s="81">
        <v>-8.4580000000000002E-2</v>
      </c>
      <c r="K17" s="82">
        <v>1.6100000000000001E-3</v>
      </c>
      <c r="L17" s="82">
        <v>0.78059000000000001</v>
      </c>
      <c r="M17" s="45">
        <v>1.208E-2</v>
      </c>
      <c r="N17" s="45">
        <v>8.2629999999999995E-2</v>
      </c>
      <c r="O17" s="45">
        <v>9.919E-2</v>
      </c>
      <c r="P17" s="76">
        <v>-3.3770000000000001E-2</v>
      </c>
      <c r="Q17" s="76">
        <v>-3.73E-2</v>
      </c>
      <c r="R17" s="76">
        <v>-0.10809000000000001</v>
      </c>
      <c r="S17" s="76">
        <v>-7.2889999999999996E-2</v>
      </c>
      <c r="T17" s="76">
        <v>-5.6489999999999999E-2</v>
      </c>
      <c r="U17" s="45">
        <v>3.058E-2</v>
      </c>
      <c r="V17" s="76">
        <v>-0.16208</v>
      </c>
      <c r="W17" s="77">
        <v>-0.10843</v>
      </c>
    </row>
    <row r="18" spans="1:23" ht="26.25" thickBot="1">
      <c r="A18" s="36">
        <v>16</v>
      </c>
      <c r="B18" s="45">
        <v>0.90598146000000002</v>
      </c>
      <c r="C18" s="45">
        <v>1.8135740000000001E-2</v>
      </c>
      <c r="D18" s="45">
        <v>2.6599999999999999E-2</v>
      </c>
      <c r="E18" s="46">
        <v>0.74629999999999996</v>
      </c>
      <c r="I18" s="80" t="s">
        <v>36</v>
      </c>
      <c r="J18" s="82">
        <v>1.217E-2</v>
      </c>
      <c r="K18" s="82">
        <v>1.7059999999999999E-2</v>
      </c>
      <c r="L18" s="82">
        <v>0.39977000000000001</v>
      </c>
      <c r="M18" s="76">
        <v>-2.7789999999999999E-2</v>
      </c>
      <c r="N18" s="76">
        <v>-6.3490000000000005E-2</v>
      </c>
      <c r="O18" s="76">
        <v>-0.11944</v>
      </c>
      <c r="P18" s="45">
        <v>6.2239999999999997E-2</v>
      </c>
      <c r="Q18" s="76">
        <v>-1.443E-2</v>
      </c>
      <c r="R18" s="45">
        <v>1.387E-2</v>
      </c>
      <c r="S18" s="76">
        <v>-1.221E-2</v>
      </c>
      <c r="T18" s="45">
        <v>4.2009999999999999E-2</v>
      </c>
      <c r="U18" s="76">
        <v>-9.0289999999999995E-2</v>
      </c>
      <c r="V18" s="45">
        <v>0.35776000000000002</v>
      </c>
      <c r="W18" s="46">
        <v>1.1180000000000001E-2</v>
      </c>
    </row>
    <row r="19" spans="1:23" ht="26.25" thickBot="1">
      <c r="A19" s="36">
        <v>17</v>
      </c>
      <c r="B19" s="45">
        <v>0.88784571999999995</v>
      </c>
      <c r="C19" s="45">
        <v>7.8369179999999997E-2</v>
      </c>
      <c r="D19" s="45">
        <v>2.6100000000000002E-2</v>
      </c>
      <c r="E19" s="46">
        <v>0.77249999999999996</v>
      </c>
      <c r="H19" s="48">
        <v>1</v>
      </c>
      <c r="I19" s="40" t="s">
        <v>43</v>
      </c>
      <c r="J19" s="83">
        <v>-0.11574</v>
      </c>
      <c r="K19" s="83">
        <v>-2.2370000000000001E-2</v>
      </c>
      <c r="L19" s="83">
        <v>-6.77E-3</v>
      </c>
      <c r="M19" s="78">
        <v>0.88932999999999995</v>
      </c>
      <c r="N19" s="45">
        <v>5.5100000000000001E-3</v>
      </c>
      <c r="O19" s="45">
        <v>1.4590000000000001E-2</v>
      </c>
      <c r="P19" s="45">
        <v>1.1E-4</v>
      </c>
      <c r="Q19" s="76">
        <v>-1.3390000000000001E-2</v>
      </c>
      <c r="R19" s="76">
        <v>-1.73E-3</v>
      </c>
      <c r="S19" s="76">
        <v>-7.43E-3</v>
      </c>
      <c r="T19" s="76">
        <v>-4.5679999999999998E-2</v>
      </c>
      <c r="U19" s="45">
        <v>5.9999999999999995E-4</v>
      </c>
      <c r="V19" s="45">
        <v>1.6299999999999999E-3</v>
      </c>
      <c r="W19" s="77">
        <v>-4.9399999999999999E-3</v>
      </c>
    </row>
    <row r="20" spans="1:23" ht="26.25" thickBot="1">
      <c r="A20" s="36">
        <v>18</v>
      </c>
      <c r="B20" s="45">
        <v>0.80947654999999996</v>
      </c>
      <c r="C20" s="45">
        <v>3.4896749999999997E-2</v>
      </c>
      <c r="D20" s="45">
        <v>2.3800000000000002E-2</v>
      </c>
      <c r="E20" s="46">
        <v>0.79630000000000001</v>
      </c>
      <c r="H20">
        <v>1</v>
      </c>
      <c r="I20" s="40" t="s">
        <v>42</v>
      </c>
      <c r="J20" s="83">
        <v>-0.10619000000000001</v>
      </c>
      <c r="K20" s="83">
        <v>-9.6399999999999993E-3</v>
      </c>
      <c r="L20" s="78">
        <v>9.1299999999999992E-3</v>
      </c>
      <c r="M20" s="78">
        <v>0.88753000000000004</v>
      </c>
      <c r="N20" s="45">
        <v>1.421E-2</v>
      </c>
      <c r="O20" s="76">
        <v>-1.5879999999999998E-2</v>
      </c>
      <c r="P20" s="76">
        <v>-5.8E-4</v>
      </c>
      <c r="Q20" s="76">
        <v>-1.9199999999999998E-2</v>
      </c>
      <c r="R20" s="45">
        <v>5.0800000000000003E-3</v>
      </c>
      <c r="S20" s="76">
        <v>-7.3999999999999999E-4</v>
      </c>
      <c r="T20" s="76">
        <v>-1.74E-3</v>
      </c>
      <c r="U20" s="76">
        <v>-1.566E-2</v>
      </c>
      <c r="V20" s="76">
        <v>-7.9799999999999992E-3</v>
      </c>
      <c r="W20" s="77">
        <v>-1.2999999999999999E-4</v>
      </c>
    </row>
    <row r="21" spans="1:23" ht="26.25" thickBot="1">
      <c r="A21" s="36">
        <v>19</v>
      </c>
      <c r="B21" s="45">
        <v>0.77457978999999999</v>
      </c>
      <c r="C21" s="45">
        <v>3.1199709999999999E-2</v>
      </c>
      <c r="D21" s="45">
        <v>2.2800000000000001E-2</v>
      </c>
      <c r="E21" s="46">
        <v>0.81899999999999995</v>
      </c>
      <c r="H21">
        <v>1</v>
      </c>
      <c r="I21" s="39" t="s">
        <v>95</v>
      </c>
      <c r="J21" s="85">
        <v>-9.5299999999999996E-2</v>
      </c>
      <c r="K21" s="85">
        <v>-1.41E-2</v>
      </c>
      <c r="L21" s="86">
        <v>3.1230000000000001E-2</v>
      </c>
      <c r="M21" s="86">
        <v>4.0000000000000001E-3</v>
      </c>
      <c r="N21" s="86">
        <v>0.83857000000000004</v>
      </c>
      <c r="O21" s="76">
        <v>-9.3100000000000006E-3</v>
      </c>
      <c r="P21" s="76">
        <v>-4.1599999999999996E-3</v>
      </c>
      <c r="Q21" s="76">
        <v>-3.9530000000000003E-2</v>
      </c>
      <c r="R21" s="76">
        <v>-2.809E-2</v>
      </c>
      <c r="S21" s="76">
        <v>-4.5220000000000003E-2</v>
      </c>
      <c r="T21" s="45">
        <v>1.3639999999999999E-2</v>
      </c>
      <c r="U21" s="76">
        <v>-3.62E-3</v>
      </c>
      <c r="V21" s="76">
        <v>-2.2380000000000001E-2</v>
      </c>
      <c r="W21" s="77">
        <v>-1.5970000000000002E-2</v>
      </c>
    </row>
    <row r="22" spans="1:23" ht="26.25" thickBot="1">
      <c r="A22" s="36">
        <v>20</v>
      </c>
      <c r="B22" s="45">
        <v>0.74338008</v>
      </c>
      <c r="C22" s="45">
        <v>1.745561E-2</v>
      </c>
      <c r="D22" s="45">
        <v>2.1899999999999999E-2</v>
      </c>
      <c r="E22" s="46">
        <v>0.84089999999999998</v>
      </c>
      <c r="H22">
        <v>1</v>
      </c>
      <c r="I22" s="39" t="s">
        <v>99</v>
      </c>
      <c r="J22" s="85">
        <v>-7.2239999999999999E-2</v>
      </c>
      <c r="K22" s="85">
        <v>-1.57E-3</v>
      </c>
      <c r="L22" s="86">
        <v>7.9909999999999995E-2</v>
      </c>
      <c r="M22" s="86">
        <v>1.5310000000000001E-2</v>
      </c>
      <c r="N22" s="86">
        <v>0.82394999999999996</v>
      </c>
      <c r="O22" s="45">
        <v>1.9990000000000001E-2</v>
      </c>
      <c r="P22" s="45">
        <v>7.5100000000000002E-3</v>
      </c>
      <c r="Q22" s="76">
        <v>-7.3109999999999994E-2</v>
      </c>
      <c r="R22" s="45">
        <v>6.5300000000000002E-3</v>
      </c>
      <c r="S22" s="76">
        <v>-1.6389999999999998E-2</v>
      </c>
      <c r="T22" s="76">
        <v>-8.4200000000000004E-3</v>
      </c>
      <c r="U22" s="76">
        <v>-0.10115</v>
      </c>
      <c r="V22" s="45">
        <v>5.2500000000000003E-3</v>
      </c>
      <c r="W22" s="77">
        <v>-3.678E-2</v>
      </c>
    </row>
    <row r="23" spans="1:23" ht="15.75" thickBot="1">
      <c r="A23" s="36">
        <v>21</v>
      </c>
      <c r="B23" s="45">
        <v>0.72592447999999998</v>
      </c>
      <c r="C23" s="45">
        <v>8.5111590000000001E-2</v>
      </c>
      <c r="D23" s="45">
        <v>2.1399999999999999E-2</v>
      </c>
      <c r="E23" s="46">
        <v>0.86229999999999996</v>
      </c>
      <c r="I23" s="42" t="s">
        <v>65</v>
      </c>
      <c r="J23" s="84">
        <v>-1.6060000000000001E-2</v>
      </c>
      <c r="K23" s="79">
        <v>5.8680000000000003E-2</v>
      </c>
      <c r="L23" s="84">
        <v>-0.12581000000000001</v>
      </c>
      <c r="M23" s="84">
        <v>-3.4479999999999997E-2</v>
      </c>
      <c r="N23" s="84">
        <v>-0.12438</v>
      </c>
      <c r="O23" s="79">
        <v>0.58964000000000005</v>
      </c>
      <c r="P23" s="45">
        <v>0.25473000000000001</v>
      </c>
      <c r="Q23" s="76">
        <v>-0.18398</v>
      </c>
      <c r="R23" s="45">
        <v>1.363E-2</v>
      </c>
      <c r="S23" s="76">
        <v>-7.1800000000000003E-2</v>
      </c>
      <c r="T23" s="45">
        <v>0.12235</v>
      </c>
      <c r="U23" s="76">
        <v>-5.4099999999999999E-3</v>
      </c>
      <c r="V23" s="76">
        <v>-4.061E-2</v>
      </c>
      <c r="W23" s="77">
        <v>-7.5209999999999999E-2</v>
      </c>
    </row>
    <row r="24" spans="1:23" ht="26.25" thickBot="1">
      <c r="A24" s="36">
        <v>22</v>
      </c>
      <c r="B24" s="45">
        <v>0.64081288999999997</v>
      </c>
      <c r="C24" s="45">
        <v>8.0831700000000006E-3</v>
      </c>
      <c r="D24" s="45">
        <v>1.8800000000000001E-2</v>
      </c>
      <c r="E24" s="46">
        <v>0.88109999999999999</v>
      </c>
      <c r="H24">
        <v>1</v>
      </c>
      <c r="I24" s="42" t="s">
        <v>32</v>
      </c>
      <c r="J24" s="84">
        <v>-0.27000999999999997</v>
      </c>
      <c r="K24" s="84">
        <v>-3.2039999999999999E-2</v>
      </c>
      <c r="L24" s="79">
        <v>0.33051999999999998</v>
      </c>
      <c r="M24" s="79">
        <v>3.3999999999999998E-3</v>
      </c>
      <c r="N24" s="79">
        <v>7.893E-2</v>
      </c>
      <c r="O24" s="79">
        <v>0.58931</v>
      </c>
      <c r="P24" s="76">
        <v>-0.46361000000000002</v>
      </c>
      <c r="Q24" s="76">
        <v>-4.437E-2</v>
      </c>
      <c r="R24" s="76">
        <v>-2.8559999999999999E-2</v>
      </c>
      <c r="S24" s="76">
        <v>-2.3310000000000001E-2</v>
      </c>
      <c r="T24" s="76">
        <v>-4.9639999999999997E-2</v>
      </c>
      <c r="U24" s="76">
        <v>-3.934E-2</v>
      </c>
      <c r="V24" s="45">
        <v>3.9399999999999998E-2</v>
      </c>
      <c r="W24" s="46">
        <v>1.396E-2</v>
      </c>
    </row>
    <row r="25" spans="1:23" ht="15.75" thickBot="1">
      <c r="A25" s="36">
        <v>23</v>
      </c>
      <c r="B25" s="45">
        <v>0.63272972000000005</v>
      </c>
      <c r="C25" s="45">
        <v>3.115279E-2</v>
      </c>
      <c r="D25" s="45">
        <v>1.8599999999999998E-2</v>
      </c>
      <c r="E25" s="46">
        <v>0.89970000000000006</v>
      </c>
      <c r="H25">
        <v>1</v>
      </c>
      <c r="I25" s="42" t="s">
        <v>80</v>
      </c>
      <c r="J25" s="79">
        <v>7.6920000000000002E-2</v>
      </c>
      <c r="K25" s="79">
        <v>8.2900000000000005E-3</v>
      </c>
      <c r="L25" s="84">
        <v>-0.22372</v>
      </c>
      <c r="M25" s="84">
        <v>-2.4479999999999998E-2</v>
      </c>
      <c r="N25" s="84">
        <v>-7.0569999999999994E-2</v>
      </c>
      <c r="O25" s="84">
        <v>-0.65356000000000003</v>
      </c>
      <c r="P25" s="45">
        <v>4.2369999999999998E-2</v>
      </c>
      <c r="Q25" s="76">
        <v>-9.7670000000000007E-2</v>
      </c>
      <c r="R25" s="76">
        <v>-1.8169999999999999E-2</v>
      </c>
      <c r="S25" s="76">
        <v>-3.7359999999999997E-2</v>
      </c>
      <c r="T25" s="45">
        <v>9.9559999999999996E-2</v>
      </c>
      <c r="U25" s="45">
        <v>1.5180000000000001E-2</v>
      </c>
      <c r="V25" s="76">
        <v>-8.7000000000000001E-4</v>
      </c>
      <c r="W25" s="77">
        <v>-4.9119999999999997E-2</v>
      </c>
    </row>
    <row r="26" spans="1:23" ht="15.75" thickBot="1">
      <c r="A26" s="36">
        <v>24</v>
      </c>
      <c r="B26" s="45">
        <v>0.60157693000000001</v>
      </c>
      <c r="C26" s="45">
        <v>7.8308050000000004E-2</v>
      </c>
      <c r="D26" s="45">
        <v>1.77E-2</v>
      </c>
      <c r="E26" s="46">
        <v>0.91739999999999999</v>
      </c>
      <c r="H26">
        <v>1</v>
      </c>
      <c r="I26" s="90" t="s">
        <v>79</v>
      </c>
      <c r="J26" s="91">
        <v>4.947E-2</v>
      </c>
      <c r="K26" s="91">
        <v>4.2139999999999997E-2</v>
      </c>
      <c r="L26" s="92">
        <v>-3.3E-4</v>
      </c>
      <c r="M26" s="91">
        <v>5.0499999999999998E-3</v>
      </c>
      <c r="N26" s="91">
        <v>2.0650000000000002E-2</v>
      </c>
      <c r="O26" s="91">
        <v>0.15126999999999999</v>
      </c>
      <c r="P26" s="91">
        <v>0.81193000000000004</v>
      </c>
      <c r="Q26" s="45">
        <v>3.9510000000000003E-2</v>
      </c>
      <c r="R26" s="76">
        <v>-1.2760000000000001E-2</v>
      </c>
      <c r="S26" s="45">
        <v>1.2120000000000001E-2</v>
      </c>
      <c r="T26" s="76">
        <v>-3.7859999999999998E-2</v>
      </c>
      <c r="U26" s="76">
        <v>-5.4200000000000003E-3</v>
      </c>
      <c r="V26" s="45">
        <v>1.1390000000000001E-2</v>
      </c>
      <c r="W26" s="77">
        <v>-6.9300000000000004E-3</v>
      </c>
    </row>
    <row r="27" spans="1:23" ht="15.75" thickBot="1">
      <c r="A27" s="36">
        <v>25</v>
      </c>
      <c r="B27" s="45">
        <v>0.52326888000000005</v>
      </c>
      <c r="C27" s="45">
        <v>5.2533399999999996E-3</v>
      </c>
      <c r="D27" s="45">
        <v>1.54E-2</v>
      </c>
      <c r="E27" s="46">
        <v>0.93279999999999996</v>
      </c>
      <c r="H27">
        <v>1</v>
      </c>
      <c r="I27" s="90" t="s">
        <v>34</v>
      </c>
      <c r="J27" s="91">
        <v>0.26867000000000002</v>
      </c>
      <c r="K27" s="91">
        <v>8.3599999999999994E-2</v>
      </c>
      <c r="L27" s="91">
        <v>0.40468999999999999</v>
      </c>
      <c r="M27" s="92">
        <v>-7.26E-3</v>
      </c>
      <c r="N27" s="92">
        <v>-1.0000000000000001E-5</v>
      </c>
      <c r="O27" s="92">
        <v>-0.32244</v>
      </c>
      <c r="P27" s="91">
        <v>0.63483999999999996</v>
      </c>
      <c r="Q27" s="76">
        <v>-2.64E-3</v>
      </c>
      <c r="R27" s="45">
        <v>5.9310000000000002E-2</v>
      </c>
      <c r="S27" s="45">
        <v>1.4080000000000001E-2</v>
      </c>
      <c r="T27" s="45">
        <v>6.4380000000000007E-2</v>
      </c>
      <c r="U27" s="45">
        <v>1.065E-2</v>
      </c>
      <c r="V27" s="45">
        <v>4.3970000000000002E-2</v>
      </c>
      <c r="W27" s="46">
        <v>6.966E-2</v>
      </c>
    </row>
    <row r="28" spans="1:23" ht="26.25" thickBot="1">
      <c r="A28" s="36">
        <v>26</v>
      </c>
      <c r="B28" s="45">
        <v>0.51801554000000005</v>
      </c>
      <c r="C28" s="45">
        <v>6.0987189999999997E-2</v>
      </c>
      <c r="D28" s="45">
        <v>1.52E-2</v>
      </c>
      <c r="E28" s="46">
        <v>0.94799999999999995</v>
      </c>
      <c r="H28">
        <v>1</v>
      </c>
      <c r="I28" s="40" t="s">
        <v>73</v>
      </c>
      <c r="J28" s="78">
        <v>0.14366000000000001</v>
      </c>
      <c r="K28" s="83">
        <v>-6.13E-3</v>
      </c>
      <c r="L28" s="83">
        <v>-6.0319999999999999E-2</v>
      </c>
      <c r="M28" s="83">
        <v>-3.2930000000000001E-2</v>
      </c>
      <c r="N28" s="83">
        <v>-0.12905</v>
      </c>
      <c r="O28" s="83">
        <v>-6.9260000000000002E-2</v>
      </c>
      <c r="P28" s="78">
        <v>4.2970000000000001E-2</v>
      </c>
      <c r="Q28" s="78">
        <v>0.87404999999999999</v>
      </c>
      <c r="R28" s="76">
        <v>-4.4740000000000002E-2</v>
      </c>
      <c r="S28" s="76">
        <v>-0.16606000000000001</v>
      </c>
      <c r="T28" s="45">
        <v>2.4499999999999999E-3</v>
      </c>
      <c r="U28" s="76">
        <v>-0.1497</v>
      </c>
      <c r="V28" s="76">
        <v>-6.701E-2</v>
      </c>
      <c r="W28" s="77">
        <v>-6.6369999999999998E-2</v>
      </c>
    </row>
    <row r="29" spans="1:23" ht="26.25" thickBot="1">
      <c r="A29" s="36">
        <v>27</v>
      </c>
      <c r="B29" s="45">
        <v>0.45702835000000003</v>
      </c>
      <c r="C29" s="45">
        <v>8.7158600000000003E-2</v>
      </c>
      <c r="D29" s="45">
        <v>1.34E-2</v>
      </c>
      <c r="E29" s="46">
        <v>0.96150000000000002</v>
      </c>
      <c r="H29" s="48">
        <v>1</v>
      </c>
      <c r="I29" s="40" t="s">
        <v>37</v>
      </c>
      <c r="J29" s="78">
        <v>1.856E-2</v>
      </c>
      <c r="K29" s="83">
        <v>-4.1590000000000002E-2</v>
      </c>
      <c r="L29" s="78">
        <v>0.12038</v>
      </c>
      <c r="M29" s="83">
        <v>-9.4900000000000002E-3</v>
      </c>
      <c r="N29" s="78">
        <v>1.7430000000000001E-2</v>
      </c>
      <c r="O29" s="83">
        <v>-0.10795</v>
      </c>
      <c r="P29" s="78">
        <v>1.0330000000000001E-2</v>
      </c>
      <c r="Q29" s="83">
        <v>-0.43967000000000001</v>
      </c>
      <c r="R29" s="45">
        <v>0.10013</v>
      </c>
      <c r="S29" s="76">
        <v>-0.37225999999999998</v>
      </c>
      <c r="T29" s="76">
        <v>-0.28249999999999997</v>
      </c>
      <c r="U29" s="76">
        <v>-0.28705999999999998</v>
      </c>
      <c r="V29" s="76">
        <v>-0.33533000000000002</v>
      </c>
      <c r="W29" s="77">
        <v>-5.8709999999999998E-2</v>
      </c>
    </row>
    <row r="30" spans="1:23" ht="15.75" thickBot="1">
      <c r="A30" s="36">
        <v>28</v>
      </c>
      <c r="B30" s="45">
        <v>0.36986975999999999</v>
      </c>
      <c r="C30" s="45">
        <v>4.0003699999999996E-3</v>
      </c>
      <c r="D30" s="45">
        <v>1.09E-2</v>
      </c>
      <c r="E30" s="46">
        <v>0.97240000000000004</v>
      </c>
      <c r="H30">
        <v>1</v>
      </c>
      <c r="I30" s="39" t="s">
        <v>71</v>
      </c>
      <c r="J30" s="86">
        <v>2.52E-2</v>
      </c>
      <c r="K30" s="86">
        <v>1.005E-2</v>
      </c>
      <c r="L30" s="85">
        <v>-0.10721</v>
      </c>
      <c r="M30" s="86">
        <v>9.5099999999999994E-3</v>
      </c>
      <c r="N30" s="86">
        <v>7.9299999999999995E-3</v>
      </c>
      <c r="O30" s="86">
        <v>1.891E-2</v>
      </c>
      <c r="P30" s="86">
        <v>8.43E-3</v>
      </c>
      <c r="Q30" s="85">
        <v>-0.12250999999999999</v>
      </c>
      <c r="R30" s="86">
        <v>0.95167999999999997</v>
      </c>
      <c r="S30" s="76">
        <v>-0.10718999999999999</v>
      </c>
      <c r="T30" s="45">
        <v>3.5830000000000001E-2</v>
      </c>
      <c r="U30" s="76">
        <v>-6.8150000000000002E-2</v>
      </c>
      <c r="V30" s="45">
        <v>6.5110000000000001E-2</v>
      </c>
      <c r="W30" s="77">
        <v>-4.2049999999999997E-2</v>
      </c>
    </row>
    <row r="31" spans="1:23" ht="26.25" thickBot="1">
      <c r="A31" s="36">
        <v>29</v>
      </c>
      <c r="B31" s="45">
        <v>0.36586939000000002</v>
      </c>
      <c r="C31" s="45">
        <v>0.14114824000000001</v>
      </c>
      <c r="D31" s="45">
        <v>1.0800000000000001E-2</v>
      </c>
      <c r="E31" s="46">
        <v>0.98309999999999997</v>
      </c>
      <c r="I31" s="39" t="s">
        <v>70</v>
      </c>
      <c r="J31" s="85">
        <v>-0.14441000000000001</v>
      </c>
      <c r="K31" s="85">
        <v>-5.3E-3</v>
      </c>
      <c r="L31" s="85">
        <v>-0.44335000000000002</v>
      </c>
      <c r="M31" s="86">
        <v>1.9900000000000001E-2</v>
      </c>
      <c r="N31" s="86">
        <v>0.12255000000000001</v>
      </c>
      <c r="O31" s="85">
        <v>-1.4599999999999999E-3</v>
      </c>
      <c r="P31" s="85">
        <v>-2.93E-2</v>
      </c>
      <c r="Q31" s="85">
        <v>-0.37522</v>
      </c>
      <c r="R31" s="85">
        <v>-0.58274000000000004</v>
      </c>
      <c r="S31" s="76">
        <v>-0.30926999999999999</v>
      </c>
      <c r="T31" s="45">
        <v>4.0869999999999997E-2</v>
      </c>
      <c r="U31" s="76">
        <v>-0.18487000000000001</v>
      </c>
      <c r="V31" s="45">
        <v>0.16822999999999999</v>
      </c>
      <c r="W31" s="77">
        <v>-0.10166</v>
      </c>
    </row>
    <row r="32" spans="1:23" ht="15.75" thickBot="1">
      <c r="A32" s="36">
        <v>30</v>
      </c>
      <c r="B32" s="45">
        <v>0.22472115000000001</v>
      </c>
      <c r="C32" s="45">
        <v>2.9369949999999999E-2</v>
      </c>
      <c r="D32" s="45">
        <v>6.6E-3</v>
      </c>
      <c r="E32" s="46">
        <v>0.98970000000000002</v>
      </c>
      <c r="H32">
        <v>1</v>
      </c>
      <c r="I32" s="41" t="s">
        <v>72</v>
      </c>
      <c r="J32" s="93">
        <v>8.3710000000000007E-2</v>
      </c>
      <c r="K32" s="94">
        <v>-5.6999999999999998E-4</v>
      </c>
      <c r="L32" s="94">
        <v>-4.3159999999999997E-2</v>
      </c>
      <c r="M32" s="94">
        <v>-9.3500000000000007E-3</v>
      </c>
      <c r="N32" s="94">
        <v>-6.3020000000000007E-2</v>
      </c>
      <c r="O32" s="94">
        <v>-3.9550000000000002E-2</v>
      </c>
      <c r="P32" s="93">
        <v>2.0140000000000002E-2</v>
      </c>
      <c r="Q32" s="94">
        <v>-0.10614</v>
      </c>
      <c r="R32" s="94">
        <v>-3.3410000000000002E-2</v>
      </c>
      <c r="S32" s="93">
        <v>0.94972000000000001</v>
      </c>
      <c r="T32" s="76">
        <v>-3.8420000000000003E-2</v>
      </c>
      <c r="U32" s="76">
        <v>-8.9319999999999997E-2</v>
      </c>
      <c r="V32" s="76">
        <v>-4.9709999999999997E-2</v>
      </c>
      <c r="W32" s="77">
        <v>-4.5469999999999997E-2</v>
      </c>
    </row>
    <row r="33" spans="1:23" ht="15.75" thickBot="1">
      <c r="A33" s="36">
        <v>31</v>
      </c>
      <c r="B33" s="45">
        <v>0.1953512</v>
      </c>
      <c r="C33" s="45">
        <v>4.1446940000000002E-2</v>
      </c>
      <c r="D33" s="45">
        <v>5.7000000000000002E-3</v>
      </c>
      <c r="E33" s="46">
        <v>0.99550000000000005</v>
      </c>
      <c r="H33">
        <v>1</v>
      </c>
      <c r="I33" s="95" t="s">
        <v>41</v>
      </c>
      <c r="J33" s="96">
        <v>6.7699999999999996E-2</v>
      </c>
      <c r="K33" s="97">
        <v>-6.3299999999999997E-3</v>
      </c>
      <c r="L33" s="97">
        <v>-2.6880000000000001E-2</v>
      </c>
      <c r="M33" s="97">
        <v>-4.5420000000000002E-2</v>
      </c>
      <c r="N33" s="96">
        <v>3.2570000000000002E-2</v>
      </c>
      <c r="O33" s="97">
        <v>-6.2100000000000002E-3</v>
      </c>
      <c r="P33" s="97">
        <v>-3.3E-4</v>
      </c>
      <c r="Q33" s="97">
        <v>-6.0400000000000002E-3</v>
      </c>
      <c r="R33" s="96">
        <v>2.4E-2</v>
      </c>
      <c r="S33" s="97">
        <v>-2.0029999999999999E-2</v>
      </c>
      <c r="T33" s="96">
        <v>0.75024000000000002</v>
      </c>
      <c r="U33" s="45">
        <v>5.8880000000000002E-2</v>
      </c>
      <c r="V33" s="76">
        <v>-7.9780000000000004E-2</v>
      </c>
      <c r="W33" s="77">
        <v>-7.8200000000000006E-3</v>
      </c>
    </row>
    <row r="34" spans="1:23" ht="15.75" thickBot="1">
      <c r="A34" s="36">
        <v>32</v>
      </c>
      <c r="B34" s="45">
        <v>0.15390425999999999</v>
      </c>
      <c r="C34" s="45">
        <v>0.15390425999999999</v>
      </c>
      <c r="D34" s="45">
        <v>4.4999999999999997E-3</v>
      </c>
      <c r="E34" s="46">
        <v>1</v>
      </c>
      <c r="H34">
        <v>1</v>
      </c>
      <c r="I34" s="98" t="s">
        <v>75</v>
      </c>
      <c r="J34" s="99">
        <v>7.6300000000000007E-2</v>
      </c>
      <c r="K34" s="100">
        <v>-2.7999999999999998E-4</v>
      </c>
      <c r="L34" s="100">
        <v>-1.8530000000000001E-2</v>
      </c>
      <c r="M34" s="100">
        <v>-1.5089999999999999E-2</v>
      </c>
      <c r="N34" s="100">
        <v>-0.11193</v>
      </c>
      <c r="O34" s="100">
        <v>-3.8129999999999997E-2</v>
      </c>
      <c r="P34" s="99">
        <v>4.5900000000000003E-3</v>
      </c>
      <c r="Q34" s="100">
        <v>-6.8519999999999998E-2</v>
      </c>
      <c r="R34" s="100">
        <v>-1.6879999999999999E-2</v>
      </c>
      <c r="S34" s="100">
        <v>-6.7729999999999999E-2</v>
      </c>
      <c r="T34" s="100">
        <v>-2.33E-3</v>
      </c>
      <c r="U34" s="99">
        <v>0.92518</v>
      </c>
      <c r="V34" s="76">
        <v>-2.5239999999999999E-2</v>
      </c>
      <c r="W34" s="77">
        <v>-2.6509999999999999E-2</v>
      </c>
    </row>
    <row r="35" spans="1:23" ht="15.75" thickBot="1">
      <c r="A35" s="36">
        <v>33</v>
      </c>
      <c r="B35" s="45">
        <v>0</v>
      </c>
      <c r="C35" s="45">
        <v>0</v>
      </c>
      <c r="D35" s="45">
        <v>0</v>
      </c>
      <c r="E35" s="46">
        <v>1</v>
      </c>
      <c r="H35">
        <v>1</v>
      </c>
      <c r="I35" s="87" t="s">
        <v>52</v>
      </c>
      <c r="J35" s="88">
        <v>6.216E-2</v>
      </c>
      <c r="K35" s="89">
        <v>-4.1900000000000001E-3</v>
      </c>
      <c r="L35" s="89">
        <v>-4.8689999999999997E-2</v>
      </c>
      <c r="M35" s="88">
        <v>3.2000000000000002E-3</v>
      </c>
      <c r="N35" s="88">
        <v>1.069E-2</v>
      </c>
      <c r="O35" s="88">
        <v>1.7219999999999999E-2</v>
      </c>
      <c r="P35" s="89">
        <v>-3.4299999999999999E-3</v>
      </c>
      <c r="Q35" s="89">
        <v>-2.0240000000000001E-2</v>
      </c>
      <c r="R35" s="88">
        <v>2.061E-2</v>
      </c>
      <c r="S35" s="89">
        <v>-3.4009999999999999E-2</v>
      </c>
      <c r="T35" s="89">
        <v>-0.11805</v>
      </c>
      <c r="U35" s="88">
        <v>7.5100000000000002E-3</v>
      </c>
      <c r="V35" s="88">
        <v>0.81689000000000001</v>
      </c>
      <c r="W35" s="77">
        <v>-2.2429999999999999E-2</v>
      </c>
    </row>
    <row r="36" spans="1:23" ht="25.5">
      <c r="A36" s="37">
        <v>34</v>
      </c>
      <c r="B36" s="47">
        <v>0</v>
      </c>
      <c r="C36" s="47"/>
      <c r="D36" s="47">
        <v>0</v>
      </c>
      <c r="E36" s="48">
        <v>1</v>
      </c>
      <c r="H36">
        <v>1</v>
      </c>
      <c r="I36" s="101" t="s">
        <v>74</v>
      </c>
      <c r="J36" s="102">
        <v>2.162E-2</v>
      </c>
      <c r="K36" s="102">
        <v>3.48E-3</v>
      </c>
      <c r="L36" s="102">
        <v>8.1999999999999998E-4</v>
      </c>
      <c r="M36" s="103">
        <v>-5.2599999999999999E-3</v>
      </c>
      <c r="N36" s="103">
        <v>-5.6070000000000002E-2</v>
      </c>
      <c r="O36" s="103">
        <v>-3.0500000000000002E-3</v>
      </c>
      <c r="P36" s="102">
        <v>1.478E-2</v>
      </c>
      <c r="Q36" s="103">
        <v>-3.6569999999999998E-2</v>
      </c>
      <c r="R36" s="103">
        <v>-1.502E-2</v>
      </c>
      <c r="S36" s="103">
        <v>-3.3459999999999997E-2</v>
      </c>
      <c r="T36" s="103">
        <v>-3.96E-3</v>
      </c>
      <c r="U36" s="103">
        <v>-2.2689999999999998E-2</v>
      </c>
      <c r="V36" s="103">
        <v>-1.6310000000000002E-2</v>
      </c>
      <c r="W36" s="104">
        <v>0.98743999999999998</v>
      </c>
    </row>
  </sheetData>
  <autoFilter ref="H2:I2"/>
  <mergeCells count="2">
    <mergeCell ref="A1:E1"/>
    <mergeCell ref="I1:W1"/>
  </mergeCells>
  <conditionalFormatting sqref="J3:W36">
    <cfRule type="expression" dxfId="0" priority="1">
      <formula>ABS(J3)&lt;0.3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B1:Z53"/>
  <sheetViews>
    <sheetView workbookViewId="0">
      <selection activeCell="A5" sqref="A5"/>
    </sheetView>
  </sheetViews>
  <sheetFormatPr defaultRowHeight="15"/>
  <cols>
    <col min="10" max="10" width="9.140625" style="136"/>
    <col min="14" max="14" width="40" customWidth="1"/>
    <col min="21" max="21" width="9.140625" customWidth="1"/>
  </cols>
  <sheetData>
    <row r="1" spans="2:26" ht="25.5" customHeight="1" thickBot="1">
      <c r="B1" s="112" t="s">
        <v>138</v>
      </c>
      <c r="C1" s="113"/>
      <c r="D1" s="113"/>
      <c r="E1" s="113"/>
      <c r="J1"/>
      <c r="L1" s="115" t="s">
        <v>163</v>
      </c>
      <c r="M1" s="115"/>
      <c r="N1" s="114" t="s">
        <v>169</v>
      </c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</row>
    <row r="2" spans="2:26" ht="39" thickBot="1">
      <c r="B2" s="31" t="s">
        <v>139</v>
      </c>
      <c r="C2" s="22">
        <v>62.1</v>
      </c>
      <c r="D2" s="29" t="s">
        <v>140</v>
      </c>
      <c r="E2" s="23">
        <v>0.24199999999999999</v>
      </c>
      <c r="J2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</row>
    <row r="3" spans="2:26" ht="39" thickBot="1">
      <c r="B3" s="31" t="s">
        <v>141</v>
      </c>
      <c r="C3" s="22">
        <v>37.9</v>
      </c>
      <c r="D3" s="29" t="s">
        <v>142</v>
      </c>
      <c r="E3" s="23">
        <v>0.24199999999999999</v>
      </c>
      <c r="J3"/>
    </row>
    <row r="4" spans="2:26" ht="26.25" thickBot="1">
      <c r="B4" s="31" t="s">
        <v>143</v>
      </c>
      <c r="C4" s="22">
        <v>0</v>
      </c>
      <c r="D4" s="29" t="s">
        <v>144</v>
      </c>
      <c r="E4" s="23">
        <v>0.121</v>
      </c>
      <c r="J4"/>
    </row>
    <row r="5" spans="2:26">
      <c r="B5" s="32" t="s">
        <v>145</v>
      </c>
      <c r="C5" s="24">
        <v>392802680</v>
      </c>
      <c r="D5" s="33" t="s">
        <v>146</v>
      </c>
      <c r="E5" s="25">
        <v>0.621</v>
      </c>
      <c r="J5"/>
    </row>
    <row r="6" spans="2:26">
      <c r="J6"/>
    </row>
    <row r="7" spans="2:26">
      <c r="J7"/>
    </row>
    <row r="8" spans="2:26" ht="15.75" thickBot="1">
      <c r="J8"/>
    </row>
    <row r="9" spans="2:26" ht="15.75" customHeight="1" thickBot="1">
      <c r="B9" s="112" t="s">
        <v>126</v>
      </c>
      <c r="C9" s="113"/>
      <c r="D9" s="113"/>
      <c r="E9" s="113"/>
      <c r="F9" s="113"/>
      <c r="G9" s="113"/>
      <c r="H9" s="113"/>
      <c r="J9"/>
      <c r="K9" s="49"/>
      <c r="N9" s="127" t="s">
        <v>156</v>
      </c>
      <c r="O9" s="135"/>
    </row>
    <row r="10" spans="2:26" ht="26.25" customHeight="1">
      <c r="B10" s="116" t="s">
        <v>127</v>
      </c>
      <c r="C10" s="118" t="s">
        <v>128</v>
      </c>
      <c r="D10" s="118" t="s">
        <v>129</v>
      </c>
      <c r="E10" s="28" t="s">
        <v>130</v>
      </c>
      <c r="F10" s="28" t="s">
        <v>132</v>
      </c>
      <c r="G10" s="118" t="s">
        <v>134</v>
      </c>
      <c r="H10" s="120" t="s">
        <v>135</v>
      </c>
      <c r="J10" s="49"/>
      <c r="K10" s="123"/>
      <c r="N10" s="128" t="s">
        <v>170</v>
      </c>
      <c r="O10" s="132">
        <v>0.16289478128694476</v>
      </c>
    </row>
    <row r="11" spans="2:26" ht="30.75" thickBot="1">
      <c r="B11" s="117"/>
      <c r="C11" s="119"/>
      <c r="D11" s="119"/>
      <c r="E11" s="21" t="s">
        <v>131</v>
      </c>
      <c r="F11" s="21" t="s">
        <v>133</v>
      </c>
      <c r="G11" s="119"/>
      <c r="H11" s="121"/>
      <c r="J11" s="49"/>
      <c r="K11" s="123"/>
      <c r="N11" s="129" t="s">
        <v>171</v>
      </c>
      <c r="O11" s="133">
        <v>0.1243033271406857</v>
      </c>
    </row>
    <row r="12" spans="2:26" ht="15.75" thickBot="1">
      <c r="B12" s="31" t="s">
        <v>136</v>
      </c>
      <c r="C12" s="22">
        <v>1</v>
      </c>
      <c r="D12" s="43">
        <v>-0.48430000000000001</v>
      </c>
      <c r="E12" s="22">
        <v>7.8E-2</v>
      </c>
      <c r="F12" s="22">
        <v>38.573099999999997</v>
      </c>
      <c r="G12" s="22" t="s">
        <v>137</v>
      </c>
      <c r="H12" s="23"/>
      <c r="J12" s="49"/>
      <c r="K12" s="123"/>
      <c r="N12" s="130" t="s">
        <v>172</v>
      </c>
      <c r="O12" s="133">
        <v>9.9223104205370713E-2</v>
      </c>
    </row>
    <row r="13" spans="2:26" ht="26.25" thickBot="1">
      <c r="B13" s="31" t="s">
        <v>166</v>
      </c>
      <c r="C13" s="22">
        <v>1</v>
      </c>
      <c r="D13" s="43">
        <v>-2.6700000000000002E-2</v>
      </c>
      <c r="E13" s="22">
        <v>1.6000000000000001E-3</v>
      </c>
      <c r="F13" s="22">
        <v>278.97089999999997</v>
      </c>
      <c r="G13" s="22" t="s">
        <v>137</v>
      </c>
      <c r="H13" s="44">
        <v>-0.1472</v>
      </c>
      <c r="J13" s="49"/>
      <c r="K13" s="123"/>
      <c r="N13" s="130" t="s">
        <v>173</v>
      </c>
      <c r="O13" s="133">
        <v>8.3094071947306211E-2</v>
      </c>
    </row>
    <row r="14" spans="2:26" ht="26.25" thickBot="1">
      <c r="B14" s="31" t="s">
        <v>24</v>
      </c>
      <c r="C14" s="22">
        <v>1</v>
      </c>
      <c r="D14" s="22">
        <v>1.44E-2</v>
      </c>
      <c r="E14" s="22">
        <v>2.2200000000000002E-3</v>
      </c>
      <c r="F14" s="22">
        <v>41.8003</v>
      </c>
      <c r="G14" s="22" t="s">
        <v>137</v>
      </c>
      <c r="H14" s="23">
        <v>4.82E-2</v>
      </c>
      <c r="J14" s="49"/>
      <c r="K14" s="123"/>
      <c r="N14" s="130" t="s">
        <v>148</v>
      </c>
      <c r="O14" s="133">
        <v>6.7387265664583682E-2</v>
      </c>
    </row>
    <row r="15" spans="2:26" ht="26.25" thickBot="1">
      <c r="B15" s="31" t="s">
        <v>167</v>
      </c>
      <c r="C15" s="22">
        <v>1</v>
      </c>
      <c r="D15" s="22">
        <v>4.8500000000000001E-2</v>
      </c>
      <c r="E15" s="22">
        <v>2.9399999999999999E-3</v>
      </c>
      <c r="F15" s="22">
        <v>272.56200000000001</v>
      </c>
      <c r="G15" s="22" t="s">
        <v>137</v>
      </c>
      <c r="H15" s="23">
        <v>0.11749999999999999</v>
      </c>
      <c r="J15" s="49"/>
      <c r="K15" s="123"/>
      <c r="N15" s="130" t="s">
        <v>158</v>
      </c>
      <c r="O15" s="133">
        <v>6.4431683837189668E-2</v>
      </c>
      <c r="Q15" s="126"/>
    </row>
    <row r="16" spans="2:26" ht="26.25" thickBot="1">
      <c r="B16" s="31" t="s">
        <v>107</v>
      </c>
      <c r="C16" s="22">
        <v>1</v>
      </c>
      <c r="D16" s="22">
        <v>0.7571</v>
      </c>
      <c r="E16" s="22">
        <v>5.74E-2</v>
      </c>
      <c r="F16" s="22">
        <v>173.74940000000001</v>
      </c>
      <c r="G16" s="22" t="s">
        <v>137</v>
      </c>
      <c r="H16" s="23">
        <v>7.9799999999999996E-2</v>
      </c>
      <c r="J16" s="49"/>
      <c r="K16" s="123"/>
      <c r="N16" s="130" t="s">
        <v>165</v>
      </c>
      <c r="O16" s="133">
        <v>6.4009457861847668E-2</v>
      </c>
      <c r="Q16" s="126"/>
    </row>
    <row r="17" spans="2:17" ht="15.75" thickBot="1">
      <c r="B17" s="31" t="s">
        <v>33</v>
      </c>
      <c r="C17" s="22">
        <v>1</v>
      </c>
      <c r="D17" s="43">
        <v>-2.0500000000000001E-2</v>
      </c>
      <c r="E17" s="22">
        <v>1.8E-3</v>
      </c>
      <c r="F17" s="22">
        <v>129.60380000000001</v>
      </c>
      <c r="G17" s="22" t="s">
        <v>137</v>
      </c>
      <c r="H17" s="44">
        <v>-9.8400000000000001E-2</v>
      </c>
      <c r="J17" s="49"/>
      <c r="K17" s="123"/>
      <c r="N17" s="130" t="s">
        <v>157</v>
      </c>
      <c r="O17" s="133">
        <v>5.362269886843439E-2</v>
      </c>
    </row>
    <row r="18" spans="2:17" ht="26.25" thickBot="1">
      <c r="B18" s="31" t="s">
        <v>42</v>
      </c>
      <c r="C18" s="22">
        <v>1</v>
      </c>
      <c r="D18" s="43">
        <v>-6.2E-4</v>
      </c>
      <c r="E18" s="22">
        <v>6.0000000000000002E-5</v>
      </c>
      <c r="F18" s="22">
        <v>107.34139999999999</v>
      </c>
      <c r="G18" s="22" t="s">
        <v>137</v>
      </c>
      <c r="H18" s="44">
        <v>-7.6300000000000007E-2</v>
      </c>
      <c r="J18" s="49"/>
      <c r="K18" s="123"/>
      <c r="N18" s="130" t="s">
        <v>149</v>
      </c>
      <c r="O18" s="133">
        <v>4.0871474413105895E-2</v>
      </c>
    </row>
    <row r="19" spans="2:17" ht="26.25" thickBot="1">
      <c r="B19" s="31" t="s">
        <v>43</v>
      </c>
      <c r="C19" s="22">
        <v>1</v>
      </c>
      <c r="D19" s="22">
        <v>2.7100000000000002E-3</v>
      </c>
      <c r="E19" s="22">
        <v>4.7899999999999999E-4</v>
      </c>
      <c r="F19" s="22">
        <v>32.018999999999998</v>
      </c>
      <c r="G19" s="22" t="s">
        <v>137</v>
      </c>
      <c r="H19" s="23">
        <v>4.19E-2</v>
      </c>
      <c r="J19" s="49"/>
      <c r="K19" s="123"/>
      <c r="N19" s="130" t="s">
        <v>150</v>
      </c>
      <c r="O19" s="133">
        <v>4.0702584022969099E-2</v>
      </c>
      <c r="Q19" s="126"/>
    </row>
    <row r="20" spans="2:17" ht="26.25" thickBot="1">
      <c r="B20" s="31" t="s">
        <v>95</v>
      </c>
      <c r="C20" s="22">
        <v>1</v>
      </c>
      <c r="D20" s="43">
        <v>-0.16689999999999999</v>
      </c>
      <c r="E20" s="22">
        <v>2.4299999999999999E-2</v>
      </c>
      <c r="F20" s="22">
        <v>47.375500000000002</v>
      </c>
      <c r="G20" s="22" t="s">
        <v>137</v>
      </c>
      <c r="H20" s="44">
        <v>-4.4499999999999998E-2</v>
      </c>
      <c r="J20" s="49"/>
      <c r="K20" s="123"/>
      <c r="N20" s="130" t="s">
        <v>159</v>
      </c>
      <c r="O20" s="133">
        <v>3.7578111805438269E-2</v>
      </c>
    </row>
    <row r="21" spans="2:17" ht="26.25" thickBot="1">
      <c r="B21" s="31" t="s">
        <v>99</v>
      </c>
      <c r="C21" s="22">
        <v>1</v>
      </c>
      <c r="D21" s="43">
        <v>-8.0399999999999999E-2</v>
      </c>
      <c r="E21" s="22">
        <v>2.52E-2</v>
      </c>
      <c r="F21" s="22">
        <v>10.180300000000001</v>
      </c>
      <c r="G21" s="22">
        <v>1.4E-3</v>
      </c>
      <c r="H21" s="44">
        <v>-2.07E-2</v>
      </c>
      <c r="J21" s="49"/>
      <c r="K21" s="123"/>
      <c r="N21" s="130" t="s">
        <v>174</v>
      </c>
      <c r="O21" s="133">
        <v>3.5382536733659854E-2</v>
      </c>
      <c r="Q21" s="126"/>
    </row>
    <row r="22" spans="2:17" ht="26.25" thickBot="1">
      <c r="B22" s="31" t="s">
        <v>168</v>
      </c>
      <c r="C22" s="22">
        <v>1</v>
      </c>
      <c r="D22" s="22">
        <v>5.5300000000000002E-2</v>
      </c>
      <c r="E22" s="22">
        <v>2.63E-3</v>
      </c>
      <c r="F22" s="22">
        <v>440.79399999999998</v>
      </c>
      <c r="G22" s="22" t="s">
        <v>137</v>
      </c>
      <c r="H22" s="23">
        <v>0.19289999999999999</v>
      </c>
      <c r="J22" s="49"/>
      <c r="K22" s="123"/>
      <c r="N22" s="130" t="s">
        <v>160</v>
      </c>
      <c r="O22" s="133">
        <v>3.132916737037663E-2</v>
      </c>
      <c r="Q22" s="126"/>
    </row>
    <row r="23" spans="2:17" ht="15.75" thickBot="1">
      <c r="B23" s="31" t="s">
        <v>80</v>
      </c>
      <c r="C23" s="22">
        <v>1</v>
      </c>
      <c r="D23" s="43">
        <v>-0.22059999999999999</v>
      </c>
      <c r="E23" s="22">
        <v>3.6600000000000001E-2</v>
      </c>
      <c r="F23" s="22">
        <v>36.351199999999999</v>
      </c>
      <c r="G23" s="22" t="s">
        <v>137</v>
      </c>
      <c r="H23" s="44">
        <v>-3.7100000000000001E-2</v>
      </c>
      <c r="J23" s="49"/>
      <c r="K23" s="123"/>
      <c r="N23" s="130" t="s">
        <v>161</v>
      </c>
      <c r="O23" s="133">
        <v>2.9471373078871814E-2</v>
      </c>
    </row>
    <row r="24" spans="2:17" ht="15.75" thickBot="1">
      <c r="B24" s="31" t="s">
        <v>79</v>
      </c>
      <c r="C24" s="22">
        <v>1</v>
      </c>
      <c r="D24" s="22">
        <v>0.24990000000000001</v>
      </c>
      <c r="E24" s="22">
        <v>3.1099999999999999E-2</v>
      </c>
      <c r="F24" s="22">
        <v>64.510499999999993</v>
      </c>
      <c r="G24" s="22" t="s">
        <v>137</v>
      </c>
      <c r="H24" s="23">
        <v>4.8399999999999999E-2</v>
      </c>
      <c r="J24" s="49"/>
      <c r="K24" s="123"/>
      <c r="N24" s="130" t="s">
        <v>175</v>
      </c>
      <c r="O24" s="133">
        <v>2.7360243202161797E-2</v>
      </c>
    </row>
    <row r="25" spans="2:17" ht="15.75" thickBot="1">
      <c r="B25" s="31" t="s">
        <v>34</v>
      </c>
      <c r="C25" s="22">
        <v>1</v>
      </c>
      <c r="D25" s="22">
        <v>0.1439</v>
      </c>
      <c r="E25" s="22">
        <v>1.7500000000000002E-2</v>
      </c>
      <c r="F25" s="22">
        <v>67.666300000000007</v>
      </c>
      <c r="G25" s="22" t="s">
        <v>137</v>
      </c>
      <c r="H25" s="23">
        <v>7.5800000000000006E-2</v>
      </c>
      <c r="J25" s="49"/>
      <c r="K25" s="123"/>
      <c r="N25" s="130" t="s">
        <v>176</v>
      </c>
      <c r="O25" s="133">
        <v>2.0857963181894951E-2</v>
      </c>
    </row>
    <row r="26" spans="2:17" ht="26.25" thickBot="1">
      <c r="B26" s="31" t="s">
        <v>73</v>
      </c>
      <c r="C26" s="22">
        <v>1</v>
      </c>
      <c r="D26" s="43">
        <v>-0.35749999999999998</v>
      </c>
      <c r="E26" s="22">
        <v>3.3799999999999997E-2</v>
      </c>
      <c r="F26" s="22">
        <v>111.7159</v>
      </c>
      <c r="G26" s="22" t="s">
        <v>137</v>
      </c>
      <c r="H26" s="44">
        <v>-6.3500000000000001E-2</v>
      </c>
      <c r="J26" s="49"/>
      <c r="K26" s="123"/>
      <c r="N26" s="131" t="s">
        <v>162</v>
      </c>
      <c r="O26" s="134">
        <v>1.7480155379158927E-2</v>
      </c>
    </row>
    <row r="27" spans="2:17" ht="15.75" thickBot="1">
      <c r="B27" s="31" t="s">
        <v>72</v>
      </c>
      <c r="C27" s="22">
        <v>1</v>
      </c>
      <c r="D27" s="43">
        <v>-0.1484</v>
      </c>
      <c r="E27" s="22">
        <v>3.5000000000000003E-2</v>
      </c>
      <c r="F27" s="22">
        <v>17.93</v>
      </c>
      <c r="G27" s="22" t="s">
        <v>137</v>
      </c>
      <c r="H27" s="44">
        <v>-2.47E-2</v>
      </c>
      <c r="J27" s="137"/>
    </row>
    <row r="28" spans="2:17" ht="15.75" thickBot="1">
      <c r="B28" s="31" t="s">
        <v>41</v>
      </c>
      <c r="C28" s="22">
        <v>1</v>
      </c>
      <c r="D28" s="22">
        <v>4.7800000000000002E-2</v>
      </c>
      <c r="E28" s="22">
        <v>7.8799999999999999E-3</v>
      </c>
      <c r="F28" s="22">
        <v>36.753799999999998</v>
      </c>
      <c r="G28" s="22" t="s">
        <v>137</v>
      </c>
      <c r="H28" s="23">
        <v>3.49E-2</v>
      </c>
      <c r="J28" s="137"/>
    </row>
    <row r="29" spans="2:17" ht="25.5">
      <c r="B29" s="32" t="s">
        <v>37</v>
      </c>
      <c r="C29" s="24">
        <v>1</v>
      </c>
      <c r="D29" s="24">
        <v>8.6900000000000005E-2</v>
      </c>
      <c r="E29" s="24">
        <v>1.5599999999999999E-2</v>
      </c>
      <c r="F29" s="24">
        <v>31.018000000000001</v>
      </c>
      <c r="G29" s="24" t="s">
        <v>137</v>
      </c>
      <c r="H29" s="25">
        <v>3.2399999999999998E-2</v>
      </c>
      <c r="J29" s="137"/>
    </row>
    <row r="37" spans="5:6">
      <c r="E37" s="49"/>
      <c r="F37" s="125"/>
    </row>
    <row r="38" spans="5:6">
      <c r="E38" s="49"/>
      <c r="F38" s="125"/>
    </row>
    <row r="39" spans="5:6">
      <c r="E39" s="49"/>
      <c r="F39" s="125"/>
    </row>
    <row r="40" spans="5:6">
      <c r="E40" s="49"/>
      <c r="F40" s="125"/>
    </row>
    <row r="41" spans="5:6">
      <c r="E41" s="49"/>
      <c r="F41" s="125"/>
    </row>
    <row r="42" spans="5:6">
      <c r="E42" s="49"/>
      <c r="F42" s="125"/>
    </row>
    <row r="43" spans="5:6">
      <c r="E43" s="49"/>
      <c r="F43" s="125"/>
    </row>
    <row r="44" spans="5:6">
      <c r="E44" s="49"/>
      <c r="F44" s="125"/>
    </row>
    <row r="45" spans="5:6">
      <c r="E45" s="49"/>
      <c r="F45" s="125"/>
    </row>
    <row r="46" spans="5:6">
      <c r="E46" s="49"/>
      <c r="F46" s="124"/>
    </row>
    <row r="47" spans="5:6">
      <c r="E47" s="49"/>
      <c r="F47" s="124"/>
    </row>
    <row r="48" spans="5:6">
      <c r="E48" s="49"/>
      <c r="F48" s="124"/>
    </row>
    <row r="49" spans="5:6">
      <c r="E49" s="49"/>
      <c r="F49" s="124"/>
    </row>
    <row r="50" spans="5:6">
      <c r="E50" s="49"/>
      <c r="F50" s="124"/>
    </row>
    <row r="51" spans="5:6">
      <c r="E51" s="49"/>
      <c r="F51" s="124"/>
    </row>
    <row r="52" spans="5:6">
      <c r="E52" s="49"/>
      <c r="F52" s="124"/>
    </row>
    <row r="53" spans="5:6">
      <c r="E53" s="49"/>
      <c r="F53" s="124"/>
    </row>
  </sheetData>
  <mergeCells count="9">
    <mergeCell ref="B1:E1"/>
    <mergeCell ref="N1:Z2"/>
    <mergeCell ref="L1:M2"/>
    <mergeCell ref="B9:H9"/>
    <mergeCell ref="B10:B11"/>
    <mergeCell ref="C10:C11"/>
    <mergeCell ref="D10:D11"/>
    <mergeCell ref="G10:G11"/>
    <mergeCell ref="H10:H11"/>
  </mergeCells>
  <conditionalFormatting sqref="O10:O26">
    <cfRule type="dataBar" priority="1">
      <dataBar>
        <cfvo type="min" val="0"/>
        <cfvo type="max" val="0"/>
        <color rgb="FF63C384"/>
      </dataBar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F0"/>
  </sheetPr>
  <dimension ref="A1:U29"/>
  <sheetViews>
    <sheetView showGridLines="0" tabSelected="1" topLeftCell="A11" zoomScale="96" zoomScaleNormal="96" workbookViewId="0">
      <selection activeCell="A35" sqref="A35"/>
    </sheetView>
  </sheetViews>
  <sheetFormatPr defaultRowHeight="15"/>
  <cols>
    <col min="1" max="1" width="7.42578125" customWidth="1"/>
    <col min="2" max="2" width="6.85546875" bestFit="1" customWidth="1"/>
    <col min="3" max="3" width="7.42578125" bestFit="1" customWidth="1"/>
    <col min="4" max="4" width="9.85546875" bestFit="1" customWidth="1"/>
    <col min="5" max="5" width="8.28515625" bestFit="1" customWidth="1"/>
    <col min="6" max="6" width="9.85546875" bestFit="1" customWidth="1"/>
    <col min="7" max="7" width="13.85546875" customWidth="1"/>
    <col min="8" max="8" width="12.85546875" customWidth="1"/>
    <col min="9" max="12" width="10.5703125" customWidth="1"/>
    <col min="17" max="17" width="14.7109375" bestFit="1" customWidth="1"/>
    <col min="18" max="19" width="8.5703125" bestFit="1" customWidth="1"/>
  </cols>
  <sheetData>
    <row r="1" spans="1:21">
      <c r="A1" s="122" t="s">
        <v>6</v>
      </c>
      <c r="B1" s="122"/>
      <c r="C1" s="122"/>
      <c r="D1" s="122"/>
      <c r="E1" s="122"/>
      <c r="F1" s="122"/>
      <c r="G1" s="122"/>
      <c r="H1" s="122"/>
      <c r="I1" s="122"/>
      <c r="J1" s="13"/>
      <c r="K1" s="13"/>
      <c r="L1" s="13"/>
    </row>
    <row r="2" spans="1:21" ht="36">
      <c r="A2" s="1" t="s">
        <v>0</v>
      </c>
      <c r="B2" s="1" t="s">
        <v>1</v>
      </c>
      <c r="C2" s="1" t="s">
        <v>2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Q2" s="2" t="s">
        <v>3</v>
      </c>
      <c r="R2" s="2" t="s">
        <v>4</v>
      </c>
      <c r="S2" s="2" t="s">
        <v>5</v>
      </c>
    </row>
    <row r="3" spans="1:21" ht="1.5" customHeight="1">
      <c r="A3" s="1">
        <v>0</v>
      </c>
      <c r="B3" s="1"/>
      <c r="C3" s="1"/>
      <c r="D3" s="1"/>
      <c r="E3" s="1"/>
      <c r="F3" s="1"/>
      <c r="G3" s="1"/>
      <c r="H3" s="1"/>
      <c r="I3" s="1">
        <v>0</v>
      </c>
      <c r="J3" s="14"/>
      <c r="K3" s="14"/>
      <c r="L3" s="14"/>
      <c r="Q3" s="3">
        <v>0</v>
      </c>
      <c r="R3" s="3">
        <v>0</v>
      </c>
      <c r="S3" s="3">
        <v>1</v>
      </c>
    </row>
    <row r="4" spans="1:21" ht="15.75" thickBot="1">
      <c r="A4" s="20">
        <v>1</v>
      </c>
      <c r="B4" s="45">
        <v>0.62509599999999998</v>
      </c>
      <c r="C4" s="45">
        <v>0.87365099999999996</v>
      </c>
      <c r="D4" s="46">
        <v>2650</v>
      </c>
      <c r="E4">
        <v>1313</v>
      </c>
      <c r="F4" s="5">
        <f>SUM(D4:E4)</f>
        <v>3963</v>
      </c>
      <c r="G4" s="6">
        <f>D4/F4</f>
        <v>0.66868533938935149</v>
      </c>
      <c r="H4" s="6">
        <f>D4/$D$14</f>
        <v>0.1343813387423935</v>
      </c>
      <c r="I4" s="6">
        <f>H4</f>
        <v>0.1343813387423935</v>
      </c>
      <c r="J4" s="6">
        <f>E4/$E$14</f>
        <v>6.5916963702997142E-2</v>
      </c>
      <c r="K4" s="6">
        <f>J4</f>
        <v>6.5916963702997142E-2</v>
      </c>
      <c r="L4" s="6">
        <f>ABS(I4-K4)</f>
        <v>6.8464375039396355E-2</v>
      </c>
      <c r="Q4" s="7">
        <v>0.1</v>
      </c>
      <c r="R4" s="8">
        <f t="shared" ref="R4:R13" si="0">I4/Q4</f>
        <v>1.3438133874239349</v>
      </c>
      <c r="S4" s="3">
        <v>1</v>
      </c>
      <c r="U4" t="s">
        <v>19</v>
      </c>
    </row>
    <row r="5" spans="1:21" ht="15.75" thickBot="1">
      <c r="A5" s="20">
        <v>2</v>
      </c>
      <c r="B5" s="45">
        <v>0.58321000000000001</v>
      </c>
      <c r="C5" s="45">
        <v>0.62508699999999995</v>
      </c>
      <c r="D5" s="46">
        <v>2445</v>
      </c>
      <c r="E5">
        <v>1519</v>
      </c>
      <c r="F5" s="26">
        <f t="shared" ref="F5:F13" si="1">SUM(D5:E5)</f>
        <v>3964</v>
      </c>
      <c r="G5" s="27">
        <f t="shared" ref="G5:G13" si="2">D5/F5</f>
        <v>0.61680121089808271</v>
      </c>
      <c r="H5" s="27">
        <f t="shared" ref="H5:H13" si="3">D5/$D$14</f>
        <v>0.12398580121703853</v>
      </c>
      <c r="I5" s="27">
        <f>I4+H5</f>
        <v>0.25836713995943206</v>
      </c>
      <c r="J5" s="27">
        <f t="shared" ref="J5:J13" si="4">E5/$E$14</f>
        <v>7.6258848335759827E-2</v>
      </c>
      <c r="K5" s="27">
        <f>K4+J5</f>
        <v>0.14217581203875695</v>
      </c>
      <c r="L5" s="27">
        <f t="shared" ref="L5:L13" si="5">ABS(I5-K5)</f>
        <v>0.1161913279206751</v>
      </c>
      <c r="Q5" s="7">
        <v>0.2</v>
      </c>
      <c r="R5" s="9">
        <f t="shared" si="0"/>
        <v>1.2918356997971603</v>
      </c>
      <c r="S5" s="3">
        <v>1</v>
      </c>
      <c r="U5" t="s">
        <v>17</v>
      </c>
    </row>
    <row r="6" spans="1:21" ht="15.75" thickBot="1">
      <c r="A6" s="20">
        <v>3</v>
      </c>
      <c r="B6" s="45">
        <v>0.55264999999999997</v>
      </c>
      <c r="C6" s="45">
        <v>0.58321000000000001</v>
      </c>
      <c r="D6" s="46">
        <v>2273</v>
      </c>
      <c r="E6">
        <v>1691</v>
      </c>
      <c r="F6" s="5">
        <f t="shared" si="1"/>
        <v>3964</v>
      </c>
      <c r="G6" s="6">
        <f t="shared" si="2"/>
        <v>0.57341069626639762</v>
      </c>
      <c r="H6" s="6">
        <f t="shared" si="3"/>
        <v>0.11526369168356998</v>
      </c>
      <c r="I6" s="6">
        <f t="shared" ref="I6:I13" si="6">I5+H6</f>
        <v>0.37363083164300204</v>
      </c>
      <c r="J6" s="6">
        <f t="shared" si="4"/>
        <v>8.4893819970882078E-2</v>
      </c>
      <c r="K6" s="6">
        <f t="shared" ref="K6:K13" si="7">K5+J6</f>
        <v>0.22706963200963903</v>
      </c>
      <c r="L6" s="6">
        <f t="shared" si="5"/>
        <v>0.146561199633363</v>
      </c>
      <c r="Q6" s="7">
        <v>0.3</v>
      </c>
      <c r="R6" s="9">
        <f t="shared" si="0"/>
        <v>1.2454361054766736</v>
      </c>
      <c r="S6" s="3">
        <v>1</v>
      </c>
      <c r="U6" t="s">
        <v>18</v>
      </c>
    </row>
    <row r="7" spans="1:21" ht="15.75" thickBot="1">
      <c r="A7" s="20">
        <v>4</v>
      </c>
      <c r="B7" s="45">
        <v>0.52626899999999999</v>
      </c>
      <c r="C7" s="45">
        <v>0.55264800000000003</v>
      </c>
      <c r="D7" s="46">
        <v>2165</v>
      </c>
      <c r="E7">
        <v>1799</v>
      </c>
      <c r="F7" s="5">
        <f t="shared" si="1"/>
        <v>3964</v>
      </c>
      <c r="G7" s="6">
        <f t="shared" si="2"/>
        <v>0.54616548940464182</v>
      </c>
      <c r="H7" s="6">
        <f t="shared" si="3"/>
        <v>0.10978701825557809</v>
      </c>
      <c r="I7" s="6">
        <f t="shared" si="6"/>
        <v>0.48341784989858011</v>
      </c>
      <c r="J7" s="6">
        <f t="shared" si="4"/>
        <v>9.0315778904563479E-2</v>
      </c>
      <c r="K7" s="6">
        <f t="shared" si="7"/>
        <v>0.31738541091420253</v>
      </c>
      <c r="L7" s="6">
        <f t="shared" si="5"/>
        <v>0.16603243898437758</v>
      </c>
      <c r="Q7" s="7">
        <v>0.4</v>
      </c>
      <c r="R7" s="9">
        <f t="shared" si="0"/>
        <v>1.2085446247464502</v>
      </c>
      <c r="S7" s="3">
        <v>1</v>
      </c>
      <c r="U7" t="s">
        <v>20</v>
      </c>
    </row>
    <row r="8" spans="1:21" ht="15.75" thickBot="1">
      <c r="A8" s="50">
        <v>5</v>
      </c>
      <c r="B8" s="78">
        <v>0.50186500000000001</v>
      </c>
      <c r="C8" s="78">
        <v>0.52625900000000003</v>
      </c>
      <c r="D8" s="106">
        <v>2067</v>
      </c>
      <c r="E8" s="34">
        <v>1897</v>
      </c>
      <c r="F8" s="18">
        <f t="shared" si="1"/>
        <v>3964</v>
      </c>
      <c r="G8" s="19">
        <f t="shared" si="2"/>
        <v>0.52144298688193746</v>
      </c>
      <c r="H8" s="19">
        <f t="shared" si="3"/>
        <v>0.10481744421906694</v>
      </c>
      <c r="I8" s="19">
        <f t="shared" si="6"/>
        <v>0.58823529411764708</v>
      </c>
      <c r="J8" s="19">
        <f t="shared" si="4"/>
        <v>9.5235704603644764E-2</v>
      </c>
      <c r="K8" s="19">
        <f t="shared" si="7"/>
        <v>0.4126211155178473</v>
      </c>
      <c r="L8" s="19">
        <f t="shared" si="5"/>
        <v>0.17561417859979978</v>
      </c>
      <c r="Q8" s="7">
        <v>0.5</v>
      </c>
      <c r="R8" s="9">
        <f t="shared" si="0"/>
        <v>1.1764705882352942</v>
      </c>
      <c r="S8" s="3">
        <v>1</v>
      </c>
      <c r="U8" t="s">
        <v>21</v>
      </c>
    </row>
    <row r="9" spans="1:21" ht="15.75" thickBot="1">
      <c r="A9" s="20">
        <v>6</v>
      </c>
      <c r="B9" s="45">
        <v>0.47591299999999997</v>
      </c>
      <c r="C9" s="45">
        <v>0.50186500000000001</v>
      </c>
      <c r="D9" s="46">
        <v>1909</v>
      </c>
      <c r="E9" s="51">
        <v>2055</v>
      </c>
      <c r="F9" s="26">
        <f t="shared" si="1"/>
        <v>3964</v>
      </c>
      <c r="G9" s="27">
        <f t="shared" si="2"/>
        <v>0.4815842583249243</v>
      </c>
      <c r="H9" s="27">
        <f t="shared" si="3"/>
        <v>9.6805273833671393E-2</v>
      </c>
      <c r="I9" s="27">
        <f t="shared" si="6"/>
        <v>0.68504056795131851</v>
      </c>
      <c r="J9" s="27">
        <f t="shared" si="4"/>
        <v>0.10316782971032683</v>
      </c>
      <c r="K9" s="27">
        <f t="shared" si="7"/>
        <v>0.51578894522817409</v>
      </c>
      <c r="L9" s="27">
        <f t="shared" si="5"/>
        <v>0.16925162272314442</v>
      </c>
      <c r="Q9" s="7">
        <v>0.6</v>
      </c>
      <c r="R9" s="9">
        <f t="shared" si="0"/>
        <v>1.1417342799188643</v>
      </c>
      <c r="S9" s="3">
        <v>1</v>
      </c>
    </row>
    <row r="10" spans="1:21" ht="15.75" thickBot="1">
      <c r="A10" s="20">
        <v>7</v>
      </c>
      <c r="B10" s="45">
        <v>0.446878</v>
      </c>
      <c r="C10" s="45">
        <v>0.475908</v>
      </c>
      <c r="D10" s="46">
        <v>1835</v>
      </c>
      <c r="E10">
        <v>2129</v>
      </c>
      <c r="F10" s="5">
        <f t="shared" si="1"/>
        <v>3964</v>
      </c>
      <c r="G10" s="6">
        <f t="shared" si="2"/>
        <v>0.46291624621594352</v>
      </c>
      <c r="H10" s="6">
        <f t="shared" si="3"/>
        <v>9.3052738336714E-2</v>
      </c>
      <c r="I10" s="6">
        <f t="shared" si="6"/>
        <v>0.77809330628803253</v>
      </c>
      <c r="J10" s="6">
        <f t="shared" si="4"/>
        <v>0.10688287564636779</v>
      </c>
      <c r="K10" s="6">
        <f t="shared" si="7"/>
        <v>0.62267182087454187</v>
      </c>
      <c r="L10" s="6">
        <f t="shared" si="5"/>
        <v>0.15542148541349066</v>
      </c>
      <c r="Q10" s="7">
        <v>0.7</v>
      </c>
      <c r="R10" s="9">
        <f t="shared" si="0"/>
        <v>1.1115618661257609</v>
      </c>
      <c r="S10" s="3">
        <v>1</v>
      </c>
    </row>
    <row r="11" spans="1:21" ht="15.75" thickBot="1">
      <c r="A11" s="20">
        <v>8</v>
      </c>
      <c r="B11" s="45">
        <v>0.41089900000000001</v>
      </c>
      <c r="C11" s="45">
        <v>0.44686900000000002</v>
      </c>
      <c r="D11" s="46">
        <v>1659</v>
      </c>
      <c r="E11">
        <v>2305</v>
      </c>
      <c r="F11" s="5">
        <f t="shared" si="1"/>
        <v>3964</v>
      </c>
      <c r="G11" s="6">
        <f t="shared" si="2"/>
        <v>0.41851664984863773</v>
      </c>
      <c r="H11" s="6">
        <f t="shared" si="3"/>
        <v>8.4127789046653148E-2</v>
      </c>
      <c r="I11" s="6">
        <f t="shared" si="6"/>
        <v>0.86222109533468572</v>
      </c>
      <c r="J11" s="6">
        <f t="shared" si="4"/>
        <v>0.11571866057533009</v>
      </c>
      <c r="K11" s="6">
        <f t="shared" si="7"/>
        <v>0.73839048144987196</v>
      </c>
      <c r="L11" s="6">
        <f t="shared" si="5"/>
        <v>0.12383061388481376</v>
      </c>
      <c r="Q11" s="7">
        <v>0.8</v>
      </c>
      <c r="R11" s="9">
        <f t="shared" si="0"/>
        <v>1.0777763691683571</v>
      </c>
      <c r="S11" s="3">
        <v>1</v>
      </c>
    </row>
    <row r="12" spans="1:21" ht="15.75" thickBot="1">
      <c r="A12" s="20">
        <v>9</v>
      </c>
      <c r="B12" s="45">
        <v>0.358767</v>
      </c>
      <c r="C12" s="45">
        <v>0.41089799999999999</v>
      </c>
      <c r="D12" s="46">
        <v>1470</v>
      </c>
      <c r="E12">
        <v>2494</v>
      </c>
      <c r="F12" s="5">
        <f t="shared" si="1"/>
        <v>3964</v>
      </c>
      <c r="G12" s="6">
        <f t="shared" si="2"/>
        <v>0.37083753784056511</v>
      </c>
      <c r="H12" s="6">
        <f t="shared" si="3"/>
        <v>7.4543610547667338E-2</v>
      </c>
      <c r="I12" s="6">
        <f t="shared" si="6"/>
        <v>0.93676470588235305</v>
      </c>
      <c r="J12" s="6">
        <f t="shared" si="4"/>
        <v>0.12520708870927255</v>
      </c>
      <c r="K12" s="6">
        <f t="shared" si="7"/>
        <v>0.86359757015914451</v>
      </c>
      <c r="L12" s="6">
        <f t="shared" si="5"/>
        <v>7.3167135723208543E-2</v>
      </c>
      <c r="Q12" s="7">
        <v>0.9</v>
      </c>
      <c r="R12" s="9">
        <f t="shared" si="0"/>
        <v>1.0408496732026145</v>
      </c>
      <c r="S12" s="3">
        <v>1</v>
      </c>
    </row>
    <row r="13" spans="1:21">
      <c r="A13" s="20">
        <v>10</v>
      </c>
      <c r="B13" s="47">
        <v>0.105973</v>
      </c>
      <c r="C13" s="47">
        <v>0.35873500000000003</v>
      </c>
      <c r="D13" s="48">
        <v>1247</v>
      </c>
      <c r="E13">
        <v>2717</v>
      </c>
      <c r="F13" s="5">
        <f t="shared" si="1"/>
        <v>3964</v>
      </c>
      <c r="G13" s="6">
        <f t="shared" si="2"/>
        <v>0.31458123107971747</v>
      </c>
      <c r="H13" s="6">
        <f t="shared" si="3"/>
        <v>6.3235294117647056E-2</v>
      </c>
      <c r="I13" s="6">
        <f t="shared" si="6"/>
        <v>1</v>
      </c>
      <c r="J13" s="6">
        <f t="shared" si="4"/>
        <v>0.13640242984085546</v>
      </c>
      <c r="K13" s="6">
        <f t="shared" si="7"/>
        <v>1</v>
      </c>
      <c r="L13" s="6">
        <f t="shared" si="5"/>
        <v>0</v>
      </c>
      <c r="Q13" s="7">
        <v>1</v>
      </c>
      <c r="R13" s="9">
        <f t="shared" si="0"/>
        <v>1</v>
      </c>
      <c r="S13" s="10">
        <v>1</v>
      </c>
    </row>
    <row r="14" spans="1:21">
      <c r="A14" s="4"/>
      <c r="B14" s="11"/>
      <c r="C14" s="11"/>
      <c r="D14" s="12">
        <f>SUM(D4:D13)</f>
        <v>19720</v>
      </c>
      <c r="E14" s="12">
        <f>SUM(E4:E13)</f>
        <v>19919</v>
      </c>
      <c r="F14" s="12">
        <f>SUM(F4:F13)</f>
        <v>39639</v>
      </c>
      <c r="G14" s="4"/>
      <c r="H14" s="4"/>
      <c r="I14" s="4"/>
      <c r="J14" s="15"/>
      <c r="K14" s="17" t="s">
        <v>16</v>
      </c>
      <c r="L14" s="16">
        <f>MAX(L4:L13)</f>
        <v>0.17561417859979978</v>
      </c>
    </row>
    <row r="16" spans="1:21" ht="15" customHeight="1">
      <c r="A16" s="122" t="s">
        <v>7</v>
      </c>
      <c r="B16" s="122"/>
      <c r="C16" s="122"/>
      <c r="D16" s="122"/>
      <c r="E16" s="122"/>
      <c r="F16" s="122"/>
      <c r="G16" s="122"/>
      <c r="H16" s="122"/>
      <c r="I16" s="122"/>
      <c r="J16" s="13"/>
      <c r="K16" s="13"/>
      <c r="L16" s="13"/>
    </row>
    <row r="17" spans="1:19" ht="36">
      <c r="A17" s="1" t="s">
        <v>0</v>
      </c>
      <c r="B17" s="1" t="s">
        <v>1</v>
      </c>
      <c r="C17" s="1" t="s">
        <v>2</v>
      </c>
      <c r="D17" s="1" t="s">
        <v>8</v>
      </c>
      <c r="E17" s="1" t="s">
        <v>9</v>
      </c>
      <c r="F17" s="1" t="s">
        <v>10</v>
      </c>
      <c r="G17" s="1" t="s">
        <v>11</v>
      </c>
      <c r="H17" s="1" t="s">
        <v>12</v>
      </c>
      <c r="I17" s="1" t="s">
        <v>13</v>
      </c>
      <c r="J17" s="1" t="s">
        <v>14</v>
      </c>
      <c r="K17" s="1" t="s">
        <v>15</v>
      </c>
      <c r="L17" s="1" t="s">
        <v>16</v>
      </c>
      <c r="Q17" s="2" t="s">
        <v>3</v>
      </c>
      <c r="R17" s="2" t="s">
        <v>4</v>
      </c>
      <c r="S17" s="2" t="s">
        <v>5</v>
      </c>
    </row>
    <row r="18" spans="1:19" ht="1.5" customHeight="1">
      <c r="A18" s="1">
        <v>0</v>
      </c>
      <c r="B18" s="1"/>
      <c r="C18" s="1"/>
      <c r="D18" s="1"/>
      <c r="E18" s="1"/>
      <c r="F18" s="1"/>
      <c r="G18" s="1"/>
      <c r="H18" s="1"/>
      <c r="I18" s="1">
        <v>0</v>
      </c>
      <c r="J18" s="14"/>
      <c r="K18" s="14"/>
      <c r="L18" s="14"/>
      <c r="Q18" s="3">
        <v>0</v>
      </c>
      <c r="R18" s="3"/>
      <c r="S18" s="3">
        <v>1</v>
      </c>
    </row>
    <row r="19" spans="1:19" ht="15.75" thickBot="1">
      <c r="A19" s="20">
        <v>1</v>
      </c>
      <c r="B19" s="45">
        <v>0.60465199999999997</v>
      </c>
      <c r="C19" s="45">
        <v>0.85881600000000002</v>
      </c>
      <c r="D19" s="46">
        <v>106</v>
      </c>
      <c r="E19">
        <v>2984</v>
      </c>
      <c r="F19" s="5">
        <f>SUM(D19:E19)</f>
        <v>3090</v>
      </c>
      <c r="G19" s="6">
        <f>D19/F19</f>
        <v>3.4304207119741102E-2</v>
      </c>
      <c r="H19" s="6">
        <f>D19/$D$29</f>
        <v>0.17666666666666667</v>
      </c>
      <c r="I19" s="6">
        <f>H19</f>
        <v>0.17666666666666667</v>
      </c>
      <c r="J19" s="6">
        <f>E19/$E$29</f>
        <v>9.8465599736017165E-2</v>
      </c>
      <c r="K19" s="6">
        <f>J19</f>
        <v>9.8465599736017165E-2</v>
      </c>
      <c r="L19" s="6">
        <f>ABS(I19-K19)</f>
        <v>7.8201066930649502E-2</v>
      </c>
      <c r="P19" s="7"/>
      <c r="Q19" s="7">
        <v>0.1</v>
      </c>
      <c r="R19" s="8">
        <f t="shared" ref="R19:R28" si="8">I19/Q19</f>
        <v>1.7666666666666666</v>
      </c>
      <c r="S19" s="3">
        <v>1</v>
      </c>
    </row>
    <row r="20" spans="1:19" ht="15.75" thickBot="1">
      <c r="A20" s="20">
        <v>2</v>
      </c>
      <c r="B20" s="45">
        <v>0.56151700000000004</v>
      </c>
      <c r="C20" s="45">
        <v>0.60463500000000003</v>
      </c>
      <c r="D20" s="46">
        <v>94</v>
      </c>
      <c r="E20">
        <v>2997</v>
      </c>
      <c r="F20" s="26">
        <f t="shared" ref="F20:F28" si="9">SUM(D20:E20)</f>
        <v>3091</v>
      </c>
      <c r="G20" s="27">
        <f t="shared" ref="G20:G28" si="10">D20/F20</f>
        <v>3.0410870268521514E-2</v>
      </c>
      <c r="H20" s="27">
        <f t="shared" ref="H20:H28" si="11">D20/$D$29</f>
        <v>0.15666666666666668</v>
      </c>
      <c r="I20" s="27">
        <f>I19+H20</f>
        <v>0.33333333333333337</v>
      </c>
      <c r="J20" s="27">
        <f t="shared" ref="J20:J28" si="12">E20/$E$29</f>
        <v>9.8894571852829571E-2</v>
      </c>
      <c r="K20" s="27">
        <f>K19+J20</f>
        <v>0.19736017158884672</v>
      </c>
      <c r="L20" s="27">
        <f t="shared" ref="L20:L28" si="13">ABS(I20-K20)</f>
        <v>0.13597316174448665</v>
      </c>
      <c r="P20" s="7"/>
      <c r="Q20" s="7">
        <v>0.2</v>
      </c>
      <c r="R20" s="9">
        <f t="shared" si="8"/>
        <v>1.6666666666666667</v>
      </c>
      <c r="S20" s="3">
        <v>1</v>
      </c>
    </row>
    <row r="21" spans="1:19" ht="15.75" thickBot="1">
      <c r="A21" s="20">
        <v>3</v>
      </c>
      <c r="B21" s="45">
        <v>0.53079100000000001</v>
      </c>
      <c r="C21" s="45">
        <v>0.56151600000000002</v>
      </c>
      <c r="D21" s="46">
        <v>83</v>
      </c>
      <c r="E21">
        <v>3007</v>
      </c>
      <c r="F21" s="5">
        <f t="shared" si="9"/>
        <v>3090</v>
      </c>
      <c r="G21" s="6">
        <f t="shared" si="10"/>
        <v>2.686084142394822E-2</v>
      </c>
      <c r="H21" s="6">
        <f t="shared" si="11"/>
        <v>0.13833333333333334</v>
      </c>
      <c r="I21" s="6">
        <f t="shared" ref="I21:I28" si="14">I20+H21</f>
        <v>0.47166666666666668</v>
      </c>
      <c r="J21" s="6">
        <f t="shared" si="12"/>
        <v>9.9224550404223719E-2</v>
      </c>
      <c r="K21" s="6">
        <f t="shared" ref="K21:K28" si="15">K20+J21</f>
        <v>0.29658472199307045</v>
      </c>
      <c r="L21" s="6">
        <f t="shared" si="13"/>
        <v>0.17508194467359622</v>
      </c>
      <c r="P21" s="7"/>
      <c r="Q21" s="7">
        <v>0.3</v>
      </c>
      <c r="R21" s="9">
        <f t="shared" si="8"/>
        <v>1.5722222222222224</v>
      </c>
      <c r="S21" s="3">
        <v>1</v>
      </c>
    </row>
    <row r="22" spans="1:19" ht="15.75" thickBot="1">
      <c r="A22" s="50">
        <v>4</v>
      </c>
      <c r="B22" s="78">
        <v>0.50440700000000005</v>
      </c>
      <c r="C22" s="78">
        <v>0.53078999999999998</v>
      </c>
      <c r="D22" s="106">
        <v>75</v>
      </c>
      <c r="E22" s="34">
        <v>3016</v>
      </c>
      <c r="F22" s="18">
        <f t="shared" si="9"/>
        <v>3091</v>
      </c>
      <c r="G22" s="19">
        <f t="shared" si="10"/>
        <v>2.4263992235522485E-2</v>
      </c>
      <c r="H22" s="19">
        <f t="shared" si="11"/>
        <v>0.125</v>
      </c>
      <c r="I22" s="19">
        <f t="shared" si="14"/>
        <v>0.59666666666666668</v>
      </c>
      <c r="J22" s="19">
        <f t="shared" si="12"/>
        <v>9.9521531100478469E-2</v>
      </c>
      <c r="K22" s="19">
        <f t="shared" si="15"/>
        <v>0.39610625309354891</v>
      </c>
      <c r="L22" s="19">
        <f t="shared" si="13"/>
        <v>0.20056041357311777</v>
      </c>
      <c r="P22" s="7"/>
      <c r="Q22" s="7">
        <v>0.4</v>
      </c>
      <c r="R22" s="9">
        <f t="shared" si="8"/>
        <v>1.4916666666666667</v>
      </c>
      <c r="S22" s="3">
        <v>1</v>
      </c>
    </row>
    <row r="23" spans="1:19" ht="15.75" thickBot="1">
      <c r="A23" s="20">
        <v>5</v>
      </c>
      <c r="B23" s="45">
        <v>0.479769</v>
      </c>
      <c r="C23" s="45">
        <v>0.50440399999999996</v>
      </c>
      <c r="D23" s="46">
        <v>47</v>
      </c>
      <c r="E23">
        <v>3043</v>
      </c>
      <c r="F23" s="5">
        <f t="shared" si="9"/>
        <v>3090</v>
      </c>
      <c r="G23" s="6">
        <f t="shared" si="10"/>
        <v>1.5210355987055016E-2</v>
      </c>
      <c r="H23" s="6">
        <f t="shared" si="11"/>
        <v>7.8333333333333338E-2</v>
      </c>
      <c r="I23" s="6">
        <f t="shared" si="14"/>
        <v>0.67500000000000004</v>
      </c>
      <c r="J23" s="6">
        <f t="shared" si="12"/>
        <v>0.10041247318924269</v>
      </c>
      <c r="K23" s="6">
        <f t="shared" si="15"/>
        <v>0.49651872628279159</v>
      </c>
      <c r="L23" s="6">
        <f t="shared" si="13"/>
        <v>0.17848127371720846</v>
      </c>
      <c r="P23" s="7"/>
      <c r="Q23" s="7">
        <v>0.5</v>
      </c>
      <c r="R23" s="9">
        <f t="shared" si="8"/>
        <v>1.35</v>
      </c>
      <c r="S23" s="3">
        <v>1</v>
      </c>
    </row>
    <row r="24" spans="1:19" ht="15.75" thickBot="1">
      <c r="A24" s="20">
        <v>6</v>
      </c>
      <c r="B24" s="45">
        <v>0.45376300000000003</v>
      </c>
      <c r="C24" s="45">
        <v>0.479765</v>
      </c>
      <c r="D24" s="46">
        <v>53</v>
      </c>
      <c r="E24" s="51">
        <v>3038</v>
      </c>
      <c r="F24" s="26">
        <f t="shared" si="9"/>
        <v>3091</v>
      </c>
      <c r="G24" s="27">
        <f t="shared" si="10"/>
        <v>1.7146554513102555E-2</v>
      </c>
      <c r="H24" s="27">
        <f t="shared" si="11"/>
        <v>8.8333333333333333E-2</v>
      </c>
      <c r="I24" s="27">
        <f t="shared" si="14"/>
        <v>0.76333333333333342</v>
      </c>
      <c r="J24" s="27">
        <f t="shared" si="12"/>
        <v>0.10024748391354563</v>
      </c>
      <c r="K24" s="27">
        <f t="shared" si="15"/>
        <v>0.59676621019633724</v>
      </c>
      <c r="L24" s="27">
        <f t="shared" si="13"/>
        <v>0.16656712313699618</v>
      </c>
      <c r="P24" s="7"/>
      <c r="Q24" s="7">
        <v>0.6</v>
      </c>
      <c r="R24" s="9">
        <f t="shared" si="8"/>
        <v>1.2722222222222224</v>
      </c>
      <c r="S24" s="3">
        <v>1</v>
      </c>
    </row>
    <row r="25" spans="1:19" ht="15.75" thickBot="1">
      <c r="A25" s="20">
        <v>7</v>
      </c>
      <c r="B25" s="45">
        <v>0.42454700000000001</v>
      </c>
      <c r="C25" s="45">
        <v>0.45376</v>
      </c>
      <c r="D25" s="46">
        <v>40</v>
      </c>
      <c r="E25">
        <v>3051</v>
      </c>
      <c r="F25" s="5">
        <f t="shared" si="9"/>
        <v>3091</v>
      </c>
      <c r="G25" s="6">
        <f t="shared" si="10"/>
        <v>1.2940795858945324E-2</v>
      </c>
      <c r="H25" s="6">
        <f t="shared" si="11"/>
        <v>6.6666666666666666E-2</v>
      </c>
      <c r="I25" s="6">
        <f t="shared" si="14"/>
        <v>0.83000000000000007</v>
      </c>
      <c r="J25" s="6">
        <f t="shared" si="12"/>
        <v>0.10067645603035803</v>
      </c>
      <c r="K25" s="6">
        <f t="shared" si="15"/>
        <v>0.69744266622669526</v>
      </c>
      <c r="L25" s="6">
        <f t="shared" si="13"/>
        <v>0.13255733377330481</v>
      </c>
      <c r="P25" s="7"/>
      <c r="Q25" s="7">
        <v>0.7</v>
      </c>
      <c r="R25" s="9">
        <f t="shared" si="8"/>
        <v>1.1857142857142859</v>
      </c>
      <c r="S25" s="3">
        <v>1</v>
      </c>
    </row>
    <row r="26" spans="1:19" ht="15.75" thickBot="1">
      <c r="A26" s="20">
        <v>8</v>
      </c>
      <c r="B26" s="45">
        <v>0.38918199999999997</v>
      </c>
      <c r="C26" s="45">
        <v>0.42453600000000002</v>
      </c>
      <c r="D26" s="46">
        <v>52</v>
      </c>
      <c r="E26">
        <v>3038</v>
      </c>
      <c r="F26" s="5">
        <f t="shared" si="9"/>
        <v>3090</v>
      </c>
      <c r="G26" s="6">
        <f t="shared" si="10"/>
        <v>1.6828478964401296E-2</v>
      </c>
      <c r="H26" s="6">
        <f t="shared" si="11"/>
        <v>8.666666666666667E-2</v>
      </c>
      <c r="I26" s="6">
        <f t="shared" si="14"/>
        <v>0.91666666666666674</v>
      </c>
      <c r="J26" s="6">
        <f t="shared" si="12"/>
        <v>0.10024748391354563</v>
      </c>
      <c r="K26" s="6">
        <f t="shared" si="15"/>
        <v>0.79769015014024092</v>
      </c>
      <c r="L26" s="6">
        <f t="shared" si="13"/>
        <v>0.11897651652642582</v>
      </c>
      <c r="P26" s="7"/>
      <c r="Q26" s="7">
        <v>0.8</v>
      </c>
      <c r="R26" s="9">
        <f t="shared" si="8"/>
        <v>1.1458333333333333</v>
      </c>
      <c r="S26" s="3">
        <v>1</v>
      </c>
    </row>
    <row r="27" spans="1:19" ht="15.75" thickBot="1">
      <c r="A27" s="20">
        <v>9</v>
      </c>
      <c r="B27" s="45">
        <v>0.33762199999999998</v>
      </c>
      <c r="C27" s="45">
        <v>0.38917200000000002</v>
      </c>
      <c r="D27" s="46">
        <v>28</v>
      </c>
      <c r="E27">
        <v>3063</v>
      </c>
      <c r="F27" s="5">
        <f t="shared" si="9"/>
        <v>3091</v>
      </c>
      <c r="G27" s="6">
        <f t="shared" si="10"/>
        <v>9.0585571012617282E-3</v>
      </c>
      <c r="H27" s="6">
        <f t="shared" si="11"/>
        <v>4.6666666666666669E-2</v>
      </c>
      <c r="I27" s="6">
        <f t="shared" si="14"/>
        <v>0.96333333333333337</v>
      </c>
      <c r="J27" s="6">
        <f t="shared" si="12"/>
        <v>0.10107243029203102</v>
      </c>
      <c r="K27" s="6">
        <f t="shared" si="15"/>
        <v>0.89876258043227197</v>
      </c>
      <c r="L27" s="6">
        <f t="shared" si="13"/>
        <v>6.4570752901061401E-2</v>
      </c>
      <c r="P27" s="7"/>
      <c r="Q27" s="7">
        <v>0.9</v>
      </c>
      <c r="R27" s="9">
        <f t="shared" si="8"/>
        <v>1.0703703703703704</v>
      </c>
      <c r="S27" s="3">
        <v>1</v>
      </c>
    </row>
    <row r="28" spans="1:19">
      <c r="A28" s="20">
        <v>10</v>
      </c>
      <c r="B28" s="47">
        <v>0.113868</v>
      </c>
      <c r="C28" s="47">
        <v>0.33758899999999997</v>
      </c>
      <c r="D28" s="48">
        <v>22</v>
      </c>
      <c r="E28">
        <v>3068</v>
      </c>
      <c r="F28" s="5">
        <f t="shared" si="9"/>
        <v>3090</v>
      </c>
      <c r="G28" s="6">
        <f t="shared" si="10"/>
        <v>7.119741100323625E-3</v>
      </c>
      <c r="H28" s="6">
        <f t="shared" si="11"/>
        <v>3.6666666666666667E-2</v>
      </c>
      <c r="I28" s="6">
        <f t="shared" si="14"/>
        <v>1</v>
      </c>
      <c r="J28" s="6">
        <f t="shared" si="12"/>
        <v>0.1012374195677281</v>
      </c>
      <c r="K28" s="6">
        <f t="shared" si="15"/>
        <v>1</v>
      </c>
      <c r="L28" s="6">
        <f t="shared" si="13"/>
        <v>0</v>
      </c>
      <c r="P28" s="7"/>
      <c r="Q28" s="7">
        <v>1</v>
      </c>
      <c r="R28" s="9">
        <f t="shared" si="8"/>
        <v>1</v>
      </c>
      <c r="S28" s="10">
        <v>1</v>
      </c>
    </row>
    <row r="29" spans="1:19">
      <c r="A29" s="4"/>
      <c r="B29" s="11"/>
      <c r="C29" s="11"/>
      <c r="D29" s="12">
        <f>SUM(D19:D28)</f>
        <v>600</v>
      </c>
      <c r="E29" s="12">
        <f>SUM(E19:E28)</f>
        <v>30305</v>
      </c>
      <c r="F29" s="12">
        <f>SUM(F19:F28)</f>
        <v>30905</v>
      </c>
      <c r="G29" s="4"/>
      <c r="H29" s="4"/>
      <c r="I29" s="4"/>
      <c r="J29" s="15"/>
      <c r="K29" s="17" t="s">
        <v>16</v>
      </c>
      <c r="L29" s="16">
        <f>MAX(L19:L28)</f>
        <v>0.20056041357311777</v>
      </c>
    </row>
  </sheetData>
  <mergeCells count="2">
    <mergeCell ref="A1:I1"/>
    <mergeCell ref="A16:I16"/>
  </mergeCells>
  <conditionalFormatting sqref="G4:G13">
    <cfRule type="dataBar" priority="4">
      <dataBar>
        <cfvo type="min" val="0"/>
        <cfvo type="max" val="0"/>
        <color rgb="FF638EC6"/>
      </dataBar>
    </cfRule>
  </conditionalFormatting>
  <conditionalFormatting sqref="G19:G28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Outliers and missing</vt:lpstr>
      <vt:lpstr>Correlation matrix</vt:lpstr>
      <vt:lpstr>Factor analysis</vt:lpstr>
      <vt:lpstr>Logistic Results</vt:lpstr>
      <vt:lpstr>Gains Table - Dev &amp; Val Sample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 Mouli Kotta</dc:creator>
  <cp:lastModifiedBy>Stanley</cp:lastModifiedBy>
  <dcterms:created xsi:type="dcterms:W3CDTF">2014-11-01T15:25:33Z</dcterms:created>
  <dcterms:modified xsi:type="dcterms:W3CDTF">2016-06-27T09:23:56Z</dcterms:modified>
</cp:coreProperties>
</file>