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Senior Design\Excel\"/>
    </mc:Choice>
  </mc:AlternateContent>
  <xr:revisionPtr revIDLastSave="0" documentId="13_ncr:1_{3327641F-87D9-4BD2-9D05-DDEF006DE0B3}" xr6:coauthVersionLast="47" xr6:coauthVersionMax="47" xr10:uidLastSave="{00000000-0000-0000-0000-000000000000}"/>
  <bookViews>
    <workbookView xWindow="-105" yWindow="0" windowWidth="19410" windowHeight="20985" xr2:uid="{E68AAF79-044E-4D34-A00B-1D2D63FC2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1" l="1"/>
  <c r="Q65" i="1"/>
  <c r="Q66" i="1"/>
  <c r="Q63" i="1"/>
  <c r="N56" i="1"/>
  <c r="Q56" i="1" s="1"/>
  <c r="Q57" i="1"/>
  <c r="O58" i="1"/>
  <c r="N58" i="1"/>
  <c r="Q55" i="1"/>
  <c r="O43" i="1"/>
  <c r="P43" i="1"/>
  <c r="P44" i="1"/>
  <c r="Q31" i="1"/>
  <c r="Q32" i="1"/>
  <c r="Q33" i="1"/>
  <c r="Q34" i="1"/>
  <c r="Q35" i="1"/>
  <c r="Q36" i="1"/>
  <c r="Q30" i="1"/>
  <c r="P31" i="1"/>
  <c r="P32" i="1"/>
  <c r="P33" i="1"/>
  <c r="P34" i="1"/>
  <c r="P35" i="1"/>
  <c r="P36" i="1"/>
  <c r="P30" i="1"/>
  <c r="O31" i="1"/>
  <c r="O32" i="1"/>
  <c r="O33" i="1"/>
  <c r="O34" i="1"/>
  <c r="O35" i="1"/>
  <c r="O36" i="1"/>
  <c r="O30" i="1"/>
  <c r="D124" i="1"/>
  <c r="D118" i="1"/>
  <c r="D99" i="1"/>
  <c r="D100" i="1"/>
  <c r="D101" i="1"/>
  <c r="D102" i="1"/>
  <c r="D103" i="1"/>
  <c r="D104" i="1"/>
  <c r="D105" i="1"/>
  <c r="D106" i="1"/>
  <c r="D98" i="1"/>
  <c r="D96" i="1"/>
  <c r="D27" i="1"/>
  <c r="D28" i="1"/>
  <c r="D29" i="1"/>
  <c r="D30" i="1"/>
  <c r="D31" i="1"/>
  <c r="D32" i="1"/>
  <c r="D33" i="1"/>
  <c r="D34" i="1"/>
  <c r="D35" i="1"/>
  <c r="D36" i="1"/>
  <c r="D26" i="1"/>
  <c r="S44" i="1" l="1"/>
  <c r="O48" i="1" s="1"/>
  <c r="O49" i="1"/>
  <c r="S43" i="1"/>
  <c r="P45" i="1" l="1"/>
</calcChain>
</file>

<file path=xl/sharedStrings.xml><?xml version="1.0" encoding="utf-8"?>
<sst xmlns="http://schemas.openxmlformats.org/spreadsheetml/2006/main" count="408" uniqueCount="206">
  <si>
    <t>Circuit</t>
  </si>
  <si>
    <t>Connection start</t>
  </si>
  <si>
    <t>Connection End</t>
  </si>
  <si>
    <t>PLC PSU C1+</t>
  </si>
  <si>
    <t>PLC PSU C1-</t>
  </si>
  <si>
    <t>PLC PSU C2+</t>
  </si>
  <si>
    <t>PLC PSU C2-</t>
  </si>
  <si>
    <t>PLC +DC24</t>
  </si>
  <si>
    <t>PLC -DC24</t>
  </si>
  <si>
    <t>PLC +CM0</t>
  </si>
  <si>
    <t>PLC +CM1</t>
  </si>
  <si>
    <t>PLC +CM2</t>
  </si>
  <si>
    <t>PLC +CM3</t>
  </si>
  <si>
    <t>PLC -CM0</t>
  </si>
  <si>
    <t>PLC -CM1</t>
  </si>
  <si>
    <t>PLC -CM2</t>
  </si>
  <si>
    <t>PLC -CM3</t>
  </si>
  <si>
    <t>PLC COM0</t>
  </si>
  <si>
    <t>PLC COM1</t>
  </si>
  <si>
    <t>WP PLC RP -</t>
  </si>
  <si>
    <t>PW PLC RP -</t>
  </si>
  <si>
    <t>MAV PLC RP -</t>
  </si>
  <si>
    <t>V1-1 RP -</t>
  </si>
  <si>
    <t>V1-2 RP -</t>
  </si>
  <si>
    <t>V1-3 RP -</t>
  </si>
  <si>
    <t>V1-4 RP -</t>
  </si>
  <si>
    <t>V2-1 RP -</t>
  </si>
  <si>
    <t>V2-2 RP -</t>
  </si>
  <si>
    <t>V2-3 RP -</t>
  </si>
  <si>
    <t>V2-4 RP -</t>
  </si>
  <si>
    <t>PLC PSU C2 +24 BB</t>
  </si>
  <si>
    <t>PLC PSU C2 -24 BB</t>
  </si>
  <si>
    <t>WP</t>
  </si>
  <si>
    <t>RP</t>
  </si>
  <si>
    <t>LS</t>
  </si>
  <si>
    <t>PW</t>
  </si>
  <si>
    <t>MWV</t>
  </si>
  <si>
    <t xml:space="preserve">MAV </t>
  </si>
  <si>
    <t>BB</t>
  </si>
  <si>
    <t>Acronym</t>
  </si>
  <si>
    <t>Meaning</t>
  </si>
  <si>
    <t>Waste Pump</t>
  </si>
  <si>
    <t>Relay Protector</t>
  </si>
  <si>
    <t>Level Switch</t>
  </si>
  <si>
    <t>Pressure Washer</t>
  </si>
  <si>
    <t>Main Water Valve</t>
  </si>
  <si>
    <t>Main Air Valve</t>
  </si>
  <si>
    <t>Bus Bar</t>
  </si>
  <si>
    <t>Relay</t>
  </si>
  <si>
    <t>RL</t>
  </si>
  <si>
    <t>WP PLC RL P24</t>
  </si>
  <si>
    <t>WP LS RL P14</t>
  </si>
  <si>
    <t>MAV PLC RL P24</t>
  </si>
  <si>
    <t>PW PLC RL P14</t>
  </si>
  <si>
    <t>PW PLC RL P24</t>
  </si>
  <si>
    <t>AUX PSU C1 +24 BB</t>
  </si>
  <si>
    <t>AUX PSU C1 -24 BB</t>
  </si>
  <si>
    <t>AUX PSU C2 +24 BB</t>
  </si>
  <si>
    <t>AUX PSU C2 -24 BB</t>
  </si>
  <si>
    <t>V1-1 RL P14</t>
  </si>
  <si>
    <t>V1-1 RL P22</t>
  </si>
  <si>
    <t>V1-2 RL P14</t>
  </si>
  <si>
    <t>V1-2 RL P22</t>
  </si>
  <si>
    <t>V1-3 RL P14</t>
  </si>
  <si>
    <t>V1-3 RL P22</t>
  </si>
  <si>
    <t>V1-4 RL P14</t>
  </si>
  <si>
    <t>V1-4 RL P22</t>
  </si>
  <si>
    <t>MAV RL P14</t>
  </si>
  <si>
    <t>MAV RL P22</t>
  </si>
  <si>
    <t>PLC PSU C1 +24C</t>
  </si>
  <si>
    <t>PLC PSU C1 -24C</t>
  </si>
  <si>
    <t>PLC PSU C2 +24C</t>
  </si>
  <si>
    <t>PLC PSU C2 -24C</t>
  </si>
  <si>
    <t>AUX PSU C1 +24C</t>
  </si>
  <si>
    <t>AUX PSU C1 -24C</t>
  </si>
  <si>
    <t>AUX PSU C2 +24C</t>
  </si>
  <si>
    <t>AUX PSU C2 -24C</t>
  </si>
  <si>
    <t>AUX PSU C1 +</t>
  </si>
  <si>
    <t>AUX PSU C1 -</t>
  </si>
  <si>
    <t>AUX PSU C2 +</t>
  </si>
  <si>
    <t>AUX PSU C2 -</t>
  </si>
  <si>
    <t>V2-1 RL P14</t>
  </si>
  <si>
    <t>V2-1 RL P22</t>
  </si>
  <si>
    <t>V2-2 RL P14</t>
  </si>
  <si>
    <t>V2-2 RL P22</t>
  </si>
  <si>
    <t>V2-3 RL P14</t>
  </si>
  <si>
    <t>V2-3 RL P22</t>
  </si>
  <si>
    <t>V2-4 RL P14</t>
  </si>
  <si>
    <t>V2-4 RL P22</t>
  </si>
  <si>
    <t>PLC O-00</t>
  </si>
  <si>
    <t>PLC O-01</t>
  </si>
  <si>
    <t>PLC O-02</t>
  </si>
  <si>
    <t>PLC O-03</t>
  </si>
  <si>
    <t>PLC O-04</t>
  </si>
  <si>
    <t>PLC O-05</t>
  </si>
  <si>
    <t>PLC O-06</t>
  </si>
  <si>
    <t>PLC O-07</t>
  </si>
  <si>
    <t>PLC O-08</t>
  </si>
  <si>
    <t>PLC O-09</t>
  </si>
  <si>
    <t>PLC O-10</t>
  </si>
  <si>
    <t>PLC O-11</t>
  </si>
  <si>
    <t>PLC O-12</t>
  </si>
  <si>
    <t>PLC O-13</t>
  </si>
  <si>
    <t>PLC O-14</t>
  </si>
  <si>
    <t>PLC O-15</t>
  </si>
  <si>
    <t>PLC O-16</t>
  </si>
  <si>
    <t>PLC O-17</t>
  </si>
  <si>
    <t>Secondary End</t>
  </si>
  <si>
    <t>WP PLC RP+</t>
  </si>
  <si>
    <t>V1-1 RL P12</t>
  </si>
  <si>
    <t>V1-2 RL P12</t>
  </si>
  <si>
    <t>V1-3 RL P12</t>
  </si>
  <si>
    <t>MAV RL P12</t>
  </si>
  <si>
    <t>V1-1 RL P24</t>
  </si>
  <si>
    <t>V1-2 RL P24</t>
  </si>
  <si>
    <t>V1-3 RL P24</t>
  </si>
  <si>
    <t>MAV RL P24</t>
  </si>
  <si>
    <t>V1-4 RL P24</t>
  </si>
  <si>
    <t>V2-1 RL P24</t>
  </si>
  <si>
    <t>V2-2 RL P24</t>
  </si>
  <si>
    <t>V2-3 RL P24</t>
  </si>
  <si>
    <t>V2-4 RL P24</t>
  </si>
  <si>
    <t>V1-4 RL P12</t>
  </si>
  <si>
    <t>V2-1 RL P12</t>
  </si>
  <si>
    <t>V2-2 RL P12</t>
  </si>
  <si>
    <t>V2-3 RL P12</t>
  </si>
  <si>
    <t>V2-4 RL P12</t>
  </si>
  <si>
    <t>WP LS RL P22</t>
  </si>
  <si>
    <t>WP LS RL P24</t>
  </si>
  <si>
    <t>MAV PLC RL P14</t>
  </si>
  <si>
    <t>MAV PLC RL P22</t>
  </si>
  <si>
    <t>PW PLC RL P12</t>
  </si>
  <si>
    <t>PW PLC RL P22</t>
  </si>
  <si>
    <t>MAV PLC RP+</t>
  </si>
  <si>
    <t>External BB</t>
  </si>
  <si>
    <t>Connection Type</t>
  </si>
  <si>
    <t>External PLC</t>
  </si>
  <si>
    <t>V1-4 RP+</t>
  </si>
  <si>
    <t>V2-1 RP+</t>
  </si>
  <si>
    <t>V2-2 RP+</t>
  </si>
  <si>
    <t>V2-3 RP+</t>
  </si>
  <si>
    <t>V2-4 RP+</t>
  </si>
  <si>
    <t>V1-1 RP+</t>
  </si>
  <si>
    <t>V1-2 RP+</t>
  </si>
  <si>
    <t>V1-3 RP+</t>
  </si>
  <si>
    <t>Stop Light +</t>
  </si>
  <si>
    <t>Pause Light +</t>
  </si>
  <si>
    <t>Start Light +</t>
  </si>
  <si>
    <t>Error Light +</t>
  </si>
  <si>
    <t>Washing Indicator +</t>
  </si>
  <si>
    <t>Drying Indicator +</t>
  </si>
  <si>
    <t>Pumping Indicator +</t>
  </si>
  <si>
    <t>PLC I-0</t>
  </si>
  <si>
    <t>PLC I-1</t>
  </si>
  <si>
    <t>PLC I-2</t>
  </si>
  <si>
    <t>PLC I-3</t>
  </si>
  <si>
    <t>PLC I-4</t>
  </si>
  <si>
    <t>PLC I-5</t>
  </si>
  <si>
    <t>PLC I-6</t>
  </si>
  <si>
    <t>LS+</t>
  </si>
  <si>
    <t>Tertiary End</t>
  </si>
  <si>
    <t>Level Switch-</t>
  </si>
  <si>
    <t>LS-</t>
  </si>
  <si>
    <t>PLC External</t>
  </si>
  <si>
    <t>Internal BB PLC</t>
  </si>
  <si>
    <t>Internal BB RL</t>
  </si>
  <si>
    <t>Internal BB RP</t>
  </si>
  <si>
    <t>MWV RL P14</t>
  </si>
  <si>
    <t>MWV RL P22</t>
  </si>
  <si>
    <t>MWV RL P12</t>
  </si>
  <si>
    <t>MWV RL P24</t>
  </si>
  <si>
    <t>BB External</t>
  </si>
  <si>
    <t>Internal RP</t>
  </si>
  <si>
    <t>Internal RL</t>
  </si>
  <si>
    <t>Contactor Power</t>
  </si>
  <si>
    <t>CNP</t>
  </si>
  <si>
    <t>CNC</t>
  </si>
  <si>
    <t>Contactor Control</t>
  </si>
  <si>
    <t>External LS PLC</t>
  </si>
  <si>
    <t>External LS RP</t>
  </si>
  <si>
    <t>PW PLC RP+</t>
  </si>
  <si>
    <t>Start Button -</t>
  </si>
  <si>
    <t>Pause Button -</t>
  </si>
  <si>
    <t>Stop Button -</t>
  </si>
  <si>
    <t>PW RL ST</t>
  </si>
  <si>
    <t>ST</t>
  </si>
  <si>
    <t>State</t>
  </si>
  <si>
    <t>PW RL ST BB</t>
  </si>
  <si>
    <t>MAV PLC RL P11</t>
  </si>
  <si>
    <t>TODO: Internal Connections</t>
  </si>
  <si>
    <t>Bus Name</t>
  </si>
  <si>
    <t># Connections</t>
  </si>
  <si>
    <t># Of Buses</t>
  </si>
  <si>
    <t># of Bus Connections</t>
  </si>
  <si>
    <t>Width of Bus Connector</t>
  </si>
  <si>
    <t>Width of Bus stop</t>
  </si>
  <si>
    <t>Continuous Bus Width</t>
  </si>
  <si>
    <t>Disparate Bus Width</t>
  </si>
  <si>
    <t>Length of bars</t>
  </si>
  <si>
    <t>Width of complete bus</t>
  </si>
  <si>
    <t>Width of bus bar</t>
  </si>
  <si>
    <t># of connections</t>
  </si>
  <si>
    <t>Stop width</t>
  </si>
  <si>
    <t>Conn Width</t>
  </si>
  <si>
    <t>Cont Width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</si>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</sst>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CC9E-4BD1-4DEB-8C54-5696845D7215}">
  <dimension ref="A1:S128"/>
  <sheetViews>
    <sheetView tabSelected="1" topLeftCell="F19" zoomScaleNormal="100" workbookViewId="0">
      <selection activeCell="S55" sqref="S55"/>
    </sheetView>
  </sheetViews>
  <sheetFormatPr defaultRowHeight="15" x14ac:dyDescent="0.25"/>
  <cols>
    <col min="1" max="1" width="15.7109375" bestFit="1" customWidth="1"/>
    <col min="2" max="2" width="16.85546875" bestFit="1" customWidth="1"/>
    <col min="3" max="3" width="19" bestFit="1" customWidth="1"/>
    <col min="4" max="4" width="17.85546875" bestFit="1" customWidth="1"/>
    <col min="5" max="5" width="11.28515625" bestFit="1" customWidth="1"/>
    <col min="6" max="6" width="15.5703125" bestFit="1" customWidth="1"/>
    <col min="14" max="14" width="19.5703125" bestFit="1" customWidth="1"/>
    <col min="15" max="15" width="13.5703125" bestFit="1" customWidth="1"/>
    <col min="16" max="16" width="15.5703125" bestFit="1" customWidth="1"/>
    <col min="18" max="18" width="16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107</v>
      </c>
      <c r="E1" t="s">
        <v>160</v>
      </c>
      <c r="F1" t="s">
        <v>135</v>
      </c>
      <c r="L1" t="s">
        <v>39</v>
      </c>
      <c r="M1" t="s">
        <v>40</v>
      </c>
    </row>
    <row r="2" spans="1:17" x14ac:dyDescent="0.25">
      <c r="A2" t="s">
        <v>69</v>
      </c>
      <c r="B2" t="s">
        <v>3</v>
      </c>
      <c r="C2" t="s">
        <v>7</v>
      </c>
      <c r="F2" t="s">
        <v>136</v>
      </c>
      <c r="L2" t="s">
        <v>38</v>
      </c>
      <c r="M2" t="s">
        <v>47</v>
      </c>
    </row>
    <row r="3" spans="1:17" x14ac:dyDescent="0.25">
      <c r="A3" t="s">
        <v>70</v>
      </c>
      <c r="B3" t="s">
        <v>4</v>
      </c>
      <c r="C3" t="s">
        <v>8</v>
      </c>
      <c r="F3" t="s">
        <v>136</v>
      </c>
      <c r="L3" t="s">
        <v>34</v>
      </c>
      <c r="M3" t="s">
        <v>43</v>
      </c>
    </row>
    <row r="4" spans="1:17" x14ac:dyDescent="0.25">
      <c r="A4" t="s">
        <v>71</v>
      </c>
      <c r="B4" t="s">
        <v>5</v>
      </c>
      <c r="C4" t="s">
        <v>30</v>
      </c>
      <c r="F4" t="s">
        <v>134</v>
      </c>
      <c r="L4" t="s">
        <v>37</v>
      </c>
      <c r="M4" t="s">
        <v>46</v>
      </c>
    </row>
    <row r="5" spans="1:17" x14ac:dyDescent="0.25">
      <c r="A5" t="s">
        <v>72</v>
      </c>
      <c r="B5" t="s">
        <v>6</v>
      </c>
      <c r="C5" t="s">
        <v>31</v>
      </c>
      <c r="F5" t="s">
        <v>134</v>
      </c>
      <c r="L5" t="s">
        <v>36</v>
      </c>
      <c r="M5" t="s">
        <v>45</v>
      </c>
    </row>
    <row r="6" spans="1:17" x14ac:dyDescent="0.25">
      <c r="L6" t="s">
        <v>35</v>
      </c>
      <c r="M6" t="s">
        <v>44</v>
      </c>
    </row>
    <row r="7" spans="1:17" x14ac:dyDescent="0.25">
      <c r="L7" t="s">
        <v>49</v>
      </c>
      <c r="M7" t="s">
        <v>48</v>
      </c>
    </row>
    <row r="8" spans="1:17" x14ac:dyDescent="0.25">
      <c r="A8" t="s">
        <v>71</v>
      </c>
      <c r="B8" t="s">
        <v>30</v>
      </c>
      <c r="C8" t="s">
        <v>9</v>
      </c>
      <c r="F8" t="s">
        <v>164</v>
      </c>
      <c r="L8" t="s">
        <v>33</v>
      </c>
      <c r="M8" t="s">
        <v>42</v>
      </c>
    </row>
    <row r="9" spans="1:17" x14ac:dyDescent="0.25">
      <c r="A9" t="s">
        <v>71</v>
      </c>
      <c r="B9" t="s">
        <v>30</v>
      </c>
      <c r="C9" t="s">
        <v>10</v>
      </c>
      <c r="F9" t="s">
        <v>164</v>
      </c>
      <c r="L9" t="s">
        <v>32</v>
      </c>
      <c r="M9" t="s">
        <v>41</v>
      </c>
    </row>
    <row r="10" spans="1:17" x14ac:dyDescent="0.25">
      <c r="A10" t="s">
        <v>71</v>
      </c>
      <c r="B10" t="s">
        <v>30</v>
      </c>
      <c r="C10" t="s">
        <v>11</v>
      </c>
      <c r="F10" t="s">
        <v>164</v>
      </c>
      <c r="L10" t="s">
        <v>175</v>
      </c>
      <c r="M10" t="s">
        <v>174</v>
      </c>
    </row>
    <row r="11" spans="1:17" x14ac:dyDescent="0.25">
      <c r="A11" t="s">
        <v>71</v>
      </c>
      <c r="B11" t="s">
        <v>30</v>
      </c>
      <c r="C11" t="s">
        <v>12</v>
      </c>
      <c r="F11" t="s">
        <v>164</v>
      </c>
      <c r="L11" t="s">
        <v>176</v>
      </c>
      <c r="M11" t="s">
        <v>177</v>
      </c>
    </row>
    <row r="12" spans="1:17" x14ac:dyDescent="0.25">
      <c r="L12" t="s">
        <v>185</v>
      </c>
      <c r="M12" t="s">
        <v>186</v>
      </c>
    </row>
    <row r="13" spans="1:17" x14ac:dyDescent="0.25">
      <c r="A13" t="s">
        <v>71</v>
      </c>
      <c r="B13" t="s">
        <v>30</v>
      </c>
      <c r="C13" t="s">
        <v>50</v>
      </c>
      <c r="D13" t="s">
        <v>51</v>
      </c>
      <c r="F13" t="s">
        <v>165</v>
      </c>
      <c r="Q13">
        <v>7</v>
      </c>
    </row>
    <row r="15" spans="1:17" x14ac:dyDescent="0.25">
      <c r="A15" t="s">
        <v>71</v>
      </c>
      <c r="B15" t="s">
        <v>30</v>
      </c>
      <c r="C15" t="s">
        <v>52</v>
      </c>
      <c r="D15" t="s">
        <v>53</v>
      </c>
      <c r="F15" t="s">
        <v>165</v>
      </c>
    </row>
    <row r="16" spans="1:17" x14ac:dyDescent="0.25">
      <c r="A16" t="s">
        <v>71</v>
      </c>
      <c r="B16" t="s">
        <v>30</v>
      </c>
      <c r="C16" t="s">
        <v>54</v>
      </c>
      <c r="F16" t="s">
        <v>165</v>
      </c>
    </row>
    <row r="19" spans="1:17" x14ac:dyDescent="0.25">
      <c r="A19" t="s">
        <v>72</v>
      </c>
      <c r="B19" t="s">
        <v>31</v>
      </c>
      <c r="C19" t="s">
        <v>13</v>
      </c>
      <c r="F19" t="s">
        <v>164</v>
      </c>
    </row>
    <row r="20" spans="1:17" x14ac:dyDescent="0.25">
      <c r="A20" t="s">
        <v>72</v>
      </c>
      <c r="B20" t="s">
        <v>31</v>
      </c>
      <c r="C20" t="s">
        <v>14</v>
      </c>
      <c r="F20" t="s">
        <v>164</v>
      </c>
    </row>
    <row r="21" spans="1:17" x14ac:dyDescent="0.25">
      <c r="A21" t="s">
        <v>72</v>
      </c>
      <c r="B21" t="s">
        <v>31</v>
      </c>
      <c r="C21" t="s">
        <v>15</v>
      </c>
      <c r="F21" t="s">
        <v>164</v>
      </c>
    </row>
    <row r="22" spans="1:17" x14ac:dyDescent="0.25">
      <c r="A22" t="s">
        <v>72</v>
      </c>
      <c r="B22" t="s">
        <v>31</v>
      </c>
      <c r="C22" t="s">
        <v>16</v>
      </c>
      <c r="F22" t="s">
        <v>164</v>
      </c>
    </row>
    <row r="23" spans="1:17" x14ac:dyDescent="0.25">
      <c r="A23" t="s">
        <v>72</v>
      </c>
      <c r="B23" t="s">
        <v>31</v>
      </c>
      <c r="C23" t="s">
        <v>17</v>
      </c>
      <c r="F23" t="s">
        <v>164</v>
      </c>
    </row>
    <row r="24" spans="1:17" x14ac:dyDescent="0.25">
      <c r="A24" t="s">
        <v>72</v>
      </c>
      <c r="B24" t="s">
        <v>31</v>
      </c>
      <c r="C24" t="s">
        <v>18</v>
      </c>
      <c r="F24" t="s">
        <v>164</v>
      </c>
    </row>
    <row r="26" spans="1:17" x14ac:dyDescent="0.25">
      <c r="A26" t="s">
        <v>72</v>
      </c>
      <c r="B26" t="s">
        <v>31</v>
      </c>
      <c r="C26" t="s">
        <v>19</v>
      </c>
      <c r="D26" t="str">
        <f t="shared" ref="D26:D36" si="0">CONCATENATE(LEFT(C26,SEARCH("RP -",C26)-1),"RL PA2")</f>
        <v>WP PLC RL PA2</v>
      </c>
      <c r="F26" t="s">
        <v>166</v>
      </c>
    </row>
    <row r="27" spans="1:17" x14ac:dyDescent="0.25">
      <c r="A27" t="s">
        <v>72</v>
      </c>
      <c r="B27" t="s">
        <v>31</v>
      </c>
      <c r="C27" t="s">
        <v>20</v>
      </c>
      <c r="D27" t="str">
        <f t="shared" si="0"/>
        <v>PW PLC RL PA2</v>
      </c>
      <c r="F27" t="s">
        <v>166</v>
      </c>
    </row>
    <row r="28" spans="1:17" x14ac:dyDescent="0.25">
      <c r="A28" t="s">
        <v>72</v>
      </c>
      <c r="B28" t="s">
        <v>31</v>
      </c>
      <c r="C28" t="s">
        <v>21</v>
      </c>
      <c r="D28" t="str">
        <f t="shared" si="0"/>
        <v>MAV PLC RL PA2</v>
      </c>
      <c r="F28" t="s">
        <v>166</v>
      </c>
    </row>
    <row r="29" spans="1:17" x14ac:dyDescent="0.25">
      <c r="A29" t="s">
        <v>72</v>
      </c>
      <c r="B29" t="s">
        <v>31</v>
      </c>
      <c r="C29" t="s">
        <v>22</v>
      </c>
      <c r="D29" t="str">
        <f t="shared" si="0"/>
        <v>V1-1 RL PA2</v>
      </c>
      <c r="F29" t="s">
        <v>166</v>
      </c>
      <c r="N29" t="s">
        <v>190</v>
      </c>
      <c r="O29" t="s">
        <v>191</v>
      </c>
      <c r="P29" t="s">
        <v>200</v>
      </c>
      <c r="Q29" t="s">
        <v>199</v>
      </c>
    </row>
    <row r="30" spans="1:17" x14ac:dyDescent="0.25">
      <c r="A30" t="s">
        <v>72</v>
      </c>
      <c r="B30" t="s">
        <v>31</v>
      </c>
      <c r="C30" t="s">
        <v>23</v>
      </c>
      <c r="D30" t="str">
        <f t="shared" si="0"/>
        <v>V1-2 RL PA2</v>
      </c>
      <c r="F30" t="s">
        <v>166</v>
      </c>
      <c r="N30" t="s">
        <v>30</v>
      </c>
      <c r="O30">
        <f>COUNTIF($B$2:$E$136, LEFT(N30, LEN(N30)))</f>
        <v>8</v>
      </c>
      <c r="P30">
        <f t="shared" ref="P30:P36" si="1">$S$45*O30/10</f>
        <v>6</v>
      </c>
      <c r="Q30">
        <f>P30+2*($S$46/10)</f>
        <v>7.9</v>
      </c>
    </row>
    <row r="31" spans="1:17" x14ac:dyDescent="0.25">
      <c r="A31" t="s">
        <v>72</v>
      </c>
      <c r="B31" t="s">
        <v>31</v>
      </c>
      <c r="C31" t="s">
        <v>24</v>
      </c>
      <c r="D31" t="str">
        <f t="shared" si="0"/>
        <v>V1-3 RL PA2</v>
      </c>
      <c r="F31" t="s">
        <v>166</v>
      </c>
      <c r="N31" t="s">
        <v>31</v>
      </c>
      <c r="O31">
        <f t="shared" ref="O31:O36" si="2">COUNTIF($B$2:$E$136, LEFT(N31, LEN(N31)))</f>
        <v>21</v>
      </c>
      <c r="P31">
        <f t="shared" si="1"/>
        <v>15.75</v>
      </c>
      <c r="Q31">
        <f t="shared" ref="Q31:Q36" si="3">P31+2*($S$46/10)</f>
        <v>17.649999999999999</v>
      </c>
    </row>
    <row r="32" spans="1:17" x14ac:dyDescent="0.25">
      <c r="A32" t="s">
        <v>72</v>
      </c>
      <c r="B32" t="s">
        <v>31</v>
      </c>
      <c r="C32" t="s">
        <v>25</v>
      </c>
      <c r="D32" t="str">
        <f t="shared" si="0"/>
        <v>V1-4 RL PA2</v>
      </c>
      <c r="F32" t="s">
        <v>166</v>
      </c>
      <c r="N32" t="s">
        <v>55</v>
      </c>
      <c r="O32">
        <f t="shared" si="2"/>
        <v>6</v>
      </c>
      <c r="P32">
        <f t="shared" si="1"/>
        <v>4.5</v>
      </c>
      <c r="Q32">
        <f t="shared" si="3"/>
        <v>6.4</v>
      </c>
    </row>
    <row r="33" spans="1:19" x14ac:dyDescent="0.25">
      <c r="A33" t="s">
        <v>72</v>
      </c>
      <c r="B33" t="s">
        <v>31</v>
      </c>
      <c r="C33" t="s">
        <v>26</v>
      </c>
      <c r="D33" t="str">
        <f t="shared" si="0"/>
        <v>V2-1 RL PA2</v>
      </c>
      <c r="F33" t="s">
        <v>166</v>
      </c>
      <c r="N33" t="s">
        <v>56</v>
      </c>
      <c r="O33">
        <f t="shared" si="2"/>
        <v>6</v>
      </c>
      <c r="P33">
        <f t="shared" si="1"/>
        <v>4.5</v>
      </c>
      <c r="Q33">
        <f t="shared" si="3"/>
        <v>6.4</v>
      </c>
    </row>
    <row r="34" spans="1:19" x14ac:dyDescent="0.25">
      <c r="A34" t="s">
        <v>72</v>
      </c>
      <c r="B34" t="s">
        <v>31</v>
      </c>
      <c r="C34" t="s">
        <v>27</v>
      </c>
      <c r="D34" t="str">
        <f t="shared" si="0"/>
        <v>V2-2 RL PA2</v>
      </c>
      <c r="F34" t="s">
        <v>166</v>
      </c>
      <c r="N34" t="s">
        <v>57</v>
      </c>
      <c r="O34">
        <f t="shared" si="2"/>
        <v>7</v>
      </c>
      <c r="P34">
        <f t="shared" si="1"/>
        <v>5.25</v>
      </c>
      <c r="Q34">
        <f t="shared" si="3"/>
        <v>7.15</v>
      </c>
    </row>
    <row r="35" spans="1:19" x14ac:dyDescent="0.25">
      <c r="A35" t="s">
        <v>72</v>
      </c>
      <c r="B35" t="s">
        <v>31</v>
      </c>
      <c r="C35" t="s">
        <v>28</v>
      </c>
      <c r="D35" t="str">
        <f t="shared" si="0"/>
        <v>V2-3 RL PA2</v>
      </c>
      <c r="F35" t="s">
        <v>166</v>
      </c>
      <c r="N35" t="s">
        <v>58</v>
      </c>
      <c r="O35">
        <f t="shared" si="2"/>
        <v>6</v>
      </c>
      <c r="P35">
        <f t="shared" si="1"/>
        <v>4.5</v>
      </c>
      <c r="Q35">
        <f t="shared" si="3"/>
        <v>6.4</v>
      </c>
    </row>
    <row r="36" spans="1:19" x14ac:dyDescent="0.25">
      <c r="A36" t="s">
        <v>72</v>
      </c>
      <c r="B36" t="s">
        <v>31</v>
      </c>
      <c r="C36" t="s">
        <v>29</v>
      </c>
      <c r="D36" t="str">
        <f t="shared" si="0"/>
        <v>V2-4 RL PA2</v>
      </c>
      <c r="F36" t="s">
        <v>166</v>
      </c>
      <c r="N36" t="s">
        <v>187</v>
      </c>
      <c r="O36">
        <f t="shared" si="2"/>
        <v>3</v>
      </c>
      <c r="P36">
        <f t="shared" si="1"/>
        <v>2.25</v>
      </c>
      <c r="Q36">
        <f t="shared" si="3"/>
        <v>4.1500000000000004</v>
      </c>
    </row>
    <row r="37" spans="1:19" x14ac:dyDescent="0.25">
      <c r="A37" t="s">
        <v>72</v>
      </c>
      <c r="B37" t="s">
        <v>31</v>
      </c>
      <c r="C37" t="s">
        <v>128</v>
      </c>
      <c r="D37" t="s">
        <v>129</v>
      </c>
      <c r="F37" t="s">
        <v>165</v>
      </c>
    </row>
    <row r="38" spans="1:19" x14ac:dyDescent="0.25">
      <c r="A38" t="s">
        <v>72</v>
      </c>
      <c r="B38" t="s">
        <v>31</v>
      </c>
      <c r="C38" t="s">
        <v>130</v>
      </c>
      <c r="D38" t="s">
        <v>131</v>
      </c>
      <c r="F38" t="s">
        <v>165</v>
      </c>
    </row>
    <row r="39" spans="1:19" x14ac:dyDescent="0.25">
      <c r="A39" t="s">
        <v>72</v>
      </c>
      <c r="B39" t="s">
        <v>31</v>
      </c>
      <c r="C39" t="s">
        <v>132</v>
      </c>
      <c r="F39" t="s">
        <v>165</v>
      </c>
    </row>
    <row r="42" spans="1:19" x14ac:dyDescent="0.25">
      <c r="A42" t="s">
        <v>73</v>
      </c>
      <c r="B42" t="s">
        <v>77</v>
      </c>
      <c r="C42" t="s">
        <v>55</v>
      </c>
      <c r="F42" t="s">
        <v>134</v>
      </c>
    </row>
    <row r="43" spans="1:19" x14ac:dyDescent="0.25">
      <c r="A43" t="s">
        <v>74</v>
      </c>
      <c r="B43" t="s">
        <v>78</v>
      </c>
      <c r="C43" t="s">
        <v>56</v>
      </c>
      <c r="F43" t="s">
        <v>134</v>
      </c>
      <c r="N43" t="s">
        <v>198</v>
      </c>
      <c r="O43">
        <f>SUM(O30:O42)</f>
        <v>57</v>
      </c>
      <c r="P43">
        <f>SUM(P30:P42)</f>
        <v>42.75</v>
      </c>
      <c r="R43" t="s">
        <v>193</v>
      </c>
      <c r="S43">
        <f>SUM(O30:O36)</f>
        <v>57</v>
      </c>
    </row>
    <row r="44" spans="1:19" x14ac:dyDescent="0.25">
      <c r="A44" t="s">
        <v>75</v>
      </c>
      <c r="B44" t="s">
        <v>79</v>
      </c>
      <c r="C44" t="s">
        <v>57</v>
      </c>
      <c r="F44" t="s">
        <v>134</v>
      </c>
      <c r="N44" t="s">
        <v>197</v>
      </c>
      <c r="P44">
        <f>SUM(Q30:Q36)</f>
        <v>56.04999999999999</v>
      </c>
      <c r="R44" t="s">
        <v>192</v>
      </c>
      <c r="S44">
        <f>COUNT(O30:O42)</f>
        <v>7</v>
      </c>
    </row>
    <row r="45" spans="1:19" x14ac:dyDescent="0.25">
      <c r="A45" t="s">
        <v>76</v>
      </c>
      <c r="B45" t="s">
        <v>80</v>
      </c>
      <c r="C45" t="s">
        <v>58</v>
      </c>
      <c r="F45" t="s">
        <v>134</v>
      </c>
      <c r="N45" t="s">
        <v>196</v>
      </c>
      <c r="P45">
        <f>((P43*10)+(S44+1)*$S$46)/10</f>
        <v>50.35</v>
      </c>
      <c r="R45" t="s">
        <v>194</v>
      </c>
      <c r="S45">
        <v>7.5</v>
      </c>
    </row>
    <row r="46" spans="1:19" x14ac:dyDescent="0.25">
      <c r="R46" t="s">
        <v>195</v>
      </c>
      <c r="S46">
        <v>9.5</v>
      </c>
    </row>
    <row r="48" spans="1:19" x14ac:dyDescent="0.25">
      <c r="A48" t="s">
        <v>73</v>
      </c>
      <c r="B48" t="s">
        <v>55</v>
      </c>
      <c r="C48" t="s">
        <v>59</v>
      </c>
      <c r="D48" t="s">
        <v>60</v>
      </c>
      <c r="F48" t="s">
        <v>165</v>
      </c>
      <c r="N48" t="s">
        <v>196</v>
      </c>
      <c r="O48">
        <f>((S46*S44)+S45*S43+S46)/10</f>
        <v>50.35</v>
      </c>
    </row>
    <row r="49" spans="1:18" x14ac:dyDescent="0.25">
      <c r="N49" t="s">
        <v>197</v>
      </c>
      <c r="O49">
        <f>((2*S46*S44)+S45*S43)/10</f>
        <v>56.05</v>
      </c>
    </row>
    <row r="50" spans="1:18" x14ac:dyDescent="0.25">
      <c r="A50" t="s">
        <v>73</v>
      </c>
      <c r="B50" t="s">
        <v>55</v>
      </c>
      <c r="C50" t="s">
        <v>61</v>
      </c>
      <c r="D50" t="s">
        <v>62</v>
      </c>
      <c r="F50" t="s">
        <v>165</v>
      </c>
    </row>
    <row r="52" spans="1:18" x14ac:dyDescent="0.25">
      <c r="A52" t="s">
        <v>73</v>
      </c>
      <c r="B52" t="s">
        <v>55</v>
      </c>
      <c r="C52" t="s">
        <v>63</v>
      </c>
      <c r="D52" t="s">
        <v>64</v>
      </c>
      <c r="F52" t="s">
        <v>165</v>
      </c>
    </row>
    <row r="54" spans="1:18" x14ac:dyDescent="0.25">
      <c r="A54" t="s">
        <v>73</v>
      </c>
      <c r="B54" t="s">
        <v>55</v>
      </c>
      <c r="C54" t="s">
        <v>67</v>
      </c>
      <c r="D54" t="s">
        <v>68</v>
      </c>
      <c r="F54" t="s">
        <v>165</v>
      </c>
      <c r="N54" t="s">
        <v>201</v>
      </c>
      <c r="O54" t="s">
        <v>202</v>
      </c>
      <c r="P54" t="s">
        <v>203</v>
      </c>
      <c r="Q54" t="s">
        <v>204</v>
      </c>
    </row>
    <row r="55" spans="1:18" x14ac:dyDescent="0.25">
      <c r="N55">
        <v>43</v>
      </c>
      <c r="O55">
        <v>0.95</v>
      </c>
      <c r="P55">
        <v>0.75</v>
      </c>
      <c r="Q55">
        <f>N55*$P$55+2*$O$55</f>
        <v>34.15</v>
      </c>
    </row>
    <row r="56" spans="1:18" x14ac:dyDescent="0.25">
      <c r="A56" t="s">
        <v>73</v>
      </c>
      <c r="B56" t="s">
        <v>55</v>
      </c>
      <c r="C56" t="s">
        <v>167</v>
      </c>
      <c r="D56" t="s">
        <v>168</v>
      </c>
      <c r="F56" t="s">
        <v>165</v>
      </c>
      <c r="N56">
        <f>43-16</f>
        <v>27</v>
      </c>
      <c r="Q56">
        <f t="shared" ref="Q56:Q57" si="4">N56*$P$55+2*$O$55</f>
        <v>22.15</v>
      </c>
    </row>
    <row r="57" spans="1:18" x14ac:dyDescent="0.25">
      <c r="Q57">
        <f t="shared" si="4"/>
        <v>1.9</v>
      </c>
    </row>
    <row r="58" spans="1:18" x14ac:dyDescent="0.25">
      <c r="N58">
        <f>28.8925/8</f>
        <v>3.6115624999999998</v>
      </c>
      <c r="O58">
        <f>Q55/N55</f>
        <v>0.79418604651162783</v>
      </c>
    </row>
    <row r="60" spans="1:18" x14ac:dyDescent="0.25">
      <c r="A60" t="s">
        <v>74</v>
      </c>
      <c r="B60" t="s">
        <v>56</v>
      </c>
      <c r="C60" t="s">
        <v>109</v>
      </c>
      <c r="D60" t="s">
        <v>113</v>
      </c>
      <c r="F60" t="s">
        <v>165</v>
      </c>
    </row>
    <row r="62" spans="1:18" x14ac:dyDescent="0.25">
      <c r="A62" t="s">
        <v>74</v>
      </c>
      <c r="B62" t="s">
        <v>56</v>
      </c>
      <c r="C62" t="s">
        <v>110</v>
      </c>
      <c r="D62" t="s">
        <v>114</v>
      </c>
      <c r="F62" t="s">
        <v>165</v>
      </c>
      <c r="N62" t="s">
        <v>201</v>
      </c>
      <c r="O62" t="s">
        <v>202</v>
      </c>
      <c r="P62" t="s">
        <v>203</v>
      </c>
      <c r="Q62" t="s">
        <v>204</v>
      </c>
      <c r="R62" t="s">
        <v>205</v>
      </c>
    </row>
    <row r="63" spans="1:18" x14ac:dyDescent="0.25">
      <c r="N63">
        <v>65</v>
      </c>
      <c r="O63">
        <v>0.95</v>
      </c>
      <c r="P63">
        <v>0.75</v>
      </c>
      <c r="Q63">
        <f>N63*P63+2*O63</f>
        <v>50.65</v>
      </c>
      <c r="R63">
        <v>4</v>
      </c>
    </row>
    <row r="64" spans="1:18" x14ac:dyDescent="0.25">
      <c r="A64" t="s">
        <v>74</v>
      </c>
      <c r="B64" t="s">
        <v>56</v>
      </c>
      <c r="C64" t="s">
        <v>111</v>
      </c>
      <c r="D64" t="s">
        <v>115</v>
      </c>
      <c r="F64" t="s">
        <v>165</v>
      </c>
      <c r="N64">
        <v>34</v>
      </c>
      <c r="O64">
        <v>0.95</v>
      </c>
      <c r="P64">
        <v>0.75</v>
      </c>
      <c r="Q64">
        <f t="shared" ref="Q64:Q66" si="5">N64*P64+2*O64</f>
        <v>27.4</v>
      </c>
    </row>
    <row r="65" spans="1:17" x14ac:dyDescent="0.25">
      <c r="N65">
        <v>5</v>
      </c>
      <c r="O65">
        <v>0.95</v>
      </c>
      <c r="P65">
        <v>0.75</v>
      </c>
      <c r="Q65">
        <f t="shared" si="5"/>
        <v>5.65</v>
      </c>
    </row>
    <row r="66" spans="1:17" x14ac:dyDescent="0.25">
      <c r="A66" t="s">
        <v>74</v>
      </c>
      <c r="B66" t="s">
        <v>56</v>
      </c>
      <c r="C66" t="s">
        <v>112</v>
      </c>
      <c r="D66" t="s">
        <v>116</v>
      </c>
      <c r="F66" t="s">
        <v>165</v>
      </c>
      <c r="N66">
        <v>5</v>
      </c>
      <c r="O66">
        <v>0.95</v>
      </c>
      <c r="P66">
        <v>0.75</v>
      </c>
      <c r="Q66">
        <f t="shared" si="5"/>
        <v>5.65</v>
      </c>
    </row>
    <row r="68" spans="1:17" x14ac:dyDescent="0.25">
      <c r="A68" t="s">
        <v>74</v>
      </c>
      <c r="B68" t="s">
        <v>56</v>
      </c>
      <c r="C68" t="s">
        <v>169</v>
      </c>
      <c r="D68" t="s">
        <v>170</v>
      </c>
      <c r="F68" t="s">
        <v>165</v>
      </c>
    </row>
    <row r="72" spans="1:17" x14ac:dyDescent="0.25">
      <c r="A72" t="s">
        <v>75</v>
      </c>
      <c r="B72" t="s">
        <v>57</v>
      </c>
      <c r="C72" t="s">
        <v>65</v>
      </c>
      <c r="D72" t="s">
        <v>66</v>
      </c>
      <c r="F72" t="s">
        <v>165</v>
      </c>
    </row>
    <row r="74" spans="1:17" x14ac:dyDescent="0.25">
      <c r="A74" t="s">
        <v>75</v>
      </c>
      <c r="B74" t="s">
        <v>57</v>
      </c>
      <c r="C74" t="s">
        <v>81</v>
      </c>
      <c r="D74" t="s">
        <v>82</v>
      </c>
      <c r="F74" t="s">
        <v>165</v>
      </c>
    </row>
    <row r="76" spans="1:17" x14ac:dyDescent="0.25">
      <c r="A76" t="s">
        <v>75</v>
      </c>
      <c r="B76" t="s">
        <v>57</v>
      </c>
      <c r="C76" t="s">
        <v>83</v>
      </c>
      <c r="D76" t="s">
        <v>84</v>
      </c>
      <c r="F76" t="s">
        <v>165</v>
      </c>
    </row>
    <row r="78" spans="1:17" x14ac:dyDescent="0.25">
      <c r="A78" t="s">
        <v>75</v>
      </c>
      <c r="B78" t="s">
        <v>57</v>
      </c>
      <c r="C78" t="s">
        <v>85</v>
      </c>
      <c r="D78" t="s">
        <v>86</v>
      </c>
      <c r="F78" t="s">
        <v>165</v>
      </c>
    </row>
    <row r="80" spans="1:17" x14ac:dyDescent="0.25">
      <c r="A80" t="s">
        <v>75</v>
      </c>
      <c r="B80" t="s">
        <v>57</v>
      </c>
      <c r="C80" t="s">
        <v>87</v>
      </c>
      <c r="D80" t="s">
        <v>88</v>
      </c>
      <c r="F80" t="s">
        <v>165</v>
      </c>
    </row>
    <row r="81" spans="1:6" x14ac:dyDescent="0.25">
      <c r="A81" t="s">
        <v>75</v>
      </c>
      <c r="B81" t="s">
        <v>57</v>
      </c>
      <c r="C81" t="s">
        <v>159</v>
      </c>
      <c r="F81" t="s">
        <v>171</v>
      </c>
    </row>
    <row r="84" spans="1:6" x14ac:dyDescent="0.25">
      <c r="A84" t="s">
        <v>76</v>
      </c>
      <c r="B84" t="s">
        <v>58</v>
      </c>
      <c r="C84" t="s">
        <v>122</v>
      </c>
      <c r="D84" t="s">
        <v>117</v>
      </c>
      <c r="F84" t="s">
        <v>165</v>
      </c>
    </row>
    <row r="86" spans="1:6" x14ac:dyDescent="0.25">
      <c r="A86" t="s">
        <v>76</v>
      </c>
      <c r="B86" t="s">
        <v>58</v>
      </c>
      <c r="C86" t="s">
        <v>123</v>
      </c>
      <c r="D86" t="s">
        <v>118</v>
      </c>
      <c r="F86" t="s">
        <v>165</v>
      </c>
    </row>
    <row r="88" spans="1:6" x14ac:dyDescent="0.25">
      <c r="A88" t="s">
        <v>76</v>
      </c>
      <c r="B88" t="s">
        <v>58</v>
      </c>
      <c r="C88" t="s">
        <v>124</v>
      </c>
      <c r="D88" t="s">
        <v>119</v>
      </c>
      <c r="F88" t="s">
        <v>165</v>
      </c>
    </row>
    <row r="90" spans="1:6" x14ac:dyDescent="0.25">
      <c r="A90" t="s">
        <v>76</v>
      </c>
      <c r="B90" t="s">
        <v>58</v>
      </c>
      <c r="C90" t="s">
        <v>125</v>
      </c>
      <c r="D90" t="s">
        <v>120</v>
      </c>
      <c r="F90" t="s">
        <v>165</v>
      </c>
    </row>
    <row r="92" spans="1:6" x14ac:dyDescent="0.25">
      <c r="A92" t="s">
        <v>76</v>
      </c>
      <c r="B92" t="s">
        <v>58</v>
      </c>
      <c r="C92" t="s">
        <v>126</v>
      </c>
      <c r="D92" t="s">
        <v>121</v>
      </c>
      <c r="F92" t="s">
        <v>165</v>
      </c>
    </row>
    <row r="96" spans="1:6" x14ac:dyDescent="0.25">
      <c r="A96" t="s">
        <v>89</v>
      </c>
      <c r="B96" t="s">
        <v>89</v>
      </c>
      <c r="C96" t="s">
        <v>108</v>
      </c>
      <c r="D96" t="str">
        <f>CONCATENATE(LEFT(C96,SEARCH("RP+",C96)-1),"RL PA1")</f>
        <v>WP PLC RL PA1</v>
      </c>
      <c r="F96" t="s">
        <v>172</v>
      </c>
    </row>
    <row r="97" spans="1:6" x14ac:dyDescent="0.25">
      <c r="A97" t="s">
        <v>90</v>
      </c>
      <c r="B97" t="s">
        <v>90</v>
      </c>
      <c r="C97" t="s">
        <v>127</v>
      </c>
      <c r="F97" t="s">
        <v>173</v>
      </c>
    </row>
    <row r="98" spans="1:6" x14ac:dyDescent="0.25">
      <c r="A98" t="s">
        <v>91</v>
      </c>
      <c r="B98" t="s">
        <v>91</v>
      </c>
      <c r="C98" t="s">
        <v>133</v>
      </c>
      <c r="D98" t="str">
        <f>CONCATENATE(LEFT(C98,SEARCH("RP+",C98)-1),"RL PA1")</f>
        <v>MAV PLC RL PA1</v>
      </c>
      <c r="F98" t="s">
        <v>172</v>
      </c>
    </row>
    <row r="99" spans="1:6" x14ac:dyDescent="0.25">
      <c r="A99" t="s">
        <v>92</v>
      </c>
      <c r="B99" t="s">
        <v>92</v>
      </c>
      <c r="C99" t="s">
        <v>142</v>
      </c>
      <c r="D99" t="str">
        <f t="shared" ref="D99:D106" si="6">CONCATENATE(LEFT(C99,SEARCH("RP+",C99)-1),"RL PA1")</f>
        <v>V1-1 RL PA1</v>
      </c>
      <c r="F99" t="s">
        <v>172</v>
      </c>
    </row>
    <row r="100" spans="1:6" x14ac:dyDescent="0.25">
      <c r="A100" t="s">
        <v>93</v>
      </c>
      <c r="B100" t="s">
        <v>93</v>
      </c>
      <c r="C100" t="s">
        <v>143</v>
      </c>
      <c r="D100" t="str">
        <f t="shared" si="6"/>
        <v>V1-2 RL PA1</v>
      </c>
      <c r="F100" t="s">
        <v>172</v>
      </c>
    </row>
    <row r="101" spans="1:6" x14ac:dyDescent="0.25">
      <c r="A101" t="s">
        <v>94</v>
      </c>
      <c r="B101" t="s">
        <v>94</v>
      </c>
      <c r="C101" t="s">
        <v>144</v>
      </c>
      <c r="D101" t="str">
        <f t="shared" si="6"/>
        <v>V1-3 RL PA1</v>
      </c>
      <c r="F101" t="s">
        <v>172</v>
      </c>
    </row>
    <row r="102" spans="1:6" x14ac:dyDescent="0.25">
      <c r="A102" t="s">
        <v>95</v>
      </c>
      <c r="B102" t="s">
        <v>95</v>
      </c>
      <c r="C102" t="s">
        <v>137</v>
      </c>
      <c r="D102" t="str">
        <f t="shared" si="6"/>
        <v>V1-4 RL PA1</v>
      </c>
      <c r="F102" t="s">
        <v>172</v>
      </c>
    </row>
    <row r="103" spans="1:6" x14ac:dyDescent="0.25">
      <c r="A103" t="s">
        <v>96</v>
      </c>
      <c r="B103" t="s">
        <v>96</v>
      </c>
      <c r="C103" t="s">
        <v>138</v>
      </c>
      <c r="D103" t="str">
        <f t="shared" si="6"/>
        <v>V2-1 RL PA1</v>
      </c>
      <c r="F103" t="s">
        <v>172</v>
      </c>
    </row>
    <row r="104" spans="1:6" x14ac:dyDescent="0.25">
      <c r="A104" t="s">
        <v>97</v>
      </c>
      <c r="B104" t="s">
        <v>97</v>
      </c>
      <c r="C104" t="s">
        <v>139</v>
      </c>
      <c r="D104" t="str">
        <f t="shared" si="6"/>
        <v>V2-2 RL PA1</v>
      </c>
      <c r="F104" t="s">
        <v>172</v>
      </c>
    </row>
    <row r="105" spans="1:6" x14ac:dyDescent="0.25">
      <c r="A105" t="s">
        <v>98</v>
      </c>
      <c r="B105" t="s">
        <v>98</v>
      </c>
      <c r="C105" t="s">
        <v>140</v>
      </c>
      <c r="D105" t="str">
        <f t="shared" si="6"/>
        <v>V2-3 RL PA1</v>
      </c>
      <c r="F105" t="s">
        <v>172</v>
      </c>
    </row>
    <row r="106" spans="1:6" x14ac:dyDescent="0.25">
      <c r="A106" t="s">
        <v>99</v>
      </c>
      <c r="B106" t="s">
        <v>99</v>
      </c>
      <c r="C106" t="s">
        <v>141</v>
      </c>
      <c r="D106" t="str">
        <f t="shared" si="6"/>
        <v>V2-4 RL PA1</v>
      </c>
      <c r="F106" t="s">
        <v>172</v>
      </c>
    </row>
    <row r="108" spans="1:6" x14ac:dyDescent="0.25">
      <c r="A108" t="s">
        <v>100</v>
      </c>
      <c r="B108" t="s">
        <v>100</v>
      </c>
      <c r="C108" t="s">
        <v>145</v>
      </c>
      <c r="F108" t="s">
        <v>163</v>
      </c>
    </row>
    <row r="109" spans="1:6" x14ac:dyDescent="0.25">
      <c r="A109" t="s">
        <v>101</v>
      </c>
      <c r="B109" t="s">
        <v>101</v>
      </c>
      <c r="C109" t="s">
        <v>146</v>
      </c>
      <c r="F109" t="s">
        <v>163</v>
      </c>
    </row>
    <row r="110" spans="1:6" x14ac:dyDescent="0.25">
      <c r="A110" t="s">
        <v>102</v>
      </c>
      <c r="B110" t="s">
        <v>102</v>
      </c>
      <c r="C110" t="s">
        <v>147</v>
      </c>
      <c r="F110" t="s">
        <v>163</v>
      </c>
    </row>
    <row r="111" spans="1:6" x14ac:dyDescent="0.25">
      <c r="A111" t="s">
        <v>103</v>
      </c>
      <c r="B111" t="s">
        <v>103</v>
      </c>
      <c r="C111" t="s">
        <v>148</v>
      </c>
      <c r="F111" t="s">
        <v>163</v>
      </c>
    </row>
    <row r="112" spans="1:6" x14ac:dyDescent="0.25">
      <c r="A112" t="s">
        <v>104</v>
      </c>
      <c r="B112" t="s">
        <v>104</v>
      </c>
      <c r="C112" t="s">
        <v>149</v>
      </c>
      <c r="F112" t="s">
        <v>163</v>
      </c>
    </row>
    <row r="113" spans="1:6" x14ac:dyDescent="0.25">
      <c r="A113" t="s">
        <v>105</v>
      </c>
      <c r="B113" t="s">
        <v>105</v>
      </c>
      <c r="C113" t="s">
        <v>150</v>
      </c>
      <c r="F113" t="s">
        <v>163</v>
      </c>
    </row>
    <row r="114" spans="1:6" x14ac:dyDescent="0.25">
      <c r="A114" t="s">
        <v>106</v>
      </c>
      <c r="B114" t="s">
        <v>106</v>
      </c>
      <c r="C114" t="s">
        <v>151</v>
      </c>
      <c r="F114" t="s">
        <v>163</v>
      </c>
    </row>
    <row r="117" spans="1:6" x14ac:dyDescent="0.25">
      <c r="A117" t="s">
        <v>161</v>
      </c>
      <c r="B117" t="s">
        <v>162</v>
      </c>
      <c r="C117" t="s">
        <v>152</v>
      </c>
      <c r="D117" t="s">
        <v>153</v>
      </c>
      <c r="F117" t="s">
        <v>178</v>
      </c>
    </row>
    <row r="118" spans="1:6" x14ac:dyDescent="0.25">
      <c r="A118" t="s">
        <v>161</v>
      </c>
      <c r="B118" t="s">
        <v>162</v>
      </c>
      <c r="C118" t="s">
        <v>180</v>
      </c>
      <c r="D118" t="str">
        <f t="shared" ref="D118" si="7">CONCATENATE(LEFT(C118,SEARCH("RP+",C118)-1),"RL PA1")</f>
        <v>PW PLC RL PA1</v>
      </c>
      <c r="F118" t="s">
        <v>179</v>
      </c>
    </row>
    <row r="119" spans="1:6" x14ac:dyDescent="0.25">
      <c r="A119" t="s">
        <v>154</v>
      </c>
      <c r="B119" t="s">
        <v>181</v>
      </c>
      <c r="C119" t="s">
        <v>154</v>
      </c>
    </row>
    <row r="120" spans="1:6" x14ac:dyDescent="0.25">
      <c r="A120" t="s">
        <v>155</v>
      </c>
      <c r="B120" t="s">
        <v>182</v>
      </c>
      <c r="C120" t="s">
        <v>155</v>
      </c>
    </row>
    <row r="121" spans="1:6" x14ac:dyDescent="0.25">
      <c r="A121" t="s">
        <v>156</v>
      </c>
      <c r="B121" t="s">
        <v>183</v>
      </c>
      <c r="C121" t="s">
        <v>156</v>
      </c>
    </row>
    <row r="123" spans="1:6" x14ac:dyDescent="0.25">
      <c r="A123" t="s">
        <v>184</v>
      </c>
      <c r="B123" t="s">
        <v>187</v>
      </c>
      <c r="C123" t="s">
        <v>157</v>
      </c>
      <c r="D123" t="s">
        <v>158</v>
      </c>
    </row>
    <row r="124" spans="1:6" x14ac:dyDescent="0.25">
      <c r="A124" t="s">
        <v>184</v>
      </c>
      <c r="B124" t="s">
        <v>187</v>
      </c>
      <c r="C124" t="s">
        <v>180</v>
      </c>
      <c r="D124" t="str">
        <f>CONCATENATE(LEFT(C124,SEARCH("RP+",C124)-1),"RL PA1")</f>
        <v>PW PLC RL PA1</v>
      </c>
    </row>
    <row r="125" spans="1:6" x14ac:dyDescent="0.25">
      <c r="A125" t="s">
        <v>184</v>
      </c>
      <c r="B125" t="s">
        <v>187</v>
      </c>
      <c r="C125" t="s">
        <v>188</v>
      </c>
    </row>
    <row r="128" spans="1:6" x14ac:dyDescent="0.25">
      <c r="A128" t="s">
        <v>189</v>
      </c>
    </row>
  </sheetData>
  <sortState xmlns:xlrd2="http://schemas.microsoft.com/office/spreadsheetml/2017/richdata2" ref="L2:M9">
    <sortCondition ref="L2:L9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Jaskin Kabir</dc:creator>
  <cp:lastModifiedBy>Jaskin Kabir</cp:lastModifiedBy>
  <dcterms:created xsi:type="dcterms:W3CDTF">2024-08-29T20:48:45Z</dcterms:created>
  <dcterms:modified xsi:type="dcterms:W3CDTF">2024-08-31T04:31:17Z</dcterms:modified>
</cp:coreProperties>
</file>