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asleen101010/Downloads/"/>
    </mc:Choice>
  </mc:AlternateContent>
  <xr:revisionPtr revIDLastSave="0" documentId="13_ncr:1_{556450C4-D570-8244-BACA-702B221ECE54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VLOOKUP" sheetId="1" r:id="rId1"/>
    <sheet name="HLOOKUP" sheetId="2" r:id="rId2"/>
    <sheet name="Pivot Tables" sheetId="3" r:id="rId3"/>
    <sheet name="Cleaning &amp; Calculating" sheetId="4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14" i="2"/>
  <c r="A14" i="2"/>
  <c r="B42" i="1"/>
  <c r="B31" i="1"/>
  <c r="B17" i="1"/>
  <c r="L3" i="4"/>
  <c r="F3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A25" i="2"/>
  <c r="A44" i="1"/>
  <c r="A31" i="1"/>
  <c r="A17" i="1"/>
</calcChain>
</file>

<file path=xl/sharedStrings.xml><?xml version="1.0" encoding="utf-8"?>
<sst xmlns="http://schemas.openxmlformats.org/spreadsheetml/2006/main" count="329" uniqueCount="139">
  <si>
    <t>VLOOKUP looks vertically (down a column), like looking down a menu for your favourtite dish</t>
  </si>
  <si>
    <t>📝 Syntax</t>
  </si>
  <si>
    <t>VLOOKUP(lookup_value, table_array, col_index_num, [range_lookup])</t>
  </si>
  <si>
    <t>Movie Name</t>
  </si>
  <si>
    <t>Theater Screen</t>
  </si>
  <si>
    <t>Show Time</t>
  </si>
  <si>
    <t>Spider-Man: No Way Home</t>
  </si>
  <si>
    <t>Screen 5</t>
  </si>
  <si>
    <t>The Batman</t>
  </si>
  <si>
    <t>Screen 2</t>
  </si>
  <si>
    <t>Barbie</t>
  </si>
  <si>
    <t>Screen 8</t>
  </si>
  <si>
    <t>Oppenheimer</t>
  </si>
  <si>
    <t>Screen 7</t>
  </si>
  <si>
    <t>Problem:</t>
  </si>
  <si>
    <t>Which theater screen is playing "Spider-Man: No Way Home"?</t>
  </si>
  <si>
    <t>📊 Example 2: Price List Example (Supermarket)</t>
  </si>
  <si>
    <t>Product</t>
  </si>
  <si>
    <t>Price</t>
  </si>
  <si>
    <t>Stock Available</t>
  </si>
  <si>
    <t>Apple</t>
  </si>
  <si>
    <t>50 kg</t>
  </si>
  <si>
    <t>Banana</t>
  </si>
  <si>
    <t>120 kg</t>
  </si>
  <si>
    <t>Mango</t>
  </si>
  <si>
    <t>40 kg</t>
  </si>
  <si>
    <t>Watermelon</t>
  </si>
  <si>
    <t>25 kg</t>
  </si>
  <si>
    <t>How much does a Mango cost?</t>
  </si>
  <si>
    <t>📊 Example 3: Employee Directory</t>
  </si>
  <si>
    <t>Employee Name</t>
  </si>
  <si>
    <t>Employee ID</t>
  </si>
  <si>
    <t>Department</t>
  </si>
  <si>
    <t>Email</t>
  </si>
  <si>
    <t>Alice</t>
  </si>
  <si>
    <t>E001</t>
  </si>
  <si>
    <t>Marketing</t>
  </si>
  <si>
    <t>alice@company.com</t>
  </si>
  <si>
    <t>Bob</t>
  </si>
  <si>
    <t>E002</t>
  </si>
  <si>
    <t>Sales</t>
  </si>
  <si>
    <t>bob@company.com</t>
  </si>
  <si>
    <t>Charlie</t>
  </si>
  <si>
    <t>E003</t>
  </si>
  <si>
    <t>HR</t>
  </si>
  <si>
    <t>charlie@company.com</t>
  </si>
  <si>
    <t>David</t>
  </si>
  <si>
    <t>E004</t>
  </si>
  <si>
    <t>IT</t>
  </si>
  <si>
    <t>david@company.com</t>
  </si>
  <si>
    <t>What is Charlie’s email?</t>
  </si>
  <si>
    <t>If VLOOKUP is "finding your friend at a concert," HLOOKUP is "tracking which episode drops on which day of the week."</t>
  </si>
  <si>
    <t xml:space="preserve">HLOOKUP(lookup_value, table_array, row_index_num, [range_lookup])
</t>
  </si>
  <si>
    <t>📊 1: TV Binge Calendar</t>
  </si>
  <si>
    <t>Monday</t>
  </si>
  <si>
    <t>Tuesday</t>
  </si>
  <si>
    <t>Wednesday</t>
  </si>
  <si>
    <t>Thursday</t>
  </si>
  <si>
    <t>Friday</t>
  </si>
  <si>
    <t>Stranger Things</t>
  </si>
  <si>
    <t>S1E1</t>
  </si>
  <si>
    <t>S1E2</t>
  </si>
  <si>
    <t>S1E3</t>
  </si>
  <si>
    <t>S1E4</t>
  </si>
  <si>
    <t>S1E5</t>
  </si>
  <si>
    <t>Loki</t>
  </si>
  <si>
    <t>Problem: What episode of Stranger Things should you watch on Wednesday?</t>
  </si>
  <si>
    <t>📊 2: Exam Schedule</t>
  </si>
  <si>
    <t>Subject</t>
  </si>
  <si>
    <t>Math</t>
  </si>
  <si>
    <t>Science</t>
  </si>
  <si>
    <t>History</t>
  </si>
  <si>
    <t>Geography</t>
  </si>
  <si>
    <t>Exam Date</t>
  </si>
  <si>
    <t>Teacher Name</t>
  </si>
  <si>
    <t>Mr. A</t>
  </si>
  <si>
    <t>Mrs. B</t>
  </si>
  <si>
    <t>Mr. C</t>
  </si>
  <si>
    <t>Mrs. D</t>
  </si>
  <si>
    <t>A Pivot Table is like having a "magic summary button" in Excel. It allows you to summarize, group, and analyze large datasets in seconds, without writing formulas.</t>
  </si>
  <si>
    <t>Sample Data: DJ Song Requests</t>
  </si>
  <si>
    <t>Request ID</t>
  </si>
  <si>
    <t>Song Name</t>
  </si>
  <si>
    <t>Artist</t>
  </si>
  <si>
    <t>Genre</t>
  </si>
  <si>
    <t>Month</t>
  </si>
  <si>
    <t>Requests</t>
  </si>
  <si>
    <t>SUM of Requests</t>
  </si>
  <si>
    <t>Shake It Off</t>
  </si>
  <si>
    <t>Taylor Swift</t>
  </si>
  <si>
    <t>Pop</t>
  </si>
  <si>
    <t>January</t>
  </si>
  <si>
    <t>Adele</t>
  </si>
  <si>
    <t>April</t>
  </si>
  <si>
    <t>Blinding Lights</t>
  </si>
  <si>
    <t>The Weeknd</t>
  </si>
  <si>
    <t>February</t>
  </si>
  <si>
    <t>Rolling in the Deep</t>
  </si>
  <si>
    <t>Soul</t>
  </si>
  <si>
    <t>Love Story</t>
  </si>
  <si>
    <t>Country</t>
  </si>
  <si>
    <t>March</t>
  </si>
  <si>
    <t>Levitating</t>
  </si>
  <si>
    <t>Dua Lipa</t>
  </si>
  <si>
    <t>Adele Total</t>
  </si>
  <si>
    <t>Someone Like You</t>
  </si>
  <si>
    <t>Dua Lipa Total</t>
  </si>
  <si>
    <t>Taylor Swift Total</t>
  </si>
  <si>
    <t>The Weeknd Total</t>
  </si>
  <si>
    <t>Grand Total</t>
  </si>
  <si>
    <t>Transaction ID</t>
  </si>
  <si>
    <t>Customer Name</t>
  </si>
  <si>
    <t>Region</t>
  </si>
  <si>
    <t>Date</t>
  </si>
  <si>
    <t>Sales Amount</t>
  </si>
  <si>
    <t>Cost of Goods Sold (COGS)</t>
  </si>
  <si>
    <t>Profit</t>
  </si>
  <si>
    <t>Quantity Sold</t>
  </si>
  <si>
    <t>Alice Johnson</t>
  </si>
  <si>
    <t>T-shirt</t>
  </si>
  <si>
    <t>East</t>
  </si>
  <si>
    <t>Bob Smith</t>
  </si>
  <si>
    <t>Jeans</t>
  </si>
  <si>
    <t>West</t>
  </si>
  <si>
    <t>Carol White</t>
  </si>
  <si>
    <t>North</t>
  </si>
  <si>
    <t>Hoodie</t>
  </si>
  <si>
    <t>📊 1: Movie Theater Example</t>
  </si>
  <si>
    <t xml:space="preserve">Problem: Find the date of the Science exam. </t>
  </si>
  <si>
    <t>Alice johnson</t>
  </si>
  <si>
    <t>Bob Ssmith</t>
  </si>
  <si>
    <t>bob Smith</t>
  </si>
  <si>
    <t>alice Johnson</t>
  </si>
  <si>
    <t>Proper Customer Name</t>
  </si>
  <si>
    <t>Product ID</t>
  </si>
  <si>
    <t xml:space="preserve">TRUE </t>
  </si>
  <si>
    <t>exact match</t>
  </si>
  <si>
    <t>approximate match</t>
  </si>
  <si>
    <t>Day/Shows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</si>
</sst>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d\-mmm"/>
    <numFmt numFmtId="166" formatCode="yyyy\-mm\-dd"/>
  </numFmts>
  <fonts count="13"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Comfortaa"/>
    </font>
    <font>
      <b/>
      <sz val="11"/>
      <color rgb="FF000000"/>
      <name val="Comfortaa"/>
    </font>
    <font>
      <sz val="11"/>
      <color rgb="FF000000"/>
      <name val="Comfortaa"/>
    </font>
    <font>
      <sz val="10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8" fontId="4" fillId="0" borderId="1" xfId="0" applyNumberFormat="1" applyFont="1" applyBorder="1"/>
    <xf numFmtId="0" fontId="4" fillId="0" borderId="0" xfId="0" applyFont="1"/>
    <xf numFmtId="164" fontId="4" fillId="0" borderId="1" xfId="0" applyNumberFormat="1" applyFont="1" applyBorder="1"/>
    <xf numFmtId="164" fontId="2" fillId="0" borderId="0" xfId="0" applyNumberFormat="1" applyFont="1"/>
    <xf numFmtId="0" fontId="6" fillId="0" borderId="0" xfId="0" applyFont="1"/>
    <xf numFmtId="165" fontId="4" fillId="0" borderId="1" xfId="0" applyNumberFormat="1" applyFont="1" applyBorder="1"/>
    <xf numFmtId="165" fontId="2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166" fontId="4" fillId="0" borderId="0" xfId="0" applyNumberFormat="1" applyFont="1"/>
    <xf numFmtId="0" fontId="5" fillId="2" borderId="0" xfId="0" applyFont="1" applyFill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9" fillId="0" borderId="0" xfId="0" applyFont="1"/>
    <xf numFmtId="0" fontId="0" fillId="0" borderId="8" xfId="0" pivotButton="1" applyBorder="1"/>
    <xf numFmtId="0" fontId="0" fillId="0" borderId="9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NumberFormat="1" applyBorder="1"/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ivot Tabl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sleen Kaur Sondhi" refreshedDate="45640.67710601852" refreshedVersion="8" recordCount="12" xr:uid="{00000000-000A-0000-FFFF-FFFF00000000}">
  <cacheSource type="worksheet">
    <worksheetSource ref="A5:F17" sheet="Pivot Tables"/>
  </cacheSource>
  <cacheFields count="6">
    <cacheField name="Request ID" numFmtId="0">
      <sharedItems containsSemiMixedTypes="0" containsString="0" containsNumber="1" containsInteger="1" minValue="1" maxValue="12"/>
    </cacheField>
    <cacheField name="Song Name" numFmtId="0">
      <sharedItems/>
    </cacheField>
    <cacheField name="Artist" numFmtId="0">
      <sharedItems count="4">
        <s v="Taylor Swift"/>
        <s v="The Weeknd"/>
        <s v="Adele"/>
        <s v="Dua Lipa"/>
      </sharedItems>
    </cacheField>
    <cacheField name="Genre" numFmtId="0">
      <sharedItems/>
    </cacheField>
    <cacheField name="Month" numFmtId="0">
      <sharedItems count="4">
        <s v="January"/>
        <s v="February"/>
        <s v="March"/>
        <s v="April"/>
      </sharedItems>
    </cacheField>
    <cacheField name="Request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Shake It Off"/>
    <x v="0"/>
    <s v="Pop"/>
    <x v="0"/>
    <n v="3"/>
  </r>
  <r>
    <n v="2"/>
    <s v="Blinding Lights"/>
    <x v="1"/>
    <s v="Pop"/>
    <x v="0"/>
    <n v="2"/>
  </r>
  <r>
    <n v="3"/>
    <s v="Rolling in the Deep"/>
    <x v="2"/>
    <s v="Soul"/>
    <x v="0"/>
    <n v="1"/>
  </r>
  <r>
    <n v="4"/>
    <s v="Love Story"/>
    <x v="0"/>
    <s v="Country"/>
    <x v="1"/>
    <n v="2"/>
  </r>
  <r>
    <n v="5"/>
    <s v="Levitating"/>
    <x v="3"/>
    <s v="Pop"/>
    <x v="1"/>
    <n v="3"/>
  </r>
  <r>
    <n v="6"/>
    <s v="Someone Like You"/>
    <x v="2"/>
    <s v="Soul"/>
    <x v="1"/>
    <n v="1"/>
  </r>
  <r>
    <n v="7"/>
    <s v="Shake It Off"/>
    <x v="0"/>
    <s v="Pop"/>
    <x v="2"/>
    <n v="5"/>
  </r>
  <r>
    <n v="8"/>
    <s v="Blinding Lights"/>
    <x v="1"/>
    <s v="Pop"/>
    <x v="2"/>
    <n v="3"/>
  </r>
  <r>
    <n v="9"/>
    <s v="Rolling in the Deep"/>
    <x v="2"/>
    <s v="Soul"/>
    <x v="2"/>
    <n v="2"/>
  </r>
  <r>
    <n v="10"/>
    <s v="Love Story"/>
    <x v="0"/>
    <s v="Country"/>
    <x v="2"/>
    <n v="4"/>
  </r>
  <r>
    <n v="11"/>
    <s v="Levitating"/>
    <x v="3"/>
    <s v="Pop"/>
    <x v="3"/>
    <n v="2"/>
  </r>
  <r>
    <n v="12"/>
    <s v="Someone Like You"/>
    <x v="2"/>
    <s v="Soul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s" cacheId="9" applyNumberFormats="0" applyBorderFormats="0" applyFontFormats="0" applyPatternFormats="0" applyAlignmentFormats="0" applyWidthHeightFormats="0" dataCaption="" updatedVersion="8" compact="0" compactData="0">
  <location ref="I5:K21" firstHeaderRow="1" firstDataRow="1" firstDataCol="2"/>
  <pivotFields count="6">
    <pivotField name="Request ID" compact="0" outline="0" multipleItemSelectionAllowed="1" showAll="0"/>
    <pivotField name="Song Name" compact="0" outline="0" multipleItemSelectionAllowed="1" showAll="0"/>
    <pivotField name="Artist" axis="axisRow" compact="0" outline="0" multipleItemSelectionAllowed="1" showAll="0" sortType="ascending">
      <items count="5">
        <item x="2"/>
        <item x="3"/>
        <item x="0"/>
        <item x="1"/>
        <item t="default"/>
      </items>
    </pivotField>
    <pivotField name="Genre" compact="0" outline="0" multipleItemSelectionAllowed="1" showAll="0"/>
    <pivotField name="Month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Requests" dataField="1" compact="0" outline="0" multipleItemSelectionAllowed="1" showAll="0"/>
  </pivotFields>
  <rowFields count="2">
    <field x="2"/>
    <field x="4"/>
  </rowFields>
  <rowItems count="16">
    <i>
      <x/>
      <x/>
    </i>
    <i r="1">
      <x v="1"/>
    </i>
    <i r="1">
      <x v="2"/>
    </i>
    <i r="1">
      <x v="3"/>
    </i>
    <i t="default">
      <x/>
    </i>
    <i>
      <x v="1"/>
      <x v="1"/>
    </i>
    <i r="1">
      <x v="3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2"/>
    </i>
    <i t="default">
      <x v="3"/>
    </i>
    <i t="grand">
      <x/>
    </i>
  </rowItems>
  <colItems count="1">
    <i/>
  </colItems>
  <dataFields count="1">
    <dataField name="SUM of Requests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17">
  <autoFilter ref="A5:F17" xr:uid="{00000000-000C-0000-FFFF-FFFF00000000}"/>
  <tableColumns count="6">
    <tableColumn id="1" xr3:uid="{00000000-0010-0000-0000-000001000000}" name="Request ID"/>
    <tableColumn id="2" xr3:uid="{00000000-0010-0000-0000-000002000000}" name="Song Name"/>
    <tableColumn id="3" xr3:uid="{00000000-0010-0000-0000-000003000000}" name="Artist"/>
    <tableColumn id="4" xr3:uid="{00000000-0010-0000-0000-000004000000}" name="Genre"/>
    <tableColumn id="5" xr3:uid="{00000000-0010-0000-0000-000005000000}" name="Month"/>
    <tableColumn id="6" xr3:uid="{00000000-0010-0000-0000-000006000000}" name="Requests"/>
  </tableColumns>
  <tableStyleInfo name="Pivot Tab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zoomScale="160" zoomScaleNormal="160" workbookViewId="0">
      <selection activeCell="B42" sqref="B42"/>
    </sheetView>
  </sheetViews>
  <sheetFormatPr baseColWidth="10" defaultColWidth="12.6640625" defaultRowHeight="15.75" customHeight="1"/>
  <cols>
    <col min="1" max="1" width="50" bestFit="1" customWidth="1"/>
    <col min="5" max="5" width="20.33203125" customWidth="1"/>
  </cols>
  <sheetData>
    <row r="1" spans="1:9" ht="13">
      <c r="A1" s="20" t="s">
        <v>0</v>
      </c>
      <c r="B1" s="21"/>
      <c r="C1" s="21"/>
      <c r="D1" s="21"/>
      <c r="E1" s="21"/>
      <c r="F1" s="21"/>
      <c r="G1" s="21"/>
      <c r="H1" s="21"/>
      <c r="I1" s="21"/>
    </row>
    <row r="3" spans="1:9" ht="16">
      <c r="A3" s="1" t="s">
        <v>1</v>
      </c>
      <c r="B3" s="37" t="s">
        <v>2</v>
      </c>
      <c r="C3" s="37"/>
      <c r="D3" s="37"/>
      <c r="E3" s="37"/>
      <c r="F3" s="6" t="s">
        <v>135</v>
      </c>
      <c r="G3" s="6">
        <v>1</v>
      </c>
      <c r="H3" s="6" t="s">
        <v>137</v>
      </c>
    </row>
    <row r="4" spans="1:9" ht="15.75" customHeight="1">
      <c r="F4" t="b">
        <v>0</v>
      </c>
      <c r="G4">
        <v>0</v>
      </c>
      <c r="H4" s="6" t="s">
        <v>136</v>
      </c>
    </row>
    <row r="5" spans="1:9">
      <c r="A5" s="1" t="s">
        <v>127</v>
      </c>
    </row>
    <row r="7" spans="1:9" ht="15.75" customHeight="1">
      <c r="A7" s="3" t="s">
        <v>3</v>
      </c>
      <c r="B7" s="3" t="s">
        <v>4</v>
      </c>
      <c r="C7" s="3" t="s">
        <v>5</v>
      </c>
    </row>
    <row r="8" spans="1:9" ht="15.75" customHeight="1">
      <c r="A8" s="4" t="s">
        <v>6</v>
      </c>
      <c r="B8" s="4" t="s">
        <v>7</v>
      </c>
      <c r="C8" s="5">
        <v>0.66666666666666663</v>
      </c>
    </row>
    <row r="9" spans="1:9" ht="15.75" customHeight="1">
      <c r="A9" s="4" t="s">
        <v>8</v>
      </c>
      <c r="B9" s="4" t="s">
        <v>9</v>
      </c>
      <c r="C9" s="5">
        <v>0.75</v>
      </c>
    </row>
    <row r="10" spans="1:9" ht="15.75" customHeight="1">
      <c r="A10" s="4" t="s">
        <v>10</v>
      </c>
      <c r="B10" s="4" t="s">
        <v>11</v>
      </c>
      <c r="C10" s="5">
        <v>0.625</v>
      </c>
    </row>
    <row r="11" spans="1:9" ht="15.75" customHeight="1">
      <c r="A11" s="4" t="s">
        <v>12</v>
      </c>
      <c r="B11" s="4" t="s">
        <v>13</v>
      </c>
      <c r="C11" s="5">
        <v>0.8125</v>
      </c>
    </row>
    <row r="14" spans="1:9" ht="15.75" customHeight="1">
      <c r="A14" s="6" t="s">
        <v>14</v>
      </c>
    </row>
    <row r="15" spans="1:9" ht="15.75" customHeight="1">
      <c r="A15" s="6" t="s">
        <v>15</v>
      </c>
    </row>
    <row r="17" spans="1:3" ht="15.75" customHeight="1">
      <c r="A17" s="2" t="str">
        <f>VLOOKUP("Spider-Man: No Way Home", A7:C11, 2, FALSE)</f>
        <v>Screen 5</v>
      </c>
      <c r="B17" s="5">
        <f>VLOOKUP(A9,A7:C11,3,)</f>
        <v>0.75</v>
      </c>
    </row>
    <row r="20" spans="1:3">
      <c r="A20" s="1" t="s">
        <v>16</v>
      </c>
    </row>
    <row r="22" spans="1:3" ht="15.75" customHeight="1">
      <c r="A22" s="3" t="s">
        <v>17</v>
      </c>
      <c r="B22" s="3" t="s">
        <v>18</v>
      </c>
      <c r="C22" s="3" t="s">
        <v>19</v>
      </c>
    </row>
    <row r="23" spans="1:3" ht="15.75" customHeight="1">
      <c r="A23" s="4" t="s">
        <v>20</v>
      </c>
      <c r="B23" s="7">
        <v>2.5</v>
      </c>
      <c r="C23" s="4" t="s">
        <v>21</v>
      </c>
    </row>
    <row r="24" spans="1:3" ht="15.75" customHeight="1">
      <c r="A24" s="4" t="s">
        <v>22</v>
      </c>
      <c r="B24" s="7">
        <v>1.2</v>
      </c>
      <c r="C24" s="4" t="s">
        <v>23</v>
      </c>
    </row>
    <row r="25" spans="1:3" ht="15.75" customHeight="1">
      <c r="A25" s="4" t="s">
        <v>24</v>
      </c>
      <c r="B25" s="7">
        <v>3</v>
      </c>
      <c r="C25" s="4" t="s">
        <v>25</v>
      </c>
    </row>
    <row r="26" spans="1:3" ht="15.75" customHeight="1">
      <c r="A26" s="4" t="s">
        <v>26</v>
      </c>
      <c r="B26" s="7">
        <v>4.5</v>
      </c>
      <c r="C26" s="4" t="s">
        <v>27</v>
      </c>
    </row>
    <row r="28" spans="1:3">
      <c r="A28" s="1" t="s">
        <v>14</v>
      </c>
    </row>
    <row r="29" spans="1:3">
      <c r="A29" s="1" t="s">
        <v>28</v>
      </c>
    </row>
    <row r="31" spans="1:3" ht="15.75" customHeight="1">
      <c r="A31" s="8">
        <f>VLOOKUP("Mango", A22:C26, 2, FALSE)</f>
        <v>3</v>
      </c>
      <c r="B31" t="str">
        <f>VLOOKUP(A23,A22:C26,3,0)</f>
        <v>50 kg</v>
      </c>
    </row>
    <row r="33" spans="1:4">
      <c r="A33" s="1" t="s">
        <v>29</v>
      </c>
    </row>
    <row r="35" spans="1:4" ht="15.75" customHeight="1">
      <c r="A35" s="3" t="s">
        <v>30</v>
      </c>
      <c r="B35" s="3" t="s">
        <v>31</v>
      </c>
      <c r="C35" s="3" t="s">
        <v>32</v>
      </c>
      <c r="D35" s="3" t="s">
        <v>33</v>
      </c>
    </row>
    <row r="36" spans="1:4" ht="15.75" customHeight="1">
      <c r="A36" s="4" t="s">
        <v>34</v>
      </c>
      <c r="B36" s="4" t="s">
        <v>35</v>
      </c>
      <c r="C36" s="4" t="s">
        <v>36</v>
      </c>
      <c r="D36" s="4" t="s">
        <v>37</v>
      </c>
    </row>
    <row r="37" spans="1:4" ht="15.75" customHeight="1">
      <c r="A37" s="4" t="s">
        <v>38</v>
      </c>
      <c r="B37" s="4" t="s">
        <v>39</v>
      </c>
      <c r="C37" s="4" t="s">
        <v>40</v>
      </c>
      <c r="D37" s="4" t="s">
        <v>41</v>
      </c>
    </row>
    <row r="38" spans="1:4" ht="15.75" customHeight="1">
      <c r="A38" s="4" t="s">
        <v>42</v>
      </c>
      <c r="B38" s="4" t="s">
        <v>43</v>
      </c>
      <c r="C38" s="4" t="s">
        <v>44</v>
      </c>
      <c r="D38" s="4" t="s">
        <v>45</v>
      </c>
    </row>
    <row r="39" spans="1:4" ht="15.75" customHeight="1">
      <c r="A39" s="4" t="s">
        <v>46</v>
      </c>
      <c r="B39" s="4" t="s">
        <v>47</v>
      </c>
      <c r="C39" s="4" t="s">
        <v>48</v>
      </c>
      <c r="D39" s="4" t="s">
        <v>49</v>
      </c>
    </row>
    <row r="41" spans="1:4">
      <c r="A41" s="1" t="s">
        <v>14</v>
      </c>
    </row>
    <row r="42" spans="1:4">
      <c r="A42" s="1" t="s">
        <v>50</v>
      </c>
      <c r="B42" t="str">
        <f>VLOOKUP(A37,A35:D39,2,0)</f>
        <v>E002</v>
      </c>
    </row>
    <row r="44" spans="1:4" ht="15.75" customHeight="1">
      <c r="A44" s="2" t="str">
        <f>VLOOKUP("Charlie",A35:D39, 4, FALSE)</f>
        <v>charlie@company.com</v>
      </c>
    </row>
  </sheetData>
  <mergeCells count="2">
    <mergeCell ref="A1:I1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5"/>
  <sheetViews>
    <sheetView topLeftCell="A11" zoomScale="170" zoomScaleNormal="170" workbookViewId="0">
      <selection activeCell="G19" sqref="G19"/>
    </sheetView>
  </sheetViews>
  <sheetFormatPr baseColWidth="10" defaultColWidth="12.6640625" defaultRowHeight="15.75" customHeight="1"/>
  <sheetData>
    <row r="1" spans="1:13" ht="15.75" customHeight="1">
      <c r="A1" s="20" t="s">
        <v>51</v>
      </c>
      <c r="B1" s="21"/>
      <c r="C1" s="21"/>
      <c r="D1" s="21"/>
      <c r="E1" s="21"/>
      <c r="F1" s="21"/>
      <c r="G1" s="21"/>
      <c r="H1" s="21"/>
      <c r="I1" s="21"/>
    </row>
    <row r="3" spans="1:13">
      <c r="A3" s="9" t="s">
        <v>1</v>
      </c>
      <c r="B3" s="22" t="s">
        <v>52</v>
      </c>
      <c r="C3" s="23"/>
      <c r="D3" s="23"/>
      <c r="E3" s="23"/>
      <c r="F3" s="23"/>
      <c r="G3" s="24"/>
    </row>
    <row r="5" spans="1:13">
      <c r="A5" s="1" t="s">
        <v>53</v>
      </c>
    </row>
    <row r="6" spans="1:13" ht="15.75" customHeight="1">
      <c r="F6" s="25"/>
      <c r="G6" s="21"/>
      <c r="H6" s="21"/>
      <c r="I6" s="21"/>
      <c r="J6" s="21"/>
      <c r="K6" s="21"/>
      <c r="L6" s="21"/>
      <c r="M6" s="21"/>
    </row>
    <row r="7" spans="1:13" ht="15.75" customHeight="1">
      <c r="A7" s="3" t="s">
        <v>138</v>
      </c>
      <c r="B7" s="3" t="s">
        <v>54</v>
      </c>
      <c r="C7" s="3" t="s">
        <v>55</v>
      </c>
      <c r="D7" s="3" t="s">
        <v>56</v>
      </c>
      <c r="E7" s="3" t="s">
        <v>57</v>
      </c>
      <c r="F7" s="3" t="s">
        <v>58</v>
      </c>
    </row>
    <row r="8" spans="1:13" ht="15.75" customHeight="1">
      <c r="A8" s="4" t="s">
        <v>59</v>
      </c>
      <c r="B8" s="4" t="s">
        <v>60</v>
      </c>
      <c r="C8" s="4" t="s">
        <v>61</v>
      </c>
      <c r="D8" s="4" t="s">
        <v>62</v>
      </c>
      <c r="E8" s="4" t="s">
        <v>63</v>
      </c>
      <c r="F8" s="4" t="s">
        <v>64</v>
      </c>
    </row>
    <row r="9" spans="1:13" ht="15.75" customHeight="1">
      <c r="A9" s="4" t="s">
        <v>56</v>
      </c>
      <c r="B9" s="4" t="s">
        <v>60</v>
      </c>
      <c r="C9" s="4" t="s">
        <v>61</v>
      </c>
      <c r="D9" s="4" t="s">
        <v>62</v>
      </c>
      <c r="E9" s="4" t="s">
        <v>63</v>
      </c>
      <c r="F9" s="4" t="s">
        <v>64</v>
      </c>
    </row>
    <row r="10" spans="1:13" ht="15.75" customHeight="1">
      <c r="A10" s="4" t="s">
        <v>65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64</v>
      </c>
    </row>
    <row r="12" spans="1:13">
      <c r="A12" s="1" t="s">
        <v>66</v>
      </c>
    </row>
    <row r="13" spans="1:13">
      <c r="A13" s="1"/>
    </row>
    <row r="14" spans="1:13" ht="15.75" customHeight="1">
      <c r="A14" s="2" t="str">
        <f>HLOOKUP("Wednesday", A7:F10, 2, FALSE)</f>
        <v>S1E3</v>
      </c>
      <c r="C14" t="str">
        <f>HLOOKUP(F7,A7:F10,4,0)</f>
        <v>S1E5</v>
      </c>
    </row>
    <row r="17" spans="1:5">
      <c r="A17" s="1" t="s">
        <v>67</v>
      </c>
    </row>
    <row r="18" spans="1:5" ht="16">
      <c r="A18" s="1"/>
    </row>
    <row r="19" spans="1:5" ht="15.75" customHeight="1">
      <c r="A19" s="6" t="s">
        <v>128</v>
      </c>
    </row>
    <row r="20" spans="1:5" ht="15.75" customHeight="1">
      <c r="A20" s="6"/>
    </row>
    <row r="21" spans="1:5" ht="15.75" customHeight="1">
      <c r="A21" s="3" t="s">
        <v>68</v>
      </c>
      <c r="B21" s="3" t="s">
        <v>69</v>
      </c>
      <c r="C21" s="3" t="s">
        <v>70</v>
      </c>
      <c r="D21" s="3" t="s">
        <v>71</v>
      </c>
      <c r="E21" s="3" t="s">
        <v>72</v>
      </c>
    </row>
    <row r="22" spans="1:5" ht="15.75" customHeight="1">
      <c r="A22" s="4" t="s">
        <v>73</v>
      </c>
      <c r="B22" s="10">
        <v>45301</v>
      </c>
      <c r="C22" s="10">
        <v>45303</v>
      </c>
      <c r="D22" s="10">
        <v>45306</v>
      </c>
      <c r="E22" s="10">
        <v>45309</v>
      </c>
    </row>
    <row r="23" spans="1:5" ht="15.75" customHeight="1">
      <c r="A23" s="4" t="s">
        <v>74</v>
      </c>
      <c r="B23" s="4" t="s">
        <v>75</v>
      </c>
      <c r="C23" s="4" t="s">
        <v>76</v>
      </c>
      <c r="D23" s="4" t="s">
        <v>77</v>
      </c>
      <c r="E23" s="4" t="s">
        <v>78</v>
      </c>
    </row>
    <row r="25" spans="1:5" ht="15.75" customHeight="1">
      <c r="A25" s="11">
        <f>HLOOKUP("Science", A21:E23, 2, FALSE)</f>
        <v>45303</v>
      </c>
      <c r="C25" t="str">
        <f>HLOOKUP(E21,A21:E23,3,0)</f>
        <v>Mrs. D</v>
      </c>
    </row>
  </sheetData>
  <mergeCells count="3">
    <mergeCell ref="A1:I1"/>
    <mergeCell ref="B3:G3"/>
    <mergeCell ref="F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1"/>
  <sheetViews>
    <sheetView zoomScale="140" zoomScaleNormal="140" workbookViewId="0">
      <selection activeCell="F25" sqref="F25"/>
    </sheetView>
  </sheetViews>
  <sheetFormatPr baseColWidth="10" defaultColWidth="12.6640625" defaultRowHeight="15.75" customHeight="1"/>
  <cols>
    <col min="1" max="1" width="20.1640625" customWidth="1"/>
    <col min="2" max="2" width="21.5" customWidth="1"/>
    <col min="3" max="3" width="15" customWidth="1"/>
    <col min="6" max="6" width="18.6640625" customWidth="1"/>
  </cols>
  <sheetData>
    <row r="1" spans="1:11" ht="13">
      <c r="A1" s="20" t="s">
        <v>79</v>
      </c>
      <c r="B1" s="21"/>
      <c r="C1" s="21"/>
      <c r="D1" s="21"/>
      <c r="E1" s="21"/>
      <c r="F1" s="21"/>
      <c r="G1" s="21"/>
      <c r="H1" s="21"/>
      <c r="I1" s="21"/>
    </row>
    <row r="3" spans="1:11">
      <c r="A3" s="12" t="s">
        <v>80</v>
      </c>
    </row>
    <row r="4" spans="1:11">
      <c r="A4" s="13"/>
      <c r="B4" s="13"/>
      <c r="C4" s="13"/>
      <c r="D4" s="13"/>
      <c r="E4" s="13"/>
      <c r="F4" s="13"/>
    </row>
    <row r="5" spans="1:11" ht="15.75" customHeight="1">
      <c r="A5" s="14" t="s">
        <v>81</v>
      </c>
      <c r="B5" s="15" t="s">
        <v>82</v>
      </c>
      <c r="C5" s="15" t="s">
        <v>83</v>
      </c>
      <c r="D5" s="15" t="s">
        <v>84</v>
      </c>
      <c r="E5" s="15" t="s">
        <v>85</v>
      </c>
      <c r="F5" s="16" t="s">
        <v>86</v>
      </c>
      <c r="I5" s="26" t="s">
        <v>83</v>
      </c>
      <c r="J5" s="26" t="s">
        <v>85</v>
      </c>
      <c r="K5" s="27" t="s">
        <v>87</v>
      </c>
    </row>
    <row r="6" spans="1:11" ht="15.75" customHeight="1">
      <c r="A6" s="17">
        <v>1</v>
      </c>
      <c r="B6" s="17" t="s">
        <v>88</v>
      </c>
      <c r="C6" s="17" t="s">
        <v>89</v>
      </c>
      <c r="D6" s="17" t="s">
        <v>90</v>
      </c>
      <c r="E6" s="17" t="s">
        <v>91</v>
      </c>
      <c r="F6" s="17">
        <v>3</v>
      </c>
      <c r="I6" s="28" t="s">
        <v>92</v>
      </c>
      <c r="J6" s="28" t="s">
        <v>91</v>
      </c>
      <c r="K6" s="29">
        <v>1</v>
      </c>
    </row>
    <row r="7" spans="1:11" ht="15.75" customHeight="1">
      <c r="A7" s="17">
        <v>2</v>
      </c>
      <c r="B7" s="17" t="s">
        <v>94</v>
      </c>
      <c r="C7" s="17" t="s">
        <v>95</v>
      </c>
      <c r="D7" s="17" t="s">
        <v>90</v>
      </c>
      <c r="E7" s="17" t="s">
        <v>91</v>
      </c>
      <c r="F7" s="17">
        <v>2</v>
      </c>
      <c r="I7" s="30"/>
      <c r="J7" s="31" t="s">
        <v>96</v>
      </c>
      <c r="K7" s="32">
        <v>1</v>
      </c>
    </row>
    <row r="8" spans="1:11" ht="15.75" customHeight="1">
      <c r="A8" s="17">
        <v>3</v>
      </c>
      <c r="B8" s="17" t="s">
        <v>97</v>
      </c>
      <c r="C8" s="17" t="s">
        <v>92</v>
      </c>
      <c r="D8" s="17" t="s">
        <v>98</v>
      </c>
      <c r="E8" s="17" t="s">
        <v>91</v>
      </c>
      <c r="F8" s="17">
        <v>1</v>
      </c>
      <c r="I8" s="30"/>
      <c r="J8" s="31" t="s">
        <v>101</v>
      </c>
      <c r="K8" s="32">
        <v>2</v>
      </c>
    </row>
    <row r="9" spans="1:11" ht="15.75" customHeight="1">
      <c r="A9" s="17">
        <v>4</v>
      </c>
      <c r="B9" s="17" t="s">
        <v>99</v>
      </c>
      <c r="C9" s="17" t="s">
        <v>89</v>
      </c>
      <c r="D9" s="17" t="s">
        <v>100</v>
      </c>
      <c r="E9" s="17" t="s">
        <v>96</v>
      </c>
      <c r="F9" s="17">
        <v>2</v>
      </c>
      <c r="I9" s="30"/>
      <c r="J9" s="31" t="s">
        <v>93</v>
      </c>
      <c r="K9" s="32">
        <v>3</v>
      </c>
    </row>
    <row r="10" spans="1:11" ht="15.75" customHeight="1">
      <c r="A10" s="17">
        <v>5</v>
      </c>
      <c r="B10" s="17" t="s">
        <v>102</v>
      </c>
      <c r="C10" s="17" t="s">
        <v>103</v>
      </c>
      <c r="D10" s="17" t="s">
        <v>90</v>
      </c>
      <c r="E10" s="17" t="s">
        <v>96</v>
      </c>
      <c r="F10" s="17">
        <v>3</v>
      </c>
      <c r="I10" s="28" t="s">
        <v>104</v>
      </c>
      <c r="J10" s="33"/>
      <c r="K10" s="29">
        <v>7</v>
      </c>
    </row>
    <row r="11" spans="1:11" ht="15.75" customHeight="1">
      <c r="A11" s="17">
        <v>6</v>
      </c>
      <c r="B11" s="17" t="s">
        <v>105</v>
      </c>
      <c r="C11" s="17" t="s">
        <v>92</v>
      </c>
      <c r="D11" s="17" t="s">
        <v>98</v>
      </c>
      <c r="E11" s="17" t="s">
        <v>96</v>
      </c>
      <c r="F11" s="17">
        <v>1</v>
      </c>
      <c r="I11" s="28" t="s">
        <v>103</v>
      </c>
      <c r="J11" s="28" t="s">
        <v>96</v>
      </c>
      <c r="K11" s="29">
        <v>3</v>
      </c>
    </row>
    <row r="12" spans="1:11" ht="15.75" customHeight="1">
      <c r="A12" s="17">
        <v>7</v>
      </c>
      <c r="B12" s="17" t="s">
        <v>88</v>
      </c>
      <c r="C12" s="17" t="s">
        <v>89</v>
      </c>
      <c r="D12" s="17" t="s">
        <v>90</v>
      </c>
      <c r="E12" s="17" t="s">
        <v>101</v>
      </c>
      <c r="F12" s="17">
        <v>5</v>
      </c>
      <c r="I12" s="30"/>
      <c r="J12" s="31" t="s">
        <v>93</v>
      </c>
      <c r="K12" s="32">
        <v>2</v>
      </c>
    </row>
    <row r="13" spans="1:11" ht="15.75" customHeight="1">
      <c r="A13" s="17">
        <v>8</v>
      </c>
      <c r="B13" s="17" t="s">
        <v>94</v>
      </c>
      <c r="C13" s="17" t="s">
        <v>95</v>
      </c>
      <c r="D13" s="17" t="s">
        <v>90</v>
      </c>
      <c r="E13" s="17" t="s">
        <v>101</v>
      </c>
      <c r="F13" s="17">
        <v>3</v>
      </c>
      <c r="I13" s="28" t="s">
        <v>106</v>
      </c>
      <c r="J13" s="33"/>
      <c r="K13" s="29">
        <v>5</v>
      </c>
    </row>
    <row r="14" spans="1:11" ht="15.75" customHeight="1">
      <c r="A14" s="17">
        <v>9</v>
      </c>
      <c r="B14" s="17" t="s">
        <v>97</v>
      </c>
      <c r="C14" s="17" t="s">
        <v>92</v>
      </c>
      <c r="D14" s="17" t="s">
        <v>98</v>
      </c>
      <c r="E14" s="17" t="s">
        <v>101</v>
      </c>
      <c r="F14" s="17">
        <v>2</v>
      </c>
      <c r="I14" s="28" t="s">
        <v>89</v>
      </c>
      <c r="J14" s="28" t="s">
        <v>91</v>
      </c>
      <c r="K14" s="29">
        <v>3</v>
      </c>
    </row>
    <row r="15" spans="1:11" ht="15.75" customHeight="1">
      <c r="A15" s="17">
        <v>10</v>
      </c>
      <c r="B15" s="17" t="s">
        <v>99</v>
      </c>
      <c r="C15" s="17" t="s">
        <v>89</v>
      </c>
      <c r="D15" s="17" t="s">
        <v>100</v>
      </c>
      <c r="E15" s="17" t="s">
        <v>101</v>
      </c>
      <c r="F15" s="17">
        <v>4</v>
      </c>
      <c r="I15" s="30"/>
      <c r="J15" s="31" t="s">
        <v>96</v>
      </c>
      <c r="K15" s="32">
        <v>2</v>
      </c>
    </row>
    <row r="16" spans="1:11" ht="15.75" customHeight="1">
      <c r="A16" s="17">
        <v>11</v>
      </c>
      <c r="B16" s="17" t="s">
        <v>102</v>
      </c>
      <c r="C16" s="17" t="s">
        <v>103</v>
      </c>
      <c r="D16" s="17" t="s">
        <v>90</v>
      </c>
      <c r="E16" s="17" t="s">
        <v>93</v>
      </c>
      <c r="F16" s="17">
        <v>2</v>
      </c>
      <c r="I16" s="30"/>
      <c r="J16" s="31" t="s">
        <v>101</v>
      </c>
      <c r="K16" s="32">
        <v>9</v>
      </c>
    </row>
    <row r="17" spans="1:11" ht="15.75" customHeight="1">
      <c r="A17" s="17">
        <v>12</v>
      </c>
      <c r="B17" s="17" t="s">
        <v>105</v>
      </c>
      <c r="C17" s="17" t="s">
        <v>92</v>
      </c>
      <c r="D17" s="17" t="s">
        <v>98</v>
      </c>
      <c r="E17" s="17" t="s">
        <v>93</v>
      </c>
      <c r="F17" s="17">
        <v>3</v>
      </c>
      <c r="I17" s="28" t="s">
        <v>107</v>
      </c>
      <c r="J17" s="33"/>
      <c r="K17" s="29">
        <v>14</v>
      </c>
    </row>
    <row r="18" spans="1:11" ht="15.75" customHeight="1">
      <c r="I18" s="28" t="s">
        <v>95</v>
      </c>
      <c r="J18" s="28" t="s">
        <v>91</v>
      </c>
      <c r="K18" s="29">
        <v>2</v>
      </c>
    </row>
    <row r="19" spans="1:11" ht="15.75" customHeight="1">
      <c r="I19" s="30"/>
      <c r="J19" s="31" t="s">
        <v>101</v>
      </c>
      <c r="K19" s="32">
        <v>3</v>
      </c>
    </row>
    <row r="20" spans="1:11" ht="15.75" customHeight="1">
      <c r="I20" s="28" t="s">
        <v>108</v>
      </c>
      <c r="J20" s="33"/>
      <c r="K20" s="29">
        <v>5</v>
      </c>
    </row>
    <row r="21" spans="1:11" ht="15.75" customHeight="1">
      <c r="I21" s="34" t="s">
        <v>109</v>
      </c>
      <c r="J21" s="35"/>
      <c r="K21" s="36">
        <v>31</v>
      </c>
    </row>
  </sheetData>
  <mergeCells count="1">
    <mergeCell ref="A1:I1"/>
  </mergeCells>
  <dataValidations count="1">
    <dataValidation type="custom" allowBlank="1" showDropDown="1" sqref="A6:A17 F6:F17" xr:uid="{00000000-0002-0000-0200-000000000000}">
      <formula1>AND(ISNUMBER(A6),(NOT(OR(NOT(ISERROR(DATEVALUE(A6))), AND(ISNUMBER(A6), LEFT(CELL("format", A6))="D")))))</formula1>
    </dataValidation>
  </dataValidation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8"/>
  <sheetViews>
    <sheetView zoomScale="132" workbookViewId="0">
      <selection activeCell="K12" sqref="K12"/>
    </sheetView>
  </sheetViews>
  <sheetFormatPr baseColWidth="10" defaultColWidth="12.6640625" defaultRowHeight="15.75" customHeight="1"/>
  <cols>
    <col min="7" max="7" width="9.33203125" customWidth="1"/>
    <col min="8" max="8" width="6.1640625" customWidth="1"/>
    <col min="10" max="10" width="20.33203125" bestFit="1" customWidth="1"/>
    <col min="11" max="11" width="17.33203125" bestFit="1" customWidth="1"/>
  </cols>
  <sheetData>
    <row r="1" spans="1:12" ht="15.75" customHeight="1">
      <c r="A1" s="18" t="s">
        <v>110</v>
      </c>
      <c r="B1" s="18" t="s">
        <v>111</v>
      </c>
      <c r="C1" s="18" t="s">
        <v>17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133</v>
      </c>
      <c r="K1" s="18" t="s">
        <v>134</v>
      </c>
    </row>
    <row r="2" spans="1:12" ht="15.75" customHeight="1">
      <c r="A2" s="6">
        <v>101</v>
      </c>
      <c r="B2" s="6" t="s">
        <v>118</v>
      </c>
      <c r="C2" s="6" t="s">
        <v>119</v>
      </c>
      <c r="D2" s="6" t="s">
        <v>120</v>
      </c>
      <c r="E2" s="19">
        <v>45306</v>
      </c>
      <c r="F2" s="6">
        <v>25</v>
      </c>
      <c r="G2" s="6">
        <v>10</v>
      </c>
      <c r="H2" s="6">
        <v>15</v>
      </c>
      <c r="I2" s="6">
        <v>2</v>
      </c>
      <c r="J2" t="s">
        <v>118</v>
      </c>
      <c r="K2" t="str">
        <f>CONCATENATE(J2,"-",C2)</f>
        <v>Alice Johnson-T-shirt</v>
      </c>
    </row>
    <row r="3" spans="1:12" ht="15.75" customHeight="1">
      <c r="A3" s="6">
        <v>102</v>
      </c>
      <c r="B3" s="6" t="s">
        <v>121</v>
      </c>
      <c r="C3" s="6" t="s">
        <v>122</v>
      </c>
      <c r="D3" s="6" t="s">
        <v>123</v>
      </c>
      <c r="E3" s="19">
        <v>45311</v>
      </c>
      <c r="F3" s="6">
        <v>50</v>
      </c>
      <c r="G3" s="6">
        <v>30</v>
      </c>
      <c r="H3" s="6">
        <v>20</v>
      </c>
      <c r="I3" s="6">
        <v>1</v>
      </c>
      <c r="J3" t="s">
        <v>121</v>
      </c>
      <c r="K3" t="str">
        <f t="shared" ref="K3:K36" si="0">CONCATENATE(J3,"-",C3)</f>
        <v>Bob Smith-Jeans</v>
      </c>
      <c r="L3">
        <f>CORREL(F2:F36,H2:H36)</f>
        <v>0.77381778741351026</v>
      </c>
    </row>
    <row r="4" spans="1:12" ht="15.75" customHeight="1">
      <c r="A4" s="6">
        <v>103</v>
      </c>
      <c r="B4" s="6" t="s">
        <v>124</v>
      </c>
      <c r="C4" s="6" t="s">
        <v>119</v>
      </c>
      <c r="D4" s="6" t="s">
        <v>125</v>
      </c>
      <c r="E4" s="19">
        <v>45316</v>
      </c>
      <c r="F4" s="6">
        <v>30</v>
      </c>
      <c r="G4" s="6">
        <v>12</v>
      </c>
      <c r="H4" s="6">
        <v>18</v>
      </c>
      <c r="I4" s="6">
        <v>3</v>
      </c>
      <c r="J4" t="s">
        <v>124</v>
      </c>
      <c r="K4" t="str">
        <f t="shared" si="0"/>
        <v>Carol White-T-shirt</v>
      </c>
    </row>
    <row r="5" spans="1:12" ht="15.75" customHeight="1">
      <c r="A5" s="6">
        <v>104</v>
      </c>
      <c r="B5" s="6" t="s">
        <v>118</v>
      </c>
      <c r="C5" s="6" t="s">
        <v>126</v>
      </c>
      <c r="D5" s="6" t="s">
        <v>120</v>
      </c>
      <c r="E5" s="19">
        <v>45337</v>
      </c>
      <c r="F5" s="6">
        <v>40</v>
      </c>
      <c r="G5" s="6">
        <v>20</v>
      </c>
      <c r="H5" s="6">
        <v>20</v>
      </c>
      <c r="I5" s="6">
        <v>1</v>
      </c>
      <c r="J5" t="s">
        <v>118</v>
      </c>
      <c r="K5" t="str">
        <f t="shared" si="0"/>
        <v>Alice Johnson-Hoodie</v>
      </c>
    </row>
    <row r="6" spans="1:12" ht="15.75" customHeight="1">
      <c r="A6" s="6">
        <v>105</v>
      </c>
      <c r="B6" s="6" t="s">
        <v>121</v>
      </c>
      <c r="C6" s="6" t="s">
        <v>119</v>
      </c>
      <c r="D6" s="6" t="s">
        <v>123</v>
      </c>
      <c r="E6" s="19">
        <v>45340</v>
      </c>
      <c r="F6" s="6">
        <v>25</v>
      </c>
      <c r="G6" s="6">
        <v>10</v>
      </c>
      <c r="H6" s="6">
        <v>15</v>
      </c>
      <c r="I6" s="6">
        <v>2</v>
      </c>
      <c r="J6" t="s">
        <v>121</v>
      </c>
      <c r="K6" t="str">
        <f t="shared" si="0"/>
        <v>Bob Smith-T-shirt</v>
      </c>
    </row>
    <row r="7" spans="1:12" ht="15.75" customHeight="1">
      <c r="A7" s="6">
        <v>106</v>
      </c>
      <c r="B7" s="6" t="s">
        <v>118</v>
      </c>
      <c r="C7" s="6" t="s">
        <v>119</v>
      </c>
      <c r="D7" s="6" t="s">
        <v>120</v>
      </c>
      <c r="E7" s="19">
        <v>45347</v>
      </c>
      <c r="F7" s="6">
        <v>25</v>
      </c>
      <c r="G7" s="6">
        <v>10</v>
      </c>
      <c r="H7" s="6">
        <v>15</v>
      </c>
      <c r="I7" s="6">
        <v>2</v>
      </c>
      <c r="J7" t="s">
        <v>118</v>
      </c>
      <c r="K7" t="str">
        <f t="shared" si="0"/>
        <v>Alice Johnson-T-shirt</v>
      </c>
    </row>
    <row r="8" spans="1:12" ht="15.75" customHeight="1">
      <c r="A8" s="6">
        <v>107</v>
      </c>
      <c r="B8" s="6" t="s">
        <v>124</v>
      </c>
      <c r="C8" s="6" t="s">
        <v>122</v>
      </c>
      <c r="D8" s="6" t="s">
        <v>125</v>
      </c>
      <c r="E8" s="19">
        <v>45356</v>
      </c>
      <c r="F8" s="6">
        <v>50</v>
      </c>
      <c r="G8" s="6">
        <v>30</v>
      </c>
      <c r="H8" s="6">
        <v>20</v>
      </c>
      <c r="I8" s="6">
        <v>1</v>
      </c>
      <c r="J8" t="s">
        <v>124</v>
      </c>
      <c r="K8" t="str">
        <f t="shared" si="0"/>
        <v>Carol White-Jeans</v>
      </c>
    </row>
    <row r="9" spans="1:12" ht="15.75" customHeight="1">
      <c r="A9" s="6">
        <v>108</v>
      </c>
      <c r="B9" s="6" t="s">
        <v>118</v>
      </c>
      <c r="C9" s="6" t="s">
        <v>119</v>
      </c>
      <c r="D9" s="6" t="s">
        <v>120</v>
      </c>
      <c r="E9" s="19">
        <v>45366</v>
      </c>
      <c r="F9" s="6">
        <v>25</v>
      </c>
      <c r="G9" s="6">
        <v>10</v>
      </c>
      <c r="H9" s="6">
        <v>15</v>
      </c>
      <c r="I9" s="6">
        <v>2</v>
      </c>
      <c r="J9" t="s">
        <v>118</v>
      </c>
      <c r="K9" t="str">
        <f t="shared" si="0"/>
        <v>Alice Johnson-T-shirt</v>
      </c>
    </row>
    <row r="10" spans="1:12" ht="15.75" customHeight="1">
      <c r="A10" s="6">
        <v>109</v>
      </c>
      <c r="B10" s="6" t="s">
        <v>121</v>
      </c>
      <c r="C10" s="6" t="s">
        <v>126</v>
      </c>
      <c r="D10" s="6" t="s">
        <v>123</v>
      </c>
      <c r="E10" s="19">
        <v>45371</v>
      </c>
      <c r="F10" s="6">
        <v>40</v>
      </c>
      <c r="G10" s="6">
        <v>20</v>
      </c>
      <c r="H10" s="6">
        <v>20</v>
      </c>
      <c r="I10" s="6">
        <v>1</v>
      </c>
      <c r="J10" t="s">
        <v>121</v>
      </c>
      <c r="K10" t="str">
        <f t="shared" si="0"/>
        <v>Bob Smith-Hoodie</v>
      </c>
    </row>
    <row r="11" spans="1:12" ht="15.75" customHeight="1">
      <c r="A11" s="6">
        <v>110</v>
      </c>
      <c r="B11" s="6" t="s">
        <v>124</v>
      </c>
      <c r="C11" s="6" t="s">
        <v>119</v>
      </c>
      <c r="D11" s="6" t="s">
        <v>125</v>
      </c>
      <c r="E11" s="19">
        <v>45376</v>
      </c>
      <c r="F11" s="6">
        <v>30</v>
      </c>
      <c r="G11" s="6">
        <v>12</v>
      </c>
      <c r="H11" s="6">
        <v>18</v>
      </c>
      <c r="I11" s="6">
        <v>3</v>
      </c>
      <c r="J11" t="s">
        <v>124</v>
      </c>
      <c r="K11" t="str">
        <f t="shared" si="0"/>
        <v>Carol White-T-shirt</v>
      </c>
    </row>
    <row r="12" spans="1:12" ht="15.75" customHeight="1">
      <c r="A12" s="6">
        <v>111</v>
      </c>
      <c r="B12" s="6" t="s">
        <v>118</v>
      </c>
      <c r="C12" s="6" t="s">
        <v>126</v>
      </c>
      <c r="D12" s="6" t="s">
        <v>120</v>
      </c>
      <c r="E12" s="19">
        <v>45392</v>
      </c>
      <c r="F12" s="6">
        <v>40</v>
      </c>
      <c r="G12" s="6">
        <v>18</v>
      </c>
      <c r="H12" s="6">
        <v>22</v>
      </c>
      <c r="I12" s="6">
        <v>1</v>
      </c>
      <c r="J12" t="s">
        <v>118</v>
      </c>
      <c r="K12" t="str">
        <f t="shared" si="0"/>
        <v>Alice Johnson-Hoodie</v>
      </c>
    </row>
    <row r="13" spans="1:12" ht="15.75" customHeight="1">
      <c r="A13" s="6">
        <v>112</v>
      </c>
      <c r="B13" s="6" t="s">
        <v>121</v>
      </c>
      <c r="C13" s="6" t="s">
        <v>119</v>
      </c>
      <c r="D13" s="6" t="s">
        <v>123</v>
      </c>
      <c r="E13" s="19">
        <v>45394</v>
      </c>
      <c r="F13" s="6">
        <v>25</v>
      </c>
      <c r="G13" s="6">
        <v>9</v>
      </c>
      <c r="H13" s="6">
        <v>16</v>
      </c>
      <c r="I13" s="6">
        <v>2</v>
      </c>
      <c r="J13" t="s">
        <v>121</v>
      </c>
      <c r="K13" t="str">
        <f t="shared" si="0"/>
        <v>Bob Smith-T-shirt</v>
      </c>
    </row>
    <row r="14" spans="1:12" ht="15.75" customHeight="1">
      <c r="A14" s="6">
        <v>113</v>
      </c>
      <c r="B14" s="6" t="s">
        <v>124</v>
      </c>
      <c r="C14" s="6" t="s">
        <v>122</v>
      </c>
      <c r="D14" s="6" t="s">
        <v>125</v>
      </c>
      <c r="E14" s="19">
        <v>45400</v>
      </c>
      <c r="F14" s="6">
        <v>50</v>
      </c>
      <c r="G14" s="6">
        <v>30</v>
      </c>
      <c r="H14" s="6">
        <v>20</v>
      </c>
      <c r="I14" s="6">
        <v>1</v>
      </c>
      <c r="J14" t="s">
        <v>124</v>
      </c>
      <c r="K14" t="str">
        <f t="shared" si="0"/>
        <v>Carol White-Jeans</v>
      </c>
    </row>
    <row r="15" spans="1:12" ht="15.75" customHeight="1">
      <c r="A15" s="6">
        <v>114</v>
      </c>
      <c r="B15" s="6" t="s">
        <v>118</v>
      </c>
      <c r="C15" s="6" t="s">
        <v>126</v>
      </c>
      <c r="D15" s="6" t="s">
        <v>120</v>
      </c>
      <c r="E15" s="19">
        <v>45417</v>
      </c>
      <c r="F15" s="6">
        <v>40</v>
      </c>
      <c r="G15" s="6">
        <v>19</v>
      </c>
      <c r="H15" s="6">
        <v>21</v>
      </c>
      <c r="I15" s="6">
        <v>1</v>
      </c>
      <c r="J15" t="s">
        <v>118</v>
      </c>
      <c r="K15" t="str">
        <f t="shared" si="0"/>
        <v>Alice Johnson-Hoodie</v>
      </c>
    </row>
    <row r="16" spans="1:12" ht="15.75" customHeight="1">
      <c r="A16" s="6">
        <v>115</v>
      </c>
      <c r="B16" s="6" t="s">
        <v>121</v>
      </c>
      <c r="C16" s="6" t="s">
        <v>119</v>
      </c>
      <c r="D16" s="6" t="s">
        <v>123</v>
      </c>
      <c r="E16" s="19">
        <v>45420</v>
      </c>
      <c r="F16" s="6">
        <v>30</v>
      </c>
      <c r="G16" s="6">
        <v>12</v>
      </c>
      <c r="H16" s="6">
        <v>18</v>
      </c>
      <c r="I16" s="6">
        <v>2</v>
      </c>
      <c r="J16" t="s">
        <v>121</v>
      </c>
      <c r="K16" t="str">
        <f t="shared" si="0"/>
        <v>Bob Smith-T-shirt</v>
      </c>
    </row>
    <row r="17" spans="1:11" ht="15.75" customHeight="1">
      <c r="A17" s="6">
        <v>116</v>
      </c>
      <c r="B17" s="6" t="s">
        <v>129</v>
      </c>
      <c r="C17" s="6" t="s">
        <v>119</v>
      </c>
      <c r="D17" s="6" t="s">
        <v>120</v>
      </c>
      <c r="E17" s="19">
        <v>45427</v>
      </c>
      <c r="F17" s="6">
        <v>25</v>
      </c>
      <c r="G17" s="6">
        <v>10</v>
      </c>
      <c r="H17" s="6">
        <v>15</v>
      </c>
      <c r="I17" s="6">
        <v>2</v>
      </c>
      <c r="J17" t="s">
        <v>118</v>
      </c>
      <c r="K17" t="str">
        <f t="shared" si="0"/>
        <v>Alice Johnson-T-shirt</v>
      </c>
    </row>
    <row r="18" spans="1:11" ht="15.75" customHeight="1">
      <c r="A18" s="6">
        <v>117</v>
      </c>
      <c r="B18" s="6" t="s">
        <v>124</v>
      </c>
      <c r="C18" s="6" t="s">
        <v>122</v>
      </c>
      <c r="D18" s="6" t="s">
        <v>125</v>
      </c>
      <c r="E18" s="19">
        <v>45432</v>
      </c>
      <c r="F18" s="6">
        <v>50</v>
      </c>
      <c r="G18" s="6">
        <v>32</v>
      </c>
      <c r="H18" s="6">
        <v>18</v>
      </c>
      <c r="I18" s="6">
        <v>1</v>
      </c>
      <c r="J18" t="s">
        <v>124</v>
      </c>
      <c r="K18" t="str">
        <f t="shared" si="0"/>
        <v>Carol White-Jeans</v>
      </c>
    </row>
    <row r="19" spans="1:11" ht="15.75" customHeight="1">
      <c r="A19" s="6">
        <v>118</v>
      </c>
      <c r="B19" s="6" t="s">
        <v>118</v>
      </c>
      <c r="C19" s="6" t="s">
        <v>119</v>
      </c>
      <c r="D19" s="6" t="s">
        <v>120</v>
      </c>
      <c r="E19" s="19">
        <v>45448</v>
      </c>
      <c r="F19" s="6">
        <v>25</v>
      </c>
      <c r="G19" s="6">
        <v>10</v>
      </c>
      <c r="H19" s="6">
        <v>15</v>
      </c>
      <c r="I19" s="6">
        <v>2</v>
      </c>
      <c r="J19" t="s">
        <v>118</v>
      </c>
      <c r="K19" t="str">
        <f t="shared" si="0"/>
        <v>Alice Johnson-T-shirt</v>
      </c>
    </row>
    <row r="20" spans="1:11" ht="15.75" customHeight="1">
      <c r="A20" s="6">
        <v>119</v>
      </c>
      <c r="B20" s="6" t="s">
        <v>130</v>
      </c>
      <c r="C20" s="6" t="s">
        <v>126</v>
      </c>
      <c r="D20" s="6" t="s">
        <v>123</v>
      </c>
      <c r="E20" s="19">
        <v>45455</v>
      </c>
      <c r="F20" s="6">
        <v>40</v>
      </c>
      <c r="G20" s="6">
        <v>20</v>
      </c>
      <c r="H20" s="6">
        <v>20</v>
      </c>
      <c r="I20" s="6">
        <v>1</v>
      </c>
      <c r="J20" t="s">
        <v>130</v>
      </c>
      <c r="K20" t="str">
        <f t="shared" si="0"/>
        <v>Bob Ssmith-Hoodie</v>
      </c>
    </row>
    <row r="21" spans="1:11" ht="15.75" customHeight="1">
      <c r="A21" s="6">
        <v>120</v>
      </c>
      <c r="B21" s="6" t="s">
        <v>124</v>
      </c>
      <c r="C21" s="6" t="s">
        <v>122</v>
      </c>
      <c r="D21" s="6" t="s">
        <v>125</v>
      </c>
      <c r="E21" s="19">
        <v>45461</v>
      </c>
      <c r="F21" s="6">
        <v>50</v>
      </c>
      <c r="G21" s="6">
        <v>30</v>
      </c>
      <c r="H21" s="6">
        <v>20</v>
      </c>
      <c r="I21" s="6">
        <v>1</v>
      </c>
      <c r="J21" t="s">
        <v>124</v>
      </c>
      <c r="K21" t="str">
        <f t="shared" si="0"/>
        <v>Carol White-Jeans</v>
      </c>
    </row>
    <row r="22" spans="1:11" ht="15.75" customHeight="1">
      <c r="A22" s="6">
        <v>121</v>
      </c>
      <c r="B22" s="6" t="s">
        <v>118</v>
      </c>
      <c r="C22" s="6" t="s">
        <v>119</v>
      </c>
      <c r="D22" s="6" t="s">
        <v>120</v>
      </c>
      <c r="E22" s="19">
        <v>45474</v>
      </c>
      <c r="F22" s="6">
        <v>25</v>
      </c>
      <c r="G22" s="6">
        <v>10</v>
      </c>
      <c r="H22" s="6">
        <v>15</v>
      </c>
      <c r="I22" s="6">
        <v>2</v>
      </c>
      <c r="J22" t="s">
        <v>118</v>
      </c>
      <c r="K22" t="str">
        <f t="shared" si="0"/>
        <v>Alice Johnson-T-shirt</v>
      </c>
    </row>
    <row r="23" spans="1:11" ht="15.75" customHeight="1">
      <c r="A23" s="6">
        <v>122</v>
      </c>
      <c r="B23" s="6" t="s">
        <v>121</v>
      </c>
      <c r="C23" s="6" t="s">
        <v>126</v>
      </c>
      <c r="D23" s="6" t="s">
        <v>123</v>
      </c>
      <c r="E23" s="19">
        <v>45483</v>
      </c>
      <c r="F23" s="6">
        <v>40</v>
      </c>
      <c r="G23" s="6">
        <v>20</v>
      </c>
      <c r="H23" s="6">
        <v>20</v>
      </c>
      <c r="I23" s="6">
        <v>1</v>
      </c>
      <c r="J23" t="s">
        <v>121</v>
      </c>
      <c r="K23" t="str">
        <f t="shared" si="0"/>
        <v>Bob Smith-Hoodie</v>
      </c>
    </row>
    <row r="24" spans="1:11" ht="15.75" customHeight="1">
      <c r="A24" s="6">
        <v>123</v>
      </c>
      <c r="B24" s="6" t="s">
        <v>124</v>
      </c>
      <c r="C24" s="6" t="s">
        <v>119</v>
      </c>
      <c r="D24" s="6" t="s">
        <v>125</v>
      </c>
      <c r="E24" s="19">
        <v>45488</v>
      </c>
      <c r="F24" s="6">
        <v>30</v>
      </c>
      <c r="G24" s="6">
        <v>12</v>
      </c>
      <c r="H24" s="6">
        <v>18</v>
      </c>
      <c r="I24" s="6">
        <v>3</v>
      </c>
      <c r="J24" t="s">
        <v>124</v>
      </c>
      <c r="K24" t="str">
        <f t="shared" si="0"/>
        <v>Carol White-T-shirt</v>
      </c>
    </row>
    <row r="25" spans="1:11" ht="15.75" customHeight="1">
      <c r="A25" s="6">
        <v>124</v>
      </c>
      <c r="B25" s="6" t="s">
        <v>118</v>
      </c>
      <c r="C25" s="6" t="s">
        <v>122</v>
      </c>
      <c r="D25" s="6" t="s">
        <v>120</v>
      </c>
      <c r="E25" s="19">
        <v>45493</v>
      </c>
      <c r="F25" s="6">
        <v>50</v>
      </c>
      <c r="G25" s="6">
        <v>22</v>
      </c>
      <c r="H25" s="6">
        <v>28</v>
      </c>
      <c r="I25" s="6">
        <v>1</v>
      </c>
      <c r="J25" t="s">
        <v>118</v>
      </c>
      <c r="K25" t="str">
        <f t="shared" si="0"/>
        <v>Alice Johnson-Jeans</v>
      </c>
    </row>
    <row r="26" spans="1:11" ht="15.75" customHeight="1">
      <c r="A26" s="6">
        <v>125</v>
      </c>
      <c r="B26" s="6" t="s">
        <v>121</v>
      </c>
      <c r="C26" s="6" t="s">
        <v>119</v>
      </c>
      <c r="D26" s="6" t="s">
        <v>123</v>
      </c>
      <c r="E26" s="19">
        <v>45506</v>
      </c>
      <c r="F26" s="6">
        <v>25</v>
      </c>
      <c r="G26" s="6">
        <v>10</v>
      </c>
      <c r="H26" s="6">
        <v>15</v>
      </c>
      <c r="I26" s="6">
        <v>2</v>
      </c>
      <c r="J26" t="s">
        <v>121</v>
      </c>
      <c r="K26" t="str">
        <f t="shared" si="0"/>
        <v>Bob Smith-T-shirt</v>
      </c>
    </row>
    <row r="27" spans="1:11" ht="15.75" customHeight="1">
      <c r="A27" s="6">
        <v>126</v>
      </c>
      <c r="B27" s="6" t="s">
        <v>124</v>
      </c>
      <c r="C27" s="6" t="s">
        <v>126</v>
      </c>
      <c r="D27" s="6" t="s">
        <v>125</v>
      </c>
      <c r="E27" s="19">
        <v>45511</v>
      </c>
      <c r="F27" s="6">
        <v>40</v>
      </c>
      <c r="G27" s="6">
        <v>18</v>
      </c>
      <c r="H27" s="6">
        <v>22</v>
      </c>
      <c r="I27" s="6">
        <v>1</v>
      </c>
      <c r="J27" t="s">
        <v>124</v>
      </c>
      <c r="K27" t="str">
        <f t="shared" si="0"/>
        <v>Carol White-Hoodie</v>
      </c>
    </row>
    <row r="28" spans="1:11" ht="15.75" customHeight="1">
      <c r="A28" s="6">
        <v>127</v>
      </c>
      <c r="B28" s="6" t="s">
        <v>118</v>
      </c>
      <c r="C28" s="6" t="s">
        <v>119</v>
      </c>
      <c r="D28" s="6" t="s">
        <v>120</v>
      </c>
      <c r="E28" s="19">
        <v>45516</v>
      </c>
      <c r="F28" s="6">
        <v>25</v>
      </c>
      <c r="G28" s="6">
        <v>10</v>
      </c>
      <c r="H28" s="6">
        <v>15</v>
      </c>
      <c r="I28" s="6">
        <v>2</v>
      </c>
      <c r="J28" t="s">
        <v>118</v>
      </c>
      <c r="K28" t="str">
        <f t="shared" si="0"/>
        <v>Alice Johnson-T-shirt</v>
      </c>
    </row>
    <row r="29" spans="1:11" ht="15.75" customHeight="1">
      <c r="A29" s="6">
        <v>128</v>
      </c>
      <c r="B29" s="6" t="s">
        <v>121</v>
      </c>
      <c r="C29" s="6" t="s">
        <v>122</v>
      </c>
      <c r="D29" s="6" t="s">
        <v>123</v>
      </c>
      <c r="E29" s="19">
        <v>45521</v>
      </c>
      <c r="F29" s="6">
        <v>50</v>
      </c>
      <c r="G29" s="6">
        <v>30</v>
      </c>
      <c r="H29" s="6">
        <v>20</v>
      </c>
      <c r="I29" s="6">
        <v>1</v>
      </c>
      <c r="J29" t="s">
        <v>121</v>
      </c>
      <c r="K29" t="str">
        <f t="shared" si="0"/>
        <v>Bob Smith-Jeans</v>
      </c>
    </row>
    <row r="30" spans="1:11" ht="15.75" customHeight="1">
      <c r="A30" s="6">
        <v>129</v>
      </c>
      <c r="B30" s="6" t="s">
        <v>124</v>
      </c>
      <c r="C30" s="6" t="s">
        <v>126</v>
      </c>
      <c r="D30" s="6" t="s">
        <v>125</v>
      </c>
      <c r="E30" s="19">
        <v>45526</v>
      </c>
      <c r="F30" s="6">
        <v>40</v>
      </c>
      <c r="G30" s="6">
        <v>18</v>
      </c>
      <c r="H30" s="6">
        <v>22</v>
      </c>
      <c r="I30" s="6">
        <v>1</v>
      </c>
      <c r="J30" t="s">
        <v>124</v>
      </c>
      <c r="K30" t="str">
        <f t="shared" si="0"/>
        <v>Carol White-Hoodie</v>
      </c>
    </row>
    <row r="31" spans="1:11" ht="15.75" customHeight="1">
      <c r="A31" s="6">
        <v>130</v>
      </c>
      <c r="B31" s="6" t="s">
        <v>118</v>
      </c>
      <c r="C31" s="6" t="s">
        <v>119</v>
      </c>
      <c r="D31" s="6" t="s">
        <v>120</v>
      </c>
      <c r="E31" s="19">
        <v>45529</v>
      </c>
      <c r="F31" s="6">
        <v>25</v>
      </c>
      <c r="G31" s="6">
        <v>10</v>
      </c>
      <c r="H31" s="6">
        <v>15</v>
      </c>
      <c r="I31" s="6">
        <v>2</v>
      </c>
      <c r="J31" t="s">
        <v>118</v>
      </c>
      <c r="K31" t="str">
        <f t="shared" si="0"/>
        <v>Alice Johnson-T-shirt</v>
      </c>
    </row>
    <row r="32" spans="1:11" ht="15.75" customHeight="1">
      <c r="A32" s="6">
        <v>131</v>
      </c>
      <c r="B32" s="6" t="s">
        <v>131</v>
      </c>
      <c r="C32" s="6" t="s">
        <v>126</v>
      </c>
      <c r="D32" s="6" t="s">
        <v>123</v>
      </c>
      <c r="E32" s="19">
        <v>45536</v>
      </c>
      <c r="F32" s="6">
        <v>40</v>
      </c>
      <c r="G32" s="6">
        <v>20</v>
      </c>
      <c r="H32" s="6">
        <v>20</v>
      </c>
      <c r="I32" s="6">
        <v>1</v>
      </c>
      <c r="J32" t="s">
        <v>121</v>
      </c>
      <c r="K32" t="str">
        <f t="shared" si="0"/>
        <v>Bob Smith-Hoodie</v>
      </c>
    </row>
    <row r="33" spans="1:11" ht="15.75" customHeight="1">
      <c r="A33" s="6">
        <v>132</v>
      </c>
      <c r="B33" s="6" t="s">
        <v>124</v>
      </c>
      <c r="C33" s="6" t="s">
        <v>119</v>
      </c>
      <c r="D33" s="6" t="s">
        <v>125</v>
      </c>
      <c r="E33" s="19">
        <v>45545</v>
      </c>
      <c r="F33" s="6">
        <v>30</v>
      </c>
      <c r="G33" s="6">
        <v>12</v>
      </c>
      <c r="H33" s="6">
        <v>18</v>
      </c>
      <c r="I33" s="6">
        <v>3</v>
      </c>
      <c r="J33" t="s">
        <v>124</v>
      </c>
      <c r="K33" t="str">
        <f t="shared" si="0"/>
        <v>Carol White-T-shirt</v>
      </c>
    </row>
    <row r="34" spans="1:11" ht="15.75" customHeight="1">
      <c r="A34" s="6">
        <v>133</v>
      </c>
      <c r="B34" s="6" t="s">
        <v>132</v>
      </c>
      <c r="C34" s="6" t="s">
        <v>119</v>
      </c>
      <c r="D34" s="6" t="s">
        <v>120</v>
      </c>
      <c r="E34" s="19">
        <v>45550</v>
      </c>
      <c r="F34" s="6">
        <v>25</v>
      </c>
      <c r="G34" s="6">
        <v>10</v>
      </c>
      <c r="H34" s="6">
        <v>15</v>
      </c>
      <c r="I34" s="6">
        <v>2</v>
      </c>
      <c r="J34" t="s">
        <v>118</v>
      </c>
      <c r="K34" t="str">
        <f t="shared" si="0"/>
        <v>Alice Johnson-T-shirt</v>
      </c>
    </row>
    <row r="35" spans="1:11" ht="15.75" customHeight="1">
      <c r="A35" s="6">
        <v>134</v>
      </c>
      <c r="B35" s="6" t="s">
        <v>121</v>
      </c>
      <c r="C35" s="6" t="s">
        <v>126</v>
      </c>
      <c r="D35" s="6" t="s">
        <v>123</v>
      </c>
      <c r="E35" s="19">
        <v>45555</v>
      </c>
      <c r="F35" s="6">
        <v>40</v>
      </c>
      <c r="G35" s="6">
        <v>20</v>
      </c>
      <c r="H35" s="6">
        <v>20</v>
      </c>
      <c r="I35" s="6">
        <v>1</v>
      </c>
      <c r="J35" t="s">
        <v>121</v>
      </c>
      <c r="K35" t="str">
        <f t="shared" si="0"/>
        <v>Bob Smith-Hoodie</v>
      </c>
    </row>
    <row r="36" spans="1:11" ht="15.75" customHeight="1">
      <c r="A36" s="6">
        <v>135</v>
      </c>
      <c r="B36" s="6" t="s">
        <v>124</v>
      </c>
      <c r="C36" s="6" t="s">
        <v>122</v>
      </c>
      <c r="D36" s="6" t="s">
        <v>125</v>
      </c>
      <c r="E36" s="19">
        <v>45560</v>
      </c>
      <c r="F36" s="6">
        <v>50</v>
      </c>
      <c r="G36" s="6">
        <v>32</v>
      </c>
      <c r="H36" s="6">
        <v>18</v>
      </c>
      <c r="I36" s="6">
        <v>1</v>
      </c>
      <c r="J36" t="s">
        <v>124</v>
      </c>
      <c r="K36" t="str">
        <f t="shared" si="0"/>
        <v>Carol White-Jeans</v>
      </c>
    </row>
    <row r="38" spans="1:11" ht="15.75" customHeight="1">
      <c r="F38">
        <f>SUM(F2:F36)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Pivot Tables</vt:lpstr>
      <vt:lpstr>Cleaning &amp; Calculating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Jasleen Kaur Sondhi</cp:lastModifiedBy>
  <dcterms:modified xsi:type="dcterms:W3CDTF">2024-12-14T13:55:16Z</dcterms:modified>
</cp:coreProperties>
</file>