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20" windowHeight="9220" activeTab="4"/>
  </bookViews>
  <sheets>
    <sheet name="byLarge_means" sheetId="3" r:id="rId1"/>
    <sheet name="byLarge_test1" sheetId="1" r:id="rId2"/>
    <sheet name="byLarge_test2" sheetId="2" r:id="rId3"/>
    <sheet name="varnames lookup" sheetId="5" r:id="rId4"/>
    <sheet name="table" sheetId="4" r:id="rId5"/>
  </sheets>
  <calcPr calcId="145621"/>
</workbook>
</file>

<file path=xl/calcChain.xml><?xml version="1.0" encoding="utf-8"?>
<calcChain xmlns="http://schemas.openxmlformats.org/spreadsheetml/2006/main">
  <c r="P8" i="4" l="1"/>
  <c r="S8" i="4" s="1"/>
  <c r="Q8" i="4"/>
  <c r="T8" i="4" s="1"/>
  <c r="P9" i="4"/>
  <c r="S9" i="4" s="1"/>
  <c r="Q9" i="4"/>
  <c r="T9" i="4" s="1"/>
  <c r="P10" i="4"/>
  <c r="S10" i="4" s="1"/>
  <c r="Q10" i="4"/>
  <c r="T10" i="4" s="1"/>
  <c r="P12" i="4"/>
  <c r="S12" i="4" s="1"/>
  <c r="Q12" i="4"/>
  <c r="T12" i="4" s="1"/>
  <c r="P13" i="4"/>
  <c r="S13" i="4" s="1"/>
  <c r="Q13" i="4"/>
  <c r="T13" i="4" s="1"/>
  <c r="P14" i="4"/>
  <c r="S14" i="4" s="1"/>
  <c r="Q14" i="4"/>
  <c r="T14" i="4" s="1"/>
  <c r="I9" i="4"/>
  <c r="J9" i="4"/>
  <c r="K9" i="4"/>
  <c r="I10" i="4"/>
  <c r="J10" i="4"/>
  <c r="K10" i="4"/>
  <c r="I12" i="4"/>
  <c r="J12" i="4"/>
  <c r="K12" i="4"/>
  <c r="I13" i="4"/>
  <c r="J13" i="4"/>
  <c r="K13" i="4"/>
  <c r="I14" i="4"/>
  <c r="J14" i="4"/>
  <c r="K14" i="4"/>
  <c r="I8" i="4"/>
  <c r="V8" i="4" s="1"/>
  <c r="M8" i="4" s="1"/>
  <c r="J8" i="4"/>
  <c r="W8" i="4" s="1"/>
  <c r="N8" i="4" s="1"/>
  <c r="K8" i="4"/>
  <c r="K7" i="4"/>
  <c r="J7" i="4"/>
  <c r="I7" i="4"/>
  <c r="E8" i="4"/>
  <c r="F8" i="4"/>
  <c r="G8" i="4"/>
  <c r="E9" i="4"/>
  <c r="F9" i="4"/>
  <c r="G9" i="4"/>
  <c r="E10" i="4"/>
  <c r="F10" i="4"/>
  <c r="G10" i="4"/>
  <c r="E12" i="4"/>
  <c r="F12" i="4"/>
  <c r="G12" i="4"/>
  <c r="E13" i="4"/>
  <c r="F13" i="4"/>
  <c r="G13" i="4"/>
  <c r="E14" i="4"/>
  <c r="F14" i="4"/>
  <c r="G14" i="4"/>
  <c r="D8" i="4"/>
  <c r="D9" i="4"/>
  <c r="D10" i="4"/>
  <c r="D12" i="4"/>
  <c r="D13" i="4"/>
  <c r="D14" i="4"/>
  <c r="D7" i="4"/>
  <c r="F7" i="4"/>
  <c r="G7" i="4"/>
  <c r="E7" i="4"/>
  <c r="V14" i="4" l="1"/>
  <c r="M14" i="4" s="1"/>
  <c r="W10" i="4"/>
  <c r="N10" i="4" s="1"/>
  <c r="V9" i="4"/>
  <c r="M9" i="4" s="1"/>
  <c r="W12" i="4"/>
  <c r="N12" i="4" s="1"/>
  <c r="W13" i="4"/>
  <c r="N13" i="4" s="1"/>
  <c r="V12" i="4"/>
  <c r="M12" i="4" s="1"/>
  <c r="V10" i="4"/>
  <c r="M10" i="4" s="1"/>
  <c r="W14" i="4"/>
  <c r="N14" i="4" s="1"/>
  <c r="V13" i="4"/>
  <c r="M13" i="4" s="1"/>
  <c r="W9" i="4"/>
  <c r="N9" i="4" s="1"/>
  <c r="P7" i="4"/>
  <c r="S7" i="4" s="1"/>
  <c r="Q7" i="4"/>
  <c r="T7" i="4" s="1"/>
  <c r="V7" i="4" l="1"/>
  <c r="M7" i="4" s="1"/>
  <c r="W7" i="4"/>
  <c r="N7" i="4" s="1"/>
</calcChain>
</file>

<file path=xl/sharedStrings.xml><?xml version="1.0" encoding="utf-8"?>
<sst xmlns="http://schemas.openxmlformats.org/spreadsheetml/2006/main" count="106" uniqueCount="65">
  <si>
    <t>Variable</t>
  </si>
  <si>
    <t>tValue</t>
  </si>
  <si>
    <t>Probt</t>
  </si>
  <si>
    <t>Mean</t>
  </si>
  <si>
    <t>size</t>
  </si>
  <si>
    <t>pVal</t>
  </si>
  <si>
    <t>_TYPE_</t>
  </si>
  <si>
    <t>_FREQ_</t>
  </si>
  <si>
    <t>size_Mean</t>
  </si>
  <si>
    <t>size_Median</t>
  </si>
  <si>
    <t>size_N</t>
  </si>
  <si>
    <t>variable list</t>
  </si>
  <si>
    <t>size_StdDev</t>
  </si>
  <si>
    <t>Median</t>
  </si>
  <si>
    <t>Stdev.</t>
  </si>
  <si>
    <t>Difference (B-A)</t>
  </si>
  <si>
    <t>_Median</t>
  </si>
  <si>
    <t>_Mean</t>
  </si>
  <si>
    <t>_StdDev</t>
  </si>
  <si>
    <t>significance</t>
  </si>
  <si>
    <t>p-level</t>
  </si>
  <si>
    <t>difference</t>
  </si>
  <si>
    <t>paste excel files in worksheets byLage_test1, byLarge_test2, byLarge_means</t>
  </si>
  <si>
    <t>The SAS names can be 'short' or not very descriptive at times</t>
  </si>
  <si>
    <t>SAS names</t>
  </si>
  <si>
    <t>pretty names</t>
  </si>
  <si>
    <t>ret</t>
  </si>
  <si>
    <t>return</t>
  </si>
  <si>
    <t>beta</t>
  </si>
  <si>
    <t>btm</t>
  </si>
  <si>
    <t>beta_lag</t>
  </si>
  <si>
    <t>betaLag</t>
  </si>
  <si>
    <t>btm_lag</t>
  </si>
  <si>
    <t>btmLag</t>
  </si>
  <si>
    <t>size_lag</t>
  </si>
  <si>
    <t>sizeLag</t>
  </si>
  <si>
    <t>largeFirm</t>
  </si>
  <si>
    <t>ret_Mean</t>
  </si>
  <si>
    <t>beta_Mean</t>
  </si>
  <si>
    <t>btm_Mean</t>
  </si>
  <si>
    <t>beta_lag_Mean</t>
  </si>
  <si>
    <t>btm_lag_Mean</t>
  </si>
  <si>
    <t>size_lag_Mean</t>
  </si>
  <si>
    <t>ret_Median</t>
  </si>
  <si>
    <t>beta_Median</t>
  </si>
  <si>
    <t>btm_Median</t>
  </si>
  <si>
    <t>beta_lag_Median</t>
  </si>
  <si>
    <t>btm_lag_Median</t>
  </si>
  <si>
    <t>size_lag_Median</t>
  </si>
  <si>
    <t>ret_StdDev</t>
  </si>
  <si>
    <t>beta_StdDev</t>
  </si>
  <si>
    <t>btm_StdDev</t>
  </si>
  <si>
    <t>beta_lag_StdDev</t>
  </si>
  <si>
    <t>btm_lag_StdDev</t>
  </si>
  <si>
    <t>size_lag_StdDev</t>
  </si>
  <si>
    <t>ret_N</t>
  </si>
  <si>
    <t>beta_N</t>
  </si>
  <si>
    <t>btm_N</t>
  </si>
  <si>
    <t>beta_lag_N</t>
  </si>
  <si>
    <t>btm_lag_N</t>
  </si>
  <si>
    <t>size_lag_N</t>
  </si>
  <si>
    <t>Small Firms (A)</t>
  </si>
  <si>
    <t>Large firms (B)</t>
  </si>
  <si>
    <t>Main variables</t>
  </si>
  <si>
    <t>Lagged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</si>
</sst>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8" borderId="8" xfId="15" applyFont="1"/>
    <xf numFmtId="164" fontId="0" fillId="0" borderId="0" xfId="42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XFD1048576"/>
    </sheetView>
  </sheetViews>
  <sheetFormatPr defaultRowHeight="14.5" x14ac:dyDescent="0.35"/>
  <sheetData>
    <row r="1" spans="1:31" x14ac:dyDescent="0.35">
      <c r="A1" t="s">
        <v>36</v>
      </c>
      <c r="B1" t="s">
        <v>6</v>
      </c>
      <c r="C1" t="s">
        <v>7</v>
      </c>
      <c r="D1" t="s">
        <v>37</v>
      </c>
      <c r="E1" t="s">
        <v>38</v>
      </c>
      <c r="F1" t="s">
        <v>39</v>
      </c>
      <c r="G1" t="s">
        <v>8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9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12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10</v>
      </c>
      <c r="AC1" t="s">
        <v>58</v>
      </c>
      <c r="AD1" t="s">
        <v>59</v>
      </c>
      <c r="AE1" t="s">
        <v>60</v>
      </c>
    </row>
    <row r="2" spans="1:31" x14ac:dyDescent="0.35">
      <c r="A2">
        <v>0</v>
      </c>
      <c r="B2">
        <v>0</v>
      </c>
      <c r="C2">
        <v>20188</v>
      </c>
      <c r="D2">
        <v>4.6828689700000002E-2</v>
      </c>
      <c r="E2">
        <v>1.3003274063000001</v>
      </c>
      <c r="F2">
        <v>0.86766436729999996</v>
      </c>
      <c r="G2">
        <v>4.5967755218999997</v>
      </c>
      <c r="H2">
        <v>1.2929574698999999</v>
      </c>
      <c r="I2">
        <v>0.83121202059999999</v>
      </c>
      <c r="J2">
        <v>4.6914495666000002</v>
      </c>
      <c r="K2">
        <v>-3.3193205000000003E-2</v>
      </c>
      <c r="L2">
        <v>1.1602509168999999</v>
      </c>
      <c r="M2">
        <v>0.68809760630000005</v>
      </c>
      <c r="N2">
        <v>4.7139535006999997</v>
      </c>
      <c r="O2">
        <v>1.1250485152</v>
      </c>
      <c r="P2">
        <v>0.65229856259999996</v>
      </c>
      <c r="Q2">
        <v>4.7808017444999997</v>
      </c>
      <c r="R2">
        <v>0.63131468030000004</v>
      </c>
      <c r="S2">
        <v>1.027674223</v>
      </c>
      <c r="T2">
        <v>0.94958208769999997</v>
      </c>
      <c r="U2">
        <v>1.3111883828999999</v>
      </c>
      <c r="V2">
        <v>1.0592559518</v>
      </c>
      <c r="W2">
        <v>0.83510602509999998</v>
      </c>
      <c r="X2">
        <v>1.2740931552999999</v>
      </c>
      <c r="Y2">
        <v>20188</v>
      </c>
      <c r="Z2">
        <v>20188</v>
      </c>
      <c r="AA2">
        <v>20188</v>
      </c>
      <c r="AB2">
        <v>20188</v>
      </c>
      <c r="AC2">
        <v>20188</v>
      </c>
      <c r="AD2">
        <v>20188</v>
      </c>
      <c r="AE2">
        <v>20188</v>
      </c>
    </row>
    <row r="3" spans="1:31" x14ac:dyDescent="0.35">
      <c r="A3">
        <v>1</v>
      </c>
      <c r="B3">
        <v>0</v>
      </c>
      <c r="C3">
        <v>20125</v>
      </c>
      <c r="D3">
        <v>0.20148190290000001</v>
      </c>
      <c r="E3">
        <v>1.2703682591000001</v>
      </c>
      <c r="F3">
        <v>0.5198551481</v>
      </c>
      <c r="G3">
        <v>7.9615245131999997</v>
      </c>
      <c r="H3">
        <v>1.2784372989999999</v>
      </c>
      <c r="I3">
        <v>0.52014383019999999</v>
      </c>
      <c r="J3">
        <v>7.8619451016999999</v>
      </c>
      <c r="K3">
        <v>0.13957051140000001</v>
      </c>
      <c r="L3">
        <v>1.1612546148</v>
      </c>
      <c r="M3">
        <v>0.44070179329999998</v>
      </c>
      <c r="N3">
        <v>7.7482286986000002</v>
      </c>
      <c r="O3">
        <v>1.1538994841000001</v>
      </c>
      <c r="P3">
        <v>0.4388153555</v>
      </c>
      <c r="Q3">
        <v>7.6632103696999998</v>
      </c>
      <c r="R3">
        <v>0.52008017470000001</v>
      </c>
      <c r="S3">
        <v>0.77430691539999996</v>
      </c>
      <c r="T3">
        <v>0.43154920730000002</v>
      </c>
      <c r="U3">
        <v>1.410062302</v>
      </c>
      <c r="V3">
        <v>0.82204798430000003</v>
      </c>
      <c r="W3">
        <v>0.44702407519999998</v>
      </c>
      <c r="X3">
        <v>1.4575858076999999</v>
      </c>
      <c r="Y3">
        <v>20125</v>
      </c>
      <c r="Z3">
        <v>20125</v>
      </c>
      <c r="AA3">
        <v>20125</v>
      </c>
      <c r="AB3">
        <v>20125</v>
      </c>
      <c r="AC3">
        <v>20125</v>
      </c>
      <c r="AD3">
        <v>20125</v>
      </c>
      <c r="AE3">
        <v>20125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:A8"/>
    </sheetView>
  </sheetViews>
  <sheetFormatPr defaultRowHeight="14.5" x14ac:dyDescent="0.35"/>
  <cols>
    <col min="1" max="1" width="2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26</v>
      </c>
      <c r="B2">
        <v>26.85</v>
      </c>
      <c r="C2">
        <v>0</v>
      </c>
      <c r="D2">
        <v>0.155</v>
      </c>
    </row>
    <row r="3" spans="1:4" x14ac:dyDescent="0.35">
      <c r="A3" t="s">
        <v>28</v>
      </c>
      <c r="B3">
        <v>-3.31</v>
      </c>
      <c r="C3">
        <v>1E-3</v>
      </c>
      <c r="D3">
        <v>-0.03</v>
      </c>
    </row>
    <row r="4" spans="1:4" x14ac:dyDescent="0.35">
      <c r="A4" t="s">
        <v>29</v>
      </c>
      <c r="B4">
        <v>-47.37</v>
      </c>
      <c r="C4">
        <v>0</v>
      </c>
      <c r="D4">
        <v>-0.34799999999999998</v>
      </c>
    </row>
    <row r="5" spans="1:4" x14ac:dyDescent="0.35">
      <c r="A5" t="s">
        <v>4</v>
      </c>
      <c r="B5">
        <v>248.08</v>
      </c>
      <c r="C5">
        <v>0</v>
      </c>
      <c r="D5">
        <v>3.3650000000000002</v>
      </c>
    </row>
    <row r="6" spans="1:4" x14ac:dyDescent="0.35">
      <c r="A6" t="s">
        <v>30</v>
      </c>
      <c r="B6">
        <v>-1.54</v>
      </c>
      <c r="C6">
        <v>0.124</v>
      </c>
      <c r="D6">
        <v>-1.4999999999999999E-2</v>
      </c>
    </row>
    <row r="7" spans="1:4" x14ac:dyDescent="0.35">
      <c r="A7" t="s">
        <v>32</v>
      </c>
      <c r="B7">
        <v>-46.64</v>
      </c>
      <c r="C7">
        <v>0</v>
      </c>
      <c r="D7">
        <v>-0.311</v>
      </c>
    </row>
    <row r="8" spans="1:4" x14ac:dyDescent="0.35">
      <c r="A8" t="s">
        <v>34</v>
      </c>
      <c r="B8">
        <v>232.49</v>
      </c>
      <c r="C8">
        <v>0</v>
      </c>
      <c r="D8">
        <v>3.17</v>
      </c>
    </row>
    <row r="9" spans="1:4" ht="15" x14ac:dyDescent="0.25"/>
    <row r="10" spans="1:4" ht="15" x14ac:dyDescent="0.25"/>
    <row r="11" spans="1:4" ht="15" x14ac:dyDescent="0.25"/>
    <row r="12" spans="1:4" ht="15" x14ac:dyDescent="0.25"/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26</v>
      </c>
      <c r="B2">
        <v>0</v>
      </c>
    </row>
    <row r="3" spans="1:2" x14ac:dyDescent="0.35">
      <c r="A3" t="s">
        <v>28</v>
      </c>
      <c r="B3">
        <v>0.02</v>
      </c>
    </row>
    <row r="4" spans="1:2" x14ac:dyDescent="0.35">
      <c r="A4" t="s">
        <v>29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30</v>
      </c>
      <c r="B6">
        <v>0</v>
      </c>
    </row>
    <row r="7" spans="1:2" x14ac:dyDescent="0.35">
      <c r="A7" t="s">
        <v>32</v>
      </c>
      <c r="B7">
        <v>0</v>
      </c>
    </row>
    <row r="8" spans="1:2" x14ac:dyDescent="0.35">
      <c r="A8" t="s">
        <v>34</v>
      </c>
      <c r="B8">
        <v>0</v>
      </c>
    </row>
    <row r="9" spans="1:2" ht="15" x14ac:dyDescent="0.25"/>
    <row r="10" spans="1:2" ht="15" x14ac:dyDescent="0.25"/>
    <row r="11" spans="1:2" ht="15" x14ac:dyDescent="0.25"/>
    <row r="12" spans="1:2" ht="15" x14ac:dyDescent="0.25"/>
    <row r="13" spans="1:2" ht="15" x14ac:dyDescent="0.25"/>
    <row r="14" spans="1:2" ht="15" x14ac:dyDescent="0.25"/>
    <row r="15" spans="1:2" ht="15" x14ac:dyDescent="0.25"/>
    <row r="16" spans="1:2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6" sqref="K6"/>
    </sheetView>
  </sheetViews>
  <sheetFormatPr defaultRowHeight="14.5" x14ac:dyDescent="0.35"/>
  <cols>
    <col min="2" max="2" width="9.81640625" bestFit="1" customWidth="1"/>
  </cols>
  <sheetData>
    <row r="1" spans="1:3" x14ac:dyDescent="0.35">
      <c r="A1" t="s">
        <v>23</v>
      </c>
    </row>
    <row r="3" spans="1:3" x14ac:dyDescent="0.35">
      <c r="B3" t="s">
        <v>24</v>
      </c>
      <c r="C3" t="s">
        <v>25</v>
      </c>
    </row>
    <row r="4" spans="1:3" x14ac:dyDescent="0.35">
      <c r="B4" t="s">
        <v>26</v>
      </c>
      <c r="C4" t="s">
        <v>27</v>
      </c>
    </row>
    <row r="5" spans="1:3" x14ac:dyDescent="0.35">
      <c r="B5" t="s">
        <v>28</v>
      </c>
      <c r="C5" t="s">
        <v>28</v>
      </c>
    </row>
    <row r="6" spans="1:3" x14ac:dyDescent="0.35">
      <c r="B6" t="s">
        <v>29</v>
      </c>
      <c r="C6" t="s">
        <v>29</v>
      </c>
    </row>
    <row r="7" spans="1:3" x14ac:dyDescent="0.35">
      <c r="B7" t="s">
        <v>4</v>
      </c>
      <c r="C7" t="s">
        <v>4</v>
      </c>
    </row>
    <row r="8" spans="1:3" x14ac:dyDescent="0.35">
      <c r="B8" t="s">
        <v>30</v>
      </c>
      <c r="C8" t="s">
        <v>31</v>
      </c>
    </row>
    <row r="9" spans="1:3" x14ac:dyDescent="0.35">
      <c r="B9" t="s">
        <v>32</v>
      </c>
      <c r="C9" t="s">
        <v>33</v>
      </c>
    </row>
    <row r="10" spans="1:3" x14ac:dyDescent="0.35">
      <c r="B10" t="s">
        <v>34</v>
      </c>
      <c r="C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="85" zoomScaleNormal="85" workbookViewId="0">
      <selection activeCell="G16" sqref="G16"/>
    </sheetView>
  </sheetViews>
  <sheetFormatPr defaultRowHeight="14.5" x14ac:dyDescent="0.35"/>
  <cols>
    <col min="1" max="1" width="12.453125" customWidth="1"/>
    <col min="2" max="2" width="21.7265625" bestFit="1" customWidth="1"/>
    <col min="3" max="3" width="3.26953125" customWidth="1"/>
    <col min="4" max="4" width="15.453125" bestFit="1" customWidth="1"/>
    <col min="8" max="8" width="2" customWidth="1"/>
    <col min="12" max="12" width="1.7265625" customWidth="1"/>
    <col min="15" max="15" width="5.81640625" customWidth="1"/>
    <col min="18" max="18" width="4.1796875" customWidth="1"/>
    <col min="21" max="21" width="3.54296875" customWidth="1"/>
  </cols>
  <sheetData>
    <row r="1" spans="1:23" x14ac:dyDescent="0.35">
      <c r="A1" t="s">
        <v>22</v>
      </c>
    </row>
    <row r="2" spans="1:23" x14ac:dyDescent="0.35">
      <c r="E2" t="s">
        <v>16</v>
      </c>
      <c r="F2" t="s">
        <v>17</v>
      </c>
      <c r="G2" t="s">
        <v>18</v>
      </c>
      <c r="I2" t="s">
        <v>16</v>
      </c>
      <c r="J2" t="s">
        <v>17</v>
      </c>
      <c r="K2" t="s">
        <v>18</v>
      </c>
    </row>
    <row r="4" spans="1:23" x14ac:dyDescent="0.35">
      <c r="E4" s="8" t="s">
        <v>61</v>
      </c>
      <c r="F4" s="8"/>
      <c r="G4" s="8"/>
      <c r="H4" s="4"/>
      <c r="I4" s="8" t="s">
        <v>62</v>
      </c>
      <c r="J4" s="8"/>
      <c r="K4" s="8"/>
      <c r="L4" s="4"/>
      <c r="M4" s="8" t="s">
        <v>15</v>
      </c>
      <c r="N4" s="8"/>
      <c r="P4" t="s">
        <v>20</v>
      </c>
      <c r="S4" t="s">
        <v>19</v>
      </c>
      <c r="V4" t="s">
        <v>21</v>
      </c>
    </row>
    <row r="5" spans="1:23" x14ac:dyDescent="0.35">
      <c r="B5" s="1" t="s">
        <v>11</v>
      </c>
      <c r="D5" s="6" t="s">
        <v>0</v>
      </c>
      <c r="E5" s="5" t="s">
        <v>13</v>
      </c>
      <c r="F5" s="5" t="s">
        <v>3</v>
      </c>
      <c r="G5" s="5" t="s">
        <v>14</v>
      </c>
      <c r="H5" s="5"/>
      <c r="I5" s="5" t="s">
        <v>13</v>
      </c>
      <c r="J5" s="5" t="s">
        <v>3</v>
      </c>
      <c r="K5" s="5" t="s">
        <v>14</v>
      </c>
      <c r="L5" s="5"/>
      <c r="M5" s="5" t="s">
        <v>13</v>
      </c>
      <c r="N5" s="5" t="s">
        <v>3</v>
      </c>
      <c r="P5" t="s">
        <v>13</v>
      </c>
      <c r="Q5" t="s">
        <v>3</v>
      </c>
      <c r="S5" t="s">
        <v>13</v>
      </c>
      <c r="T5" t="s">
        <v>3</v>
      </c>
      <c r="V5" t="s">
        <v>13</v>
      </c>
      <c r="W5" t="s">
        <v>3</v>
      </c>
    </row>
    <row r="6" spans="1:23" x14ac:dyDescent="0.35">
      <c r="D6" s="7" t="s">
        <v>63</v>
      </c>
    </row>
    <row r="7" spans="1:23" x14ac:dyDescent="0.35">
      <c r="B7" t="s">
        <v>26</v>
      </c>
      <c r="D7" t="str">
        <f>VLOOKUP(B7,'varnames lookup'!$B$4:$C$10,2,0)</f>
        <v>return</v>
      </c>
      <c r="E7" s="2">
        <f>HLOOKUP(CONCATENATE($B7,E$2),byLarge_means!$A$1:$AE$4,2,FALSE)</f>
        <v>-3.3193205000000003E-2</v>
      </c>
      <c r="F7" s="2">
        <f>HLOOKUP(CONCATENATE($B7,F$2),byLarge_means!$A$1:$AE$4,2,FALSE)</f>
        <v>4.6828689700000002E-2</v>
      </c>
      <c r="G7" s="2">
        <f>HLOOKUP(CONCATENATE($B7,G$2),byLarge_means!$A$1:$AE$4,2,FALSE)</f>
        <v>0.63131468030000004</v>
      </c>
      <c r="H7" s="2"/>
      <c r="I7" s="2">
        <f>HLOOKUP(CONCATENATE($B7,I$2),byLarge_means!$A$1:$AE$4,3,FALSE)</f>
        <v>0.13957051140000001</v>
      </c>
      <c r="J7" s="2">
        <f>HLOOKUP(CONCATENATE($B7,J$2),byLarge_means!$A$1:$AE$4,3,FALSE)</f>
        <v>0.20148190290000001</v>
      </c>
      <c r="K7" s="2">
        <f>HLOOKUP(CONCATENATE($B7,K$2),byLarge_means!$A$1:$AE$4,3,FALSE)</f>
        <v>0.52008017470000001</v>
      </c>
      <c r="M7" s="4" t="str">
        <f>CONCATENATE(V7,S7)</f>
        <v>0.173**</v>
      </c>
      <c r="N7" s="4" t="str">
        <f>CONCATENATE(W7,T7)</f>
        <v>0.155**</v>
      </c>
      <c r="P7">
        <f>VLOOKUP(B7,byLarge_test2!$A$2:$B$30,2,FALSE)</f>
        <v>0</v>
      </c>
      <c r="Q7">
        <f>VLOOKUP(B7,byLarge_test1!$A$2:$D$30,3,FALSE)</f>
        <v>0</v>
      </c>
      <c r="S7" t="str">
        <f>IF(P7&lt;0.05,IF(P7&lt;0.01,"**","*"),"")</f>
        <v>**</v>
      </c>
      <c r="T7" t="str">
        <f>IF(Q7&lt;0.05,IF(Q7&lt;0.01,"**","*"),"")</f>
        <v>**</v>
      </c>
      <c r="V7" s="3" t="str">
        <f>TEXT(I7-E7, "0.000")</f>
        <v>0.173</v>
      </c>
      <c r="W7" s="3" t="str">
        <f>TEXT(J7-F7, "0.000")</f>
        <v>0.155</v>
      </c>
    </row>
    <row r="8" spans="1:23" x14ac:dyDescent="0.35">
      <c r="B8" t="s">
        <v>28</v>
      </c>
      <c r="D8" t="str">
        <f>VLOOKUP(B8,'varnames lookup'!$B$4:$C$10,2,0)</f>
        <v>beta</v>
      </c>
      <c r="E8" s="2">
        <f>HLOOKUP(CONCATENATE($B8,E$2),byLarge_means!$A$1:$AE$4,2,FALSE)</f>
        <v>1.1602509168999999</v>
      </c>
      <c r="F8" s="2">
        <f>HLOOKUP(CONCATENATE($B8,F$2),byLarge_means!$A$1:$AE$4,2,FALSE)</f>
        <v>1.3003274063000001</v>
      </c>
      <c r="G8" s="2">
        <f>HLOOKUP(CONCATENATE($B8,G$2),byLarge_means!$A$1:$AE$4,2,FALSE)</f>
        <v>1.027674223</v>
      </c>
      <c r="I8" s="2">
        <f>HLOOKUP(CONCATENATE($B8,I$2),byLarge_means!$A$1:$AE$4,3,FALSE)</f>
        <v>1.1612546148</v>
      </c>
      <c r="J8" s="2">
        <f>HLOOKUP(CONCATENATE($B8,J$2),byLarge_means!$A$1:$AE$4,3,FALSE)</f>
        <v>1.2703682591000001</v>
      </c>
      <c r="K8" s="2">
        <f>HLOOKUP(CONCATENATE($B8,K$2),byLarge_means!$A$1:$AE$4,3,FALSE)</f>
        <v>0.77430691539999996</v>
      </c>
      <c r="M8" s="4" t="str">
        <f t="shared" ref="M8:M14" si="0">CONCATENATE(V8,S8)</f>
        <v>0.001*</v>
      </c>
      <c r="N8" s="4" t="str">
        <f t="shared" ref="N8:N14" si="1">CONCATENATE(W8,T8)</f>
        <v>-0.030**</v>
      </c>
      <c r="P8">
        <f>VLOOKUP(B8,byLarge_test2!$A$2:$B$30,2,FALSE)</f>
        <v>0.02</v>
      </c>
      <c r="Q8">
        <f>VLOOKUP(B8,byLarge_test1!$A$2:$D$30,3,FALSE)</f>
        <v>1E-3</v>
      </c>
      <c r="S8" t="str">
        <f t="shared" ref="S8:S14" si="2">IF(P8&lt;0.05,IF(P8&lt;0.01,"**","*"),"")</f>
        <v>*</v>
      </c>
      <c r="T8" t="str">
        <f t="shared" ref="T8:T14" si="3">IF(Q8&lt;0.05,IF(Q8&lt;0.01,"**","*"),"")</f>
        <v>**</v>
      </c>
      <c r="V8" s="3" t="str">
        <f t="shared" ref="V8:V14" si="4">TEXT(I8-E8, "0.000")</f>
        <v>0.001</v>
      </c>
      <c r="W8" s="3" t="str">
        <f t="shared" ref="W8:W14" si="5">TEXT(J8-F8, "0.000")</f>
        <v>-0.030</v>
      </c>
    </row>
    <row r="9" spans="1:23" x14ac:dyDescent="0.35">
      <c r="B9" t="s">
        <v>29</v>
      </c>
      <c r="D9" t="str">
        <f>VLOOKUP(B9,'varnames lookup'!$B$4:$C$10,2,0)</f>
        <v>btm</v>
      </c>
      <c r="E9" s="2">
        <f>HLOOKUP(CONCATENATE($B9,E$2),byLarge_means!$A$1:$AE$4,2,FALSE)</f>
        <v>0.68809760630000005</v>
      </c>
      <c r="F9" s="2">
        <f>HLOOKUP(CONCATENATE($B9,F$2),byLarge_means!$A$1:$AE$4,2,FALSE)</f>
        <v>0.86766436729999996</v>
      </c>
      <c r="G9" s="2">
        <f>HLOOKUP(CONCATENATE($B9,G$2),byLarge_means!$A$1:$AE$4,2,FALSE)</f>
        <v>0.94958208769999997</v>
      </c>
      <c r="I9" s="2">
        <f>HLOOKUP(CONCATENATE($B9,I$2),byLarge_means!$A$1:$AE$4,3,FALSE)</f>
        <v>0.44070179329999998</v>
      </c>
      <c r="J9" s="2">
        <f>HLOOKUP(CONCATENATE($B9,J$2),byLarge_means!$A$1:$AE$4,3,FALSE)</f>
        <v>0.5198551481</v>
      </c>
      <c r="K9" s="2">
        <f>HLOOKUP(CONCATENATE($B9,K$2),byLarge_means!$A$1:$AE$4,3,FALSE)</f>
        <v>0.43154920730000002</v>
      </c>
      <c r="M9" s="4" t="str">
        <f t="shared" si="0"/>
        <v>-0.247**</v>
      </c>
      <c r="N9" s="4" t="str">
        <f t="shared" si="1"/>
        <v>-0.348**</v>
      </c>
      <c r="P9">
        <f>VLOOKUP(B9,byLarge_test2!$A$2:$B$30,2,FALSE)</f>
        <v>0</v>
      </c>
      <c r="Q9">
        <f>VLOOKUP(B9,byLarge_test1!$A$2:$D$30,3,FALSE)</f>
        <v>0</v>
      </c>
      <c r="S9" t="str">
        <f t="shared" si="2"/>
        <v>**</v>
      </c>
      <c r="T9" t="str">
        <f t="shared" si="3"/>
        <v>**</v>
      </c>
      <c r="V9" s="3" t="str">
        <f t="shared" si="4"/>
        <v>-0.247</v>
      </c>
      <c r="W9" s="3" t="str">
        <f t="shared" si="5"/>
        <v>-0.348</v>
      </c>
    </row>
    <row r="10" spans="1:23" x14ac:dyDescent="0.35">
      <c r="B10" t="s">
        <v>4</v>
      </c>
      <c r="D10" t="str">
        <f>VLOOKUP(B10,'varnames lookup'!$B$4:$C$10,2,0)</f>
        <v>size</v>
      </c>
      <c r="E10" s="2">
        <f>HLOOKUP(CONCATENATE($B10,E$2),byLarge_means!$A$1:$AE$4,2,FALSE)</f>
        <v>4.7139535006999997</v>
      </c>
      <c r="F10" s="2">
        <f>HLOOKUP(CONCATENATE($B10,F$2),byLarge_means!$A$1:$AE$4,2,FALSE)</f>
        <v>4.5967755218999997</v>
      </c>
      <c r="G10" s="2">
        <f>HLOOKUP(CONCATENATE($B10,G$2),byLarge_means!$A$1:$AE$4,2,FALSE)</f>
        <v>1.3111883828999999</v>
      </c>
      <c r="I10" s="2">
        <f>HLOOKUP(CONCATENATE($B10,I$2),byLarge_means!$A$1:$AE$4,3,FALSE)</f>
        <v>7.7482286986000002</v>
      </c>
      <c r="J10" s="2">
        <f>HLOOKUP(CONCATENATE($B10,J$2),byLarge_means!$A$1:$AE$4,3,FALSE)</f>
        <v>7.9615245131999997</v>
      </c>
      <c r="K10" s="2">
        <f>HLOOKUP(CONCATENATE($B10,K$2),byLarge_means!$A$1:$AE$4,3,FALSE)</f>
        <v>1.410062302</v>
      </c>
      <c r="M10" s="4" t="str">
        <f t="shared" si="0"/>
        <v>3.034**</v>
      </c>
      <c r="N10" s="4" t="str">
        <f t="shared" si="1"/>
        <v>3.365**</v>
      </c>
      <c r="P10">
        <f>VLOOKUP(B10,byLarge_test2!$A$2:$B$30,2,FALSE)</f>
        <v>0</v>
      </c>
      <c r="Q10">
        <f>VLOOKUP(B10,byLarge_test1!$A$2:$D$30,3,FALSE)</f>
        <v>0</v>
      </c>
      <c r="S10" t="str">
        <f t="shared" si="2"/>
        <v>**</v>
      </c>
      <c r="T10" t="str">
        <f t="shared" si="3"/>
        <v>**</v>
      </c>
      <c r="V10" s="3" t="str">
        <f t="shared" si="4"/>
        <v>3.034</v>
      </c>
      <c r="W10" s="3" t="str">
        <f t="shared" si="5"/>
        <v>3.365</v>
      </c>
    </row>
    <row r="11" spans="1:23" x14ac:dyDescent="0.35">
      <c r="D11" s="7" t="s">
        <v>64</v>
      </c>
      <c r="E11" s="2"/>
      <c r="F11" s="2"/>
      <c r="G11" s="2"/>
      <c r="I11" s="2"/>
      <c r="J11" s="2"/>
      <c r="K11" s="2"/>
      <c r="M11" s="4"/>
      <c r="N11" s="4"/>
      <c r="V11" s="3"/>
      <c r="W11" s="3"/>
    </row>
    <row r="12" spans="1:23" x14ac:dyDescent="0.35">
      <c r="B12" t="s">
        <v>30</v>
      </c>
      <c r="D12" t="str">
        <f>VLOOKUP(B12,'varnames lookup'!$B$4:$C$10,2,0)</f>
        <v>betaLag</v>
      </c>
      <c r="E12" s="2">
        <f>HLOOKUP(CONCATENATE($B12,E$2),byLarge_means!$A$1:$AE$4,2,FALSE)</f>
        <v>1.1250485152</v>
      </c>
      <c r="F12" s="2">
        <f>HLOOKUP(CONCATENATE($B12,F$2),byLarge_means!$A$1:$AE$4,2,FALSE)</f>
        <v>1.2929574698999999</v>
      </c>
      <c r="G12" s="2">
        <f>HLOOKUP(CONCATENATE($B12,G$2),byLarge_means!$A$1:$AE$4,2,FALSE)</f>
        <v>1.0592559518</v>
      </c>
      <c r="I12" s="2">
        <f>HLOOKUP(CONCATENATE($B12,I$2),byLarge_means!$A$1:$AE$4,3,FALSE)</f>
        <v>1.1538994841000001</v>
      </c>
      <c r="J12" s="2">
        <f>HLOOKUP(CONCATENATE($B12,J$2),byLarge_means!$A$1:$AE$4,3,FALSE)</f>
        <v>1.2784372989999999</v>
      </c>
      <c r="K12" s="2">
        <f>HLOOKUP(CONCATENATE($B12,K$2),byLarge_means!$A$1:$AE$4,3,FALSE)</f>
        <v>0.82204798430000003</v>
      </c>
      <c r="M12" s="4" t="str">
        <f t="shared" si="0"/>
        <v>0.029**</v>
      </c>
      <c r="N12" s="4" t="str">
        <f t="shared" si="1"/>
        <v>-0.015</v>
      </c>
      <c r="P12">
        <f>VLOOKUP(B12,byLarge_test2!$A$2:$B$30,2,FALSE)</f>
        <v>0</v>
      </c>
      <c r="Q12">
        <f>VLOOKUP(B12,byLarge_test1!$A$2:$D$30,3,FALSE)</f>
        <v>0.124</v>
      </c>
      <c r="S12" t="str">
        <f t="shared" si="2"/>
        <v>**</v>
      </c>
      <c r="T12" t="str">
        <f t="shared" si="3"/>
        <v/>
      </c>
      <c r="V12" s="3" t="str">
        <f t="shared" si="4"/>
        <v>0.029</v>
      </c>
      <c r="W12" s="3" t="str">
        <f t="shared" si="5"/>
        <v>-0.015</v>
      </c>
    </row>
    <row r="13" spans="1:23" x14ac:dyDescent="0.35">
      <c r="B13" t="s">
        <v>32</v>
      </c>
      <c r="D13" t="str">
        <f>VLOOKUP(B13,'varnames lookup'!$B$4:$C$10,2,0)</f>
        <v>btmLag</v>
      </c>
      <c r="E13" s="2">
        <f>HLOOKUP(CONCATENATE($B13,E$2),byLarge_means!$A$1:$AE$4,2,FALSE)</f>
        <v>0.65229856259999996</v>
      </c>
      <c r="F13" s="2">
        <f>HLOOKUP(CONCATENATE($B13,F$2),byLarge_means!$A$1:$AE$4,2,FALSE)</f>
        <v>0.83121202059999999</v>
      </c>
      <c r="G13" s="2">
        <f>HLOOKUP(CONCATENATE($B13,G$2),byLarge_means!$A$1:$AE$4,2,FALSE)</f>
        <v>0.83510602509999998</v>
      </c>
      <c r="I13" s="2">
        <f>HLOOKUP(CONCATENATE($B13,I$2),byLarge_means!$A$1:$AE$4,3,FALSE)</f>
        <v>0.4388153555</v>
      </c>
      <c r="J13" s="2">
        <f>HLOOKUP(CONCATENATE($B13,J$2),byLarge_means!$A$1:$AE$4,3,FALSE)</f>
        <v>0.52014383019999999</v>
      </c>
      <c r="K13" s="2">
        <f>HLOOKUP(CONCATENATE($B13,K$2),byLarge_means!$A$1:$AE$4,3,FALSE)</f>
        <v>0.44702407519999998</v>
      </c>
      <c r="M13" s="4" t="str">
        <f t="shared" si="0"/>
        <v>-0.213**</v>
      </c>
      <c r="N13" s="4" t="str">
        <f t="shared" si="1"/>
        <v>-0.311**</v>
      </c>
      <c r="P13">
        <f>VLOOKUP(B13,byLarge_test2!$A$2:$B$30,2,FALSE)</f>
        <v>0</v>
      </c>
      <c r="Q13">
        <f>VLOOKUP(B13,byLarge_test1!$A$2:$D$30,3,FALSE)</f>
        <v>0</v>
      </c>
      <c r="S13" t="str">
        <f t="shared" si="2"/>
        <v>**</v>
      </c>
      <c r="T13" t="str">
        <f t="shared" si="3"/>
        <v>**</v>
      </c>
      <c r="V13" s="3" t="str">
        <f t="shared" si="4"/>
        <v>-0.213</v>
      </c>
      <c r="W13" s="3" t="str">
        <f t="shared" si="5"/>
        <v>-0.311</v>
      </c>
    </row>
    <row r="14" spans="1:23" x14ac:dyDescent="0.35">
      <c r="B14" t="s">
        <v>34</v>
      </c>
      <c r="D14" t="str">
        <f>VLOOKUP(B14,'varnames lookup'!$B$4:$C$10,2,0)</f>
        <v>sizeLag</v>
      </c>
      <c r="E14" s="2">
        <f>HLOOKUP(CONCATENATE($B14,E$2),byLarge_means!$A$1:$AE$4,2,FALSE)</f>
        <v>4.7808017444999997</v>
      </c>
      <c r="F14" s="2">
        <f>HLOOKUP(CONCATENATE($B14,F$2),byLarge_means!$A$1:$AE$4,2,FALSE)</f>
        <v>4.6914495666000002</v>
      </c>
      <c r="G14" s="2">
        <f>HLOOKUP(CONCATENATE($B14,G$2),byLarge_means!$A$1:$AE$4,2,FALSE)</f>
        <v>1.2740931552999999</v>
      </c>
      <c r="I14" s="2">
        <f>HLOOKUP(CONCATENATE($B14,I$2),byLarge_means!$A$1:$AE$4,3,FALSE)</f>
        <v>7.6632103696999998</v>
      </c>
      <c r="J14" s="2">
        <f>HLOOKUP(CONCATENATE($B14,J$2),byLarge_means!$A$1:$AE$4,3,FALSE)</f>
        <v>7.8619451016999999</v>
      </c>
      <c r="K14" s="2">
        <f>HLOOKUP(CONCATENATE($B14,K$2),byLarge_means!$A$1:$AE$4,3,FALSE)</f>
        <v>1.4575858076999999</v>
      </c>
      <c r="M14" s="4" t="str">
        <f t="shared" si="0"/>
        <v>2.882**</v>
      </c>
      <c r="N14" s="4" t="str">
        <f t="shared" si="1"/>
        <v>3.170**</v>
      </c>
      <c r="P14">
        <f>VLOOKUP(B14,byLarge_test2!$A$2:$B$30,2,FALSE)</f>
        <v>0</v>
      </c>
      <c r="Q14">
        <f>VLOOKUP(B14,byLarge_test1!$A$2:$D$30,3,FALSE)</f>
        <v>0</v>
      </c>
      <c r="S14" t="str">
        <f t="shared" si="2"/>
        <v>**</v>
      </c>
      <c r="T14" t="str">
        <f t="shared" si="3"/>
        <v>**</v>
      </c>
      <c r="V14" s="3" t="str">
        <f t="shared" si="4"/>
        <v>2.882</v>
      </c>
      <c r="W14" s="3" t="str">
        <f t="shared" si="5"/>
        <v>3.170</v>
      </c>
    </row>
  </sheetData>
  <sortState ref="B6:Y33">
    <sortCondition ref="D6:D33"/>
  </sortState>
  <mergeCells count="3">
    <mergeCell ref="E4:G4"/>
    <mergeCell ref="I4:K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byLarge_means</vt:lpstr>
      <vt:lpstr>byLarge_test1</vt:lpstr>
      <vt:lpstr>byLarge_test2</vt:lpstr>
      <vt:lpstr>varnames lookup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Impink,Joost</cp:lastModifiedBy>
  <dcterms:created xsi:type="dcterms:W3CDTF">2014-05-12T17:15:35Z</dcterms:created>
  <dcterms:modified xsi:type="dcterms:W3CDTF">2015-02-08T22:02:57Z</dcterms:modified>
</cp:coreProperties>
</file>