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mi\LocalGit\homework-submissions\"/>
    </mc:Choice>
  </mc:AlternateContent>
  <xr:revisionPtr revIDLastSave="0" documentId="13_ncr:1_{9DE15962-1C45-4370-A11C-81566F8D34ED}" xr6:coauthVersionLast="40" xr6:coauthVersionMax="40" xr10:uidLastSave="{00000000-0000-0000-0000-000000000000}"/>
  <bookViews>
    <workbookView xWindow="0" yWindow="0" windowWidth="14370" windowHeight="12780" firstSheet="1" activeTab="4" xr2:uid="{00000000-000D-0000-FFFF-FFFF00000000}"/>
  </bookViews>
  <sheets>
    <sheet name="pivot table by category" sheetId="2" r:id="rId1"/>
    <sheet name="Bonus" sheetId="5" r:id="rId2"/>
    <sheet name="pivot table by subcategory" sheetId="3" r:id="rId3"/>
    <sheet name="pivot table by date" sheetId="4" r:id="rId4"/>
    <sheet name="data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13" i="5" l="1"/>
  <c r="H13" i="5" s="1"/>
  <c r="E12" i="5"/>
  <c r="H12" i="5" s="1"/>
  <c r="E11" i="5"/>
  <c r="F11" i="5" s="1"/>
  <c r="E10" i="5"/>
  <c r="G10" i="5" s="1"/>
  <c r="E9" i="5"/>
  <c r="E8" i="5"/>
  <c r="H8" i="5" s="1"/>
  <c r="E7" i="5"/>
  <c r="E6" i="5"/>
  <c r="F6" i="5" s="1"/>
  <c r="E3" i="5"/>
  <c r="H3" i="5" s="1"/>
  <c r="E2" i="5"/>
  <c r="H2" i="5" s="1"/>
  <c r="E5" i="5"/>
  <c r="H5" i="5" s="1"/>
  <c r="E4" i="5"/>
  <c r="H4" i="5" s="1"/>
  <c r="F24" i="4"/>
  <c r="E24" i="4"/>
  <c r="F23" i="4"/>
  <c r="E23" i="4"/>
  <c r="F22" i="4"/>
  <c r="E22" i="4"/>
  <c r="F21" i="4"/>
  <c r="E21" i="4"/>
  <c r="H11" i="5" l="1"/>
  <c r="F12" i="5"/>
  <c r="F10" i="5"/>
  <c r="G12" i="5"/>
  <c r="F13" i="5"/>
  <c r="H10" i="5"/>
  <c r="G13" i="5"/>
  <c r="G11" i="5"/>
  <c r="H9" i="5"/>
  <c r="F9" i="5"/>
  <c r="G9" i="5"/>
  <c r="G8" i="5"/>
  <c r="F8" i="5"/>
  <c r="H7" i="5"/>
  <c r="G7" i="5"/>
  <c r="F7" i="5"/>
  <c r="H6" i="5"/>
  <c r="G6" i="5"/>
  <c r="G3" i="5"/>
  <c r="F3" i="5"/>
  <c r="G2" i="5"/>
  <c r="F2" i="5"/>
  <c r="F5" i="5"/>
  <c r="G5" i="5"/>
  <c r="G4" i="5"/>
  <c r="F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<sst xmlns="http://schemas.openxmlformats.org/spreadsheetml/2006/main" count="24788" uniqueCount="8368">
  <si>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</si>
  <si>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</si>
  <si>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</si>
  <si>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</si>
  <si>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</si>
  <si>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</si>
  <si>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</si>
  <si>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</si>
  <si>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</si>
  <si>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</si>
  <si>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</si>
  <si>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</si>
  <si>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</si>
  <si>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</si>
  <si>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</si>
  <si>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</si>
  <si>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</si>
  <si>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</si>
  <si>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</si>
  <si>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</si>
  <si>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</si>
  <si>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</si>
  <si>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</si>
  <si>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</si>
  <si>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</si>
  <si>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</si>
  <si>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</si>
  <si>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</si>
  <si>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</si>
  <si>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</si>
  <si>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</si>
  <si>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</si>
  <si>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</si>
  <si>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</si>
  <si>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</si>
  <si>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</si>
  <si>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</si>
  <si>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</si>
  <si>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</si>
  <si>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</si>
  <si>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</si>
  <si>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</si>
  <si>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</si>
  <si>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</si>
  <si>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</si>
  <si>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</si>
  <si>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</si>
  <si>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</si>
  <si>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</si>
  <si>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</si>
  <si>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</si>
  <si>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</si>
  <si>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</si>
  <si>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</si>
  <si>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</si>
  <si>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</si>
  <si>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</si>
  <si>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</si>
  <si>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</si>
  <si>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</si>
  <si>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</si>
  <si>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</si>
  <si>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</si>
  <si>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</si>
  <si>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</si>
  <si>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</si>
  <si>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</si>
  <si>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</si>
  <si>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</si>
  <si>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</si>
  <si>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</si>
  <si>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</si>
  <si>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</si>
  <si>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</si>
  <si>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</si>
  <si>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</si>
  <si>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</si>
  <si>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</si>
  <si>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</si>
  <si>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</si>
  <si>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</si>
  <si>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</si>
  <si>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</si>
  <si>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</si>
  <si>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</si>
  <si>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</si>
  <si>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</si>
  <si>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</si>
  <si>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</si>
  <si>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</si>
  <si>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</si>
  <si>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</si>
  <si>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</si>
  <si>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</si>
  <si>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</si>
  <si>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</si>
  <si>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</si>
  <si>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</si>
  <si>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</si>
  <si>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</si>
  <si>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</si>
  <si>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</si>
  <si>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</si>
  <si>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</si>
  <si>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</si>
  <si>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</si>
  <si>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</si>
  <si>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</si>
  <si>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</si>
  <si>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</si>
  <si>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</si>
  <si>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</si>
  <si>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</si>
  <si>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</si>
  <si>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</si>
  <si>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</si>
  <si>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</si>
  <si>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</si>
  <si>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</si>
  <si>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</si>
  <si>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</si>
  <si>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</si>
  <si>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</si>
  <si>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</si>
  <si>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</si>
  <si>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</si>
  <si>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</si>
  <si>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</si>
  <si>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</si>
  <si>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</si>
  <si>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</si>
  <si>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</si>
  <si>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</si>
  <si>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</si>
  <si>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</si>
  <si>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</si>
  <si>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</si>
  <si>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</si>
  <si>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</si>
  <si>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</si>
  <si>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</si>
  <si>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</si>
  <si>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</si>
  <si>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</si>
  <si>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</si>
  <si>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</si>
  <si>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</si>
  <si>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</si>
  <si>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</si>
  <si>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</si>
  <si>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</si>
  <si>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</si>
  <si>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</si>
  <si>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</si>
  <si>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</si>
  <si>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</si>
  <si>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</si>
  <si>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</si>
  <si>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</si>
  <si>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</si>
  <si>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</si>
  <si>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</si>
  <si>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</si>
  <si>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</si>
  <si>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</si>
  <si>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</si>
  <si>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</si>
  <si>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</si>
  <si>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</si>
  <si>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</si>
  <si>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</si>
  <si>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</si>
  <si>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</si>
  <si>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</si>
  <si>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</si>
  <si>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</si>
  <si>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</si>
  <si>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</si>
  <si>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</si>
  <si>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</si>
  <si>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</si>
  <si>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</si>
  <si>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</si>
  <si>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</si>
  <si>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</si>
  <si>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</si>
  <si>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</si>
  <si>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</si>
  <si>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</si>
  <si>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</si>
  <si>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</si>
  <si>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</si>
  <si>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</si>
  <si>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</si>
  <si>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</si>
  <si>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</si>
  <si>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</si>
  <si>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</si>
  <si>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</si>
  <si>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</si>
  <si>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</si>
  <si>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</si>
  <si>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</si>
  <si>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</si>
  <si>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</si>
  <si>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</si>
  <si>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</si>
  <si>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</si>
  <si>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</si>
  <si>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</si>
  <si>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</si>
  <si>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</si>
  <si>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</si>
  <si>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</si>
  <si>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</si>
  <si>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</si>
  <si>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</si>
  <si>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</si>
  <si>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</si>
  <si>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</si>
  <si>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</si>
  <si>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</si>
  <si>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</si>
  <si>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</si>
  <si>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</si>
  <si>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</si>
  <si>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</si>
  <si>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</si>
  <si>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</si>
  <si>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</si>
  <si>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</si>
  <si>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</si>
  <si>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</si>
  <si>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</si>
  <si>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</si>
  <si>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</si>
  <si>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</si>
  <si>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</si>
  <si>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</si>
  <si>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</si>
  <si>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</si>
  <si>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</si>
  <si>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</si>
  <si>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</si>
  <si>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</si>
  <si>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</si>
  <si>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</si>
  <si>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</si>
  <si>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</si>
  <si>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</si>
  <si>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</si>
  <si>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</si>
  <si>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</si>
  <si>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</si>
  <si>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</si>
  <si>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</si>
  <si>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</si>
  <si>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</si>
  <si>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</si>
  <si>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</si>
  <si>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</si>
  <si>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</si>
  <si>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</si>
  <si>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</si>
  <si>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</si>
  <si>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</si>
  <si>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</si>
  <si>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</si>
  <si>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</si>
  <si>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</si>
  <si>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</si>
  <si>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</si>
  <si>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</si>
  <si>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</si>
  <si>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</si>
  <si>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</si>
  <si>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</si>
  <si>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</si>
  <si>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</si>
  <si>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</si>
  <si>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</si>
  <si>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</si>
  <si>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</si>
  <si>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</si>
  <si>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</si>
  <si>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</si>
  <si>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</si>
  <si>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</si>
  <si>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</si>
  <si>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</si>
  <si>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</si>
  <si>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</si>
  <si>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</si>
  <si>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</si>
  <si>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</si>
  <si>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</si>
  <si>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</si>
  <si>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</si>
  <si>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</si>
  <si>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</si>
  <si>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</si>
  <si>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</si>
  <si>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</si>
  <si>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</si>
  <si>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</si>
  <si>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</si>
  <si>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</si>
  <si>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</si>
  <si>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</si>
  <si>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</si>
  <si>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</si>
  <si>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</si>
  <si>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</si>
  <si>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</si>
  <si>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</si>
  <si>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</si>
  <si>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</si>
  <si>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</si>
  <si>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</si>
  <si>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</si>
  <si>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</si>
  <si>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</si>
  <si>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</si>
  <si>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</si>
  <si>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</si>
  <si>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</si>
  <si>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</si>
  <si>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</si>
  <si>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</si>
  <si>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</si>
  <si>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</si>
  <si>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</si>
  <si>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</si>
  <si>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</si>
  <si>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</si>
  <si>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</si>
  <si>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</si>
  <si>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</si>
  <si>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</si>
  <si>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</si>
  <si>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</si>
  <si>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</si>
  <si>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</si>
  <si>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</si>
  <si>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</si>
  <si>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</si>
  <si>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</si>
  <si>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</si>
  <si>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</si>
  <si>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</si>
  <si>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</si>
  <si>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</si>
  <si>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</si>
  <si>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</si>
  <si>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</si>
  <si>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</si>
  <si>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</si>
  <si>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</si>
  <si>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</si>
  <si>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</si>
  <si>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</si>
  <si>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</si>
  <si>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</si>
  <si>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</si>
  <si>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</si>
  <si>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</si>
  <si>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</si>
  <si>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</si>
  <si>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</si>
  <si>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</si>
  <si>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</si>
  <si>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</si>
  <si>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</si>
  <si>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</si>
  <si>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</si>
  <si>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</si>
  <si>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</si>
  <si>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</si>
  <si>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</si>
  <si>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</si>
  <si>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</si>
  <si>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</si>
  <si>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</si>
  <si>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</si>
  <si>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</si>
  <si>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</si>
  <si>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</si>
  <si>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</si>
  <si>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</si>
  <si>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</si>
  <si>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</si>
  <si>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</si>
  <si>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</si>
  <si>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</si>
  <si>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</si>
  <si>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</si>
  <si>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</si>
  <si>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</si>
  <si>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</si>
  <si>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</si>
  <si>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</si>
  <si>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</si>
  <si>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</si>
  <si>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</si>
  <si>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</si>
  <si>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</si>
  <si>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</si>
  <si>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</si>
  <si>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</si>
  <si>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</si>
  <si>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</si>
  <si>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</si>
  <si>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</si>
  <si>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</si>
  <si>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</si>
  <si>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</si>
  <si>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</si>
  <si>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</si>
  <si>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</si>
  <si>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</si>
  <si>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</si>
  <si>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</si>
  <si>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</si>
  <si>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</si>
  <si>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</si>
  <si>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</si>
  <si>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</si>
  <si>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</si>
  <si>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</si>
  <si>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</si>
  <si>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</si>
  <si>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</si>
  <si>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</si>
  <si>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</si>
  <si>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</si>
  <si>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</si>
  <si>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</si>
  <si>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</si>
  <si>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</si>
  <si>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</si>
  <si>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</si>
  <si>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</si>
  <si>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</si>
  <si>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</si>
  <si>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</si>
  <si>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</si>
  <si>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</si>
  <si>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</si>
  <si>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</si>
  <si>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</si>
  <si>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</si>
  <si>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</si>
  <si>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</si>
  <si>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</si>
  <si>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</si>
  <si>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</si>
  <si>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</si>
  <si>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</si>
  <si>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</si>
  <si>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</si>
  <si>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</si>
  <si>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</si>
  <si>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</si>
  <si>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</si>
  <si>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</si>
  <si>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</si>
  <si>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</si>
  <si>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</si>
  <si>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</si>
  <si>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</si>
  <si>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</si>
  <si>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</si>
  <si>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</si>
  <si>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</si>
  <si>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</si>
  <si>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</si>
  <si>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</si>
  <si>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</si>
  <si>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</si>
  <si>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</si>
  <si>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</si>
  <si>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</si>
  <si>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</si>
  <si>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</si>
  <si>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</si>
  <si>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</si>
  <si>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</si>
  <si>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</si>
  <si>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</si>
  <si>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</si>
  <si>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</si>
  <si>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</si>
  <si>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</si>
  <si>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</si>
  <si>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</si>
  <si>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</si>
  <si>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</si>
  <si>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</si>
  <si>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</si>
  <si>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</si>
  <si>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</si>
  <si>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</si>
  <si>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</si>
  <si>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</si>
  <si>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</si>
  <si>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</si>
  <si>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</si>
  <si>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</si>
  <si>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</si>
  <si>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</si>
  <si>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</si>
  <si>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</si>
  <si>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</si>
  <si>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</si>
  <si>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</si>
  <si>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</si>
  <si>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</si>
  <si>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</si>
  <si>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</si>
  <si>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</si>
  <si>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</si>
  <si>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</si>
  <si>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</si>
  <si>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</si>
  <si>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</si>
  <si>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</si>
  <si>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</si>
  <si>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</si>
  <si>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</si>
  <si>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</si>
  <si>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</si>
  <si>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</si>
  <si>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</si>
  <si>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</si>
  <si>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</si>
  <si>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</si>
  <si>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</si>
  <si>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</si>
  <si>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</si>
  <si>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</si>
  <si>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</si>
  <si>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</si>
  <si>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</si>
  <si>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</si>
  <si>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</si>
  <si>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</si>
  <si>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</si>
  <si>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</si>
  <si>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</si>
  <si>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</si>
  <si>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</si>
  <si>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</si>
  <si>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</si>
  <si>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</si>
  <si>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</si>
  <si>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</si>
  <si>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</si>
  <si>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</si>
  <si>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</si>
  <si>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</si>
  <si>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</si>
  <si>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</si>
  <si>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</si>
  <si>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</si>
  <si>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</si>
  <si>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</si>
  <si>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</si>
  <si>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</si>
  <si>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</si>
  <si>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</si>
  <si>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</si>
  <si>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</si>
  <si>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</si>
  <si>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</si>
  <si>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</si>
  <si>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</si>
  <si>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</si>
  <si>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</si>
  <si>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</si>
  <si>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</si>
  <si>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</si>
  <si>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</si>
  <si>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</si>
  <si>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</si>
  <si>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</si>
  <si>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</si>
  <si>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</si>
  <si>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</si>
  <si>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</si>
  <si>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</si>
  <si>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</si>
  <si>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</si>
  <si>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</si>
  <si>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</si>
  <si>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</si>
  <si>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</si>
  <si>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</si>
  <si>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</si>
  <si>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</si>
  <si>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</si>
  <si>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</si>
  <si>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</si>
  <si>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</si>
  <si>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</si>
  <si>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</si>
  <si>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</si>
  <si>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</si>
  <si>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</si>
  <si>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</si>
  <si>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</si>
  <si>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</si>
  <si>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</si>
  <si>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</si>
  <si>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</si>
  <si>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</si>
  <si>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</si>
  <si>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</si>
  <si>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</si>
  <si>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</si>
  <si>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</si>
  <si>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</si>
  <si>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</si>
  <si>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</si>
  <si>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</si>
  <si>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</si>
  <si>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</si>
  <si>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</si>
  <si>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</si>
  <si>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</si>
  <si>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</si>
  <si>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</si>
  <si>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</si>
  <si>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</si>
  <si>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</si>
  <si>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</si>
  <si>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</si>
  <si>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</si>
  <si>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</si>
  <si>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</si>
  <si>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</si>
  <si>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</si>
  <si>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</si>
  <si>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</si>
  <si>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</si>
  <si>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</si>
  <si>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</si>
  <si>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</si>
  <si>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</si>
  <si>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</si>
  <si>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</si>
  <si>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</si>
  <si>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</si>
  <si>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</si>
  <si>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</si>
  <si>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</si>
  <si>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</si>
  <si>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</si>
  <si>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</si>
  <si>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</si>
  <si>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</si>
  <si>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</si>
  <si>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</si>
  <si>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</si>
  <si>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</si>
  <si>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</si>
  <si>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</si>
  <si>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</si>
  <si>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</si>
  <si>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</si>
  <si>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</si>
  <si>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</si>
  <si>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</si>
  <si>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</si>
  <si>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</si>
  <si>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</si>
  <si>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</si>
  <si>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</si>
  <si>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</si>
  <si>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</si>
  <si>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</si>
  <si>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</si>
  <si>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</si>
  <si>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</si>
  <si>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</si>
  <si>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</si>
  <si>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</si>
  <si>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</si>
  <si>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</si>
  <si>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</si>
  <si>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</si>
  <si>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</si>
  <si>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</si>
  <si>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</si>
  <si>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</si>
  <si>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</si>
  <si>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</si>
  <si>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</si>
  <si>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</si>
  <si>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</si>
  <si>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</si>
  <si>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</si>
  <si>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</si>
  <si>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</si>
  <si>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</si>
  <si>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</si>
  <si>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</si>
  <si>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</si>
  <si>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</si>
  <si>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</si>
  <si>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</si>
  <si>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</si>
  <si>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</si>
  <si>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</si>
  <si>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</si>
  <si>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</si>
  <si>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</si>
  <si>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</si>
  <si>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</si>
  <si>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</si>
  <si>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</si>
  <si>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</si>
  <si>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</si>
  <si>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</si>
  <si>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</si>
  <si>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</si>
  <si>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</si>
  <si>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</si>
  <si>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</si>
  <si>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</si>
  <si>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</si>
  <si>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</si>
  <si>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</si>
  <si>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</si>
  <si>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</si>
  <si>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</si>
  <si>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</si>
  <si>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</si>
  <si>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</si>
  <si>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</si>
  <si>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</si>
  <si>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</si>
  <si>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</si>
  <si>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</si>
  <si>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</si>
  <si>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</si>
  <si>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</si>
  <si>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</si>
  <si>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</si>
  <si>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</si>
  <si>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</si>
  <si>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</si>
  <si>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</si>
  <si>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</si>
  <si>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</si>
  <si>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</si>
  <si>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</si>
  <si>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</si>
  <si>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</si>
  <si>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</si>
  <si>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</si>
  <si>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</si>
  <si>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</si>
  <si>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</si>
  <si>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</si>
  <si>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</si>
  <si>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</si>
  <si>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</si>
  <si>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</si>
  <si>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</si>
  <si>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</si>
  <si>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</si>
  <si>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</si>
  <si>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</si>
  <si>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</si>
  <si>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</si>
  <si>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</si>
  <si>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</si>
  <si>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</si>
  <si>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</si>
  <si>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</si>
  <si>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</si>
  <si>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</si>
  <si>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</si>
  <si>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</si>
  <si>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</si>
  <si>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</si>
  <si>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</si>
  <si>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</si>
  <si>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</si>
  <si>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</si>
  <si>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</si>
  <si>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</si>
  <si>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</si>
  <si>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</si>
  <si>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</si>
  <si>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</si>
  <si>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</si>
  <si>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</si>
  <si>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</si>
  <si>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</si>
  <si>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</si>
  <si>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</si>
  <si>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</si>
  <si>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</si>
  <si>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</si>
  <si>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</si>
  <si>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</si>
  <si>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</si>
  <si>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</si>
  <si>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</si>
  <si>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</si>
  <si>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</si>
  <si>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</si>
  <si>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</si>
  <si>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</si>
  <si>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</si>
  <si>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</si>
  <si>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</si>
  <si>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</si>
  <si>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</si>
  <si>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</si>
  <si>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</si>
  <si>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</si>
  <si>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</si>
  <si>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</si>
  <si>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</si>
  <si>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</si>
  <si>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</si>
  <si>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</si>
  <si>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</si>
  <si>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</si>
  <si>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</si>
  <si>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</si>
  <si>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</si>
  <si>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</si>
  <si>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</si>
  <si>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</si>
  <si>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</si>
  <si>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</si>
  <si>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</si>
  <si>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</si>
  <si>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</si>
  <si>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</si>
  <si>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</si>
  <si>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</si>
  <si>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</si>
  <si>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</si>
  <si>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</si>
  <si>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</si>
  <si>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</si>
  <si>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</si>
  <si>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</si>
  <si>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</si>
  <si>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</si>
  <si>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</si>
  <si>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</si>
  <si>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</si>
  <si>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</si>
  <si>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</si>
  <si>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</si>
  <si>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</si>
  <si>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</si>
  <si>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</si>
  <si>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</si>
  <si>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</si>
  <si>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</si>
  <si>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</si>
  <si>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</si>
  <si>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</si>
  <si>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</si>
  <si>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</si>
  <si>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</si>
  <si>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</si>
  <si>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</si>
  <si>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</si>
  <si>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</si>
  <si>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</si>
  <si>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</si>
  <si>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</si>
  <si>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</si>
  <si>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</si>
  <si>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</si>
  <si>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</si>
  <si>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</si>
  <si>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</si>
  <si>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</si>
  <si>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</si>
  <si>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</si>
  <si>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</si>
  <si>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</si>
  <si>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</si>
  <si>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</si>
  <si>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</si>
  <si>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</si>
  <si>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</si>
  <si>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</si>
  <si>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</si>
  <si>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</si>
  <si>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</si>
  <si>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</si>
  <si>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</si>
  <si>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</si>
  <si>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</si>
  <si>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</si>
  <si>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</si>
  <si>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</si>
  <si>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</si>
  <si>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</si>
  <si>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</si>
  <si>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</si>
  <si>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</si>
  <si>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</si>
  <si>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</si>
  <si>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</si>
  <si>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</si>
  <si>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</si>
  <si>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</si>
  <si>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</si>
  <si>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</si>
  <si>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</si>
  <si>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</si>
  <si>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</si>
  <si>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</si>
  <si>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</si>
  <si>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</si>
  <si>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</si>
  <si>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</si>
  <si>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</si>
  <si>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</si>
  <si>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</si>
  <si>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</si>
  <si>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</si>
  <si>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</si>
  <si>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</si>
  <si>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</si>
  <si>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</si>
  <si>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</si>
  <si>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</si>
  <si>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</si>
  <si>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</si>
  <si>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</si>
  <si>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</si>
  <si>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</si>
  <si>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</si>
  <si>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</si>
  <si>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</si>
  <si>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</si>
  <si>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</si>
  <si>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</si>
  <si>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</si>
  <si>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</si>
  <si>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</si>
  <si>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</si>
  <si>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</si>
  <si>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</si>
  <si>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</si>
  <si>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</si>
  <si>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</si>
  <si>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</si>
  <si>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</si>
  <si>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</si>
  <si>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</si>
  <si>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</si>
  <si>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</si>
  <si>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</si>
  <si>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</si>
  <si>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</si>
  <si>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</si>
  <si>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</si>
  <si>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</si>
  <si>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</si>
  <si>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</si>
  <si>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</si>
  <si>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</si>
  <si>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</si>
  <si>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</si>
  <si>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</si>
  <si>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</si>
  <si>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</si>
  <si>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</si>
  <si>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</si>
  <si>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</si>
  <si>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</si>
  <si>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</si>
  <si>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</si>
  <si>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</si>
  <si>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</si>
  <si>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</si>
  <si>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</si>
  <si>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</si>
  <si>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</si>
  <si>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</si>
  <si>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</si>
  <si>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</si>
  <si>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</si>
  <si>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</si>
  <si>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</si>
  <si>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</si>
  <si>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</si>
  <si>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</si>
  <si>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</si>
  <si>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</si>
  <si>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</si>
  <si>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</si>
  <si>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</si>
  <si>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</si>
  <si>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</si>
  <si>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</si>
  <si>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</si>
  <si>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</si>
  <si>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</si>
  <si>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</si>
  <si>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</si>
  <si>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</si>
  <si>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</si>
  <si>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</si>
  <si>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</si>
  <si>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</si>
  <si>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</si>
  <si>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</si>
  <si>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</si>
  <si>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</si>
  <si>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</si>
  <si>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</si>
  <si>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</si>
  <si>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</si>
  <si>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</si>
  <si>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</si>
  <si>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</si>
  <si>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</si>
  <si>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</si>
  <si>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</si>
  <si>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</si>
  <si>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</si>
  <si>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</si>
  <si>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</si>
  <si>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</si>
  <si>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</si>
  <si>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</si>
  <si>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</si>
  <si>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</si>
  <si>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</si>
  <si>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</si>
  <si>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</si>
  <si>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</si>
  <si>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</si>
  <si>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</si>
  <si>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</si>
  <si>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</si>
  <si>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</si>
  <si>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</si>
  <si>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</si>
  <si>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</si>
  <si>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</si>
  <si>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</si>
  <si>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</si>
  <si>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</si>
  <si>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</si>
  <si>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</si>
  <si>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</si>
  <si>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</si>
  <si>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</si>
  <si>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</si>
  <si>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</si>
  <si>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</si>
  <si>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</si>
  <si>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</si>
  <si>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</si>
  <si>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</si>
  <si>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</si>
  <si>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</si>
  <si>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</si>
  <si>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</si>
  <si>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</si>
  <si>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</si>
  <si>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</si>
  <si>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</si>
  <si>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</si>
  <si>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</si>
  <si>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</si>
  <si>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</si>
  <si>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</si>
  <si>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</si>
  <si>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</si>
  <si>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</si>
  <si>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</si>
  <si>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</si>
  <si>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</si>
  <si>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</si>
  <si>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</si>
  <si>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</si>
  <si>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</si>
  <si>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</si>
  <si>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</si>
  <si>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</si>
  <si>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</si>
  <si>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</si>
  <si>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</si>
  <si>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</si>
  <si>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</si>
  <si>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</si>
  <si>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</si>
  <si>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</si>
  <si>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</si>
  <si>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</si>
  <si>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</si>
  <si>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</si>
  <si>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</si>
  <si>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</si>
  <si>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</si>
  <si>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</si>
  <si>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</si>
  <si>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</si>
  <si>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</si>
  <si>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</si>
  <si>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</si>
  <si>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</si>
  <si>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</si>
  <si>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</si>
  <si>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</si>
  <si>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</si>
  <si>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</si>
  <si>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</si>
  <si>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</si>
  <si>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</si>
  <si>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</si>
  <si>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</si>
  <si>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</si>
  <si>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</si>
  <si>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</si>
  <si>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</si>
  <si>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</si>
  <si>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</si>
  <si>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</si>
  <si>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</si>
  <si>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</si>
  <si>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</si>
  <si>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</si>
  <si>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</si>
  <si>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</si>
  <si>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</si>
  <si>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</si>
  <si>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</si>
  <si>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</si>
  <si>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</si>
  <si>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</si>
  <si>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</si>
  <si>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</si>
  <si>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</si>
  <si>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</si>
  <si>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</si>
  <si>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</si>
  <si>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</si>
  <si>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</si>
  <si>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</si>
  <si>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</si>
  <si>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</si>
  <si>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</si>
  <si>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</si>
  <si>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</si>
  <si>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</si>
  <si>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</si>
  <si>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</si>
  <si>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</si>
  <si>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</si>
  <si>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</si>
  <si>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</si>
  <si>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</si>
  <si>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</si>
  <si>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</si>
  <si>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</si>
  <si>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</si>
  <si>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</si>
  <si>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</si>
  <si>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</si>
  <si>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</si>
  <si>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</si>
  <si>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</si>
  <si>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</si>
  <si>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</si>
  <si>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</si>
  <si>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</si>
  <si>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</si>
  <si>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</si>
  <si>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</si>
  <si>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</si>
  <si>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</si>
  <si>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</si>
  <si>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</si>
  <si>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</si>
  <si>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</si>
  <si>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</si>
  <si>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</si>
  <si>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</si>
  <si>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</si>
  <si>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</si>
  <si>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</si>
  <si>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</si>
  <si>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</si>
  <si>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</si>
  <si>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</si>
  <si>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</si>
  <si>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</si>
  <si>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</si>
  <si>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</si>
  <si>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</si>
  <si>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</si>
  <si>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</si>
  <si>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</si>
  <si>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</si>
  <si>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</si>
  <si>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</si>
  <si>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</si>
  <si>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</si>
  <si>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</si>
  <si>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</si>
  <si>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</si>
  <si>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</si>
  <si>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</si>
  <si>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</si>
  <si>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</si>
  <si>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</si>
  <si>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</si>
  <si>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</si>
  <si>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</si>
  <si>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</si>
  <si>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</si>
  <si>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</si>
  <si>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</si>
  <si>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</si>
  <si>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</si>
  <si>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</si>
  <si>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</si>
  <si>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</si>
  <si>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</si>
  <si>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</si>
  <si>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</si>
  <si>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</si>
  <si>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</si>
  <si>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</si>
  <si>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</si>
  <si>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</si>
  <si>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</si>
  <si>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</si>
  <si>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</si>
  <si>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</si>
  <si>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</si>
  <si>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</si>
  <si>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</si>
  <si>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</si>
  <si>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</si>
  <si>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</si>
  <si>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</si>
  <si>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</si>
  <si>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</si>
  <si>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</si>
  <si>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</si>
  <si>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</si>
  <si>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</si>
  <si>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</si>
  <si>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</si>
  <si>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</si>
  <si>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</si>
  <si>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</si>
  <si>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</si>
  <si>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</si>
  <si>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</si>
  <si>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</si>
  <si>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</si>
  <si>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</si>
  <si>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</si>
  <si>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</si>
  <si>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</si>
  <si>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</si>
  <si>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</si>
  <si>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</si>
  <si>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</si>
  <si>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</si>
  <si>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</si>
  <si>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</si>
  <si>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</si>
  <si>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</si>
  <si>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</si>
  <si>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</si>
  <si>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</si>
  <si>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</si>
  <si>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</si>
  <si>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</si>
  <si>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</si>
  <si>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</si>
  <si>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</si>
  <si>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</si>
  <si>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</si>
  <si>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</si>
  <si>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</si>
  <si>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</si>
  <si>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</si>
  <si>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</si>
  <si>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</si>
  <si>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</si>
  <si>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</si>
  <si>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</si>
  <si>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</si>
  <si>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</si>
  <si>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</si>
  <si>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</si>
  <si>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</si>
  <si>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</si>
  <si>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</si>
  <si>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</si>
  <si>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</si>
  <si>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</si>
  <si>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</si>
  <si>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</si>
  <si>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</si>
  <si>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</si>
  <si>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</si>
  <si>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</si>
  <si>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</si>
  <si>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</si>
  <si>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</si>
  <si>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</si>
  <si>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</si>
  <si>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</si>
  <si>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</si>
  <si>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</si>
  <si>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</si>
  <si>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</si>
  <si>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</si>
  <si>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</si>
  <si>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</si>
  <si>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</si>
  <si>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</si>
  <si>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</si>
  <si>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</si>
  <si>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</si>
  <si>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</si>
  <si>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</si>
  <si>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</si>
  <si>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</si>
  <si>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</si>
  <si>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</si>
  <si>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</si>
  <si>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</si>
  <si>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</si>
  <si>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</si>
  <si>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</si>
  <si>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</si>
  <si>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</si>
  <si>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</si>
  <si>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</si>
  <si>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</si>
  <si>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</si>
  <si>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</si>
  <si>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</si>
  <si>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</si>
  <si>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</si>
  <si>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</si>
  <si>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</si>
  <si>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</si>
  <si>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</si>
  <si>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</si>
  <si>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</si>
  <si>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</si>
  <si>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</si>
  <si>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</si>
  <si>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</si>
  <si>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</si>
  <si>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</si>
  <si>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</si>
  <si>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</si>
  <si>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</si>
  <si>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</si>
  <si>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</si>
  <si>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</si>
  <si>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</si>
  <si>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</si>
  <si>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</si>
  <si>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</si>
  <si>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</si>
  <si>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</si>
  <si>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</si>
  <si>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</si>
  <si>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</si>
  <si>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</si>
  <si>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</si>
  <si>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</si>
  <si>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</si>
  <si>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</si>
  <si>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</si>
  <si>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</si>
  <si>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</si>
  <si>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</si>
  <si>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</si>
  <si>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</si>
  <si>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</si>
  <si>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</si>
  <si>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</si>
  <si>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</si>
  <si>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</si>
  <si>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</si>
  <si>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</si>
  <si>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</si>
  <si>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</si>
  <si>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</si>
  <si>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</si>
  <si>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</si>
  <si>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</si>
  <si>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</si>
  <si>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</si>
  <si>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</si>
  <si>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</si>
  <si>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</si>
  <si>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</si>
  <si>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</si>
  <si>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</si>
  <si>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</si>
  <si>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</si>
  <si>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</si>
  <si>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</si>
  <si>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</si>
  <si>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</si>
  <si>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</si>
  <si>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</si>
  <si>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</si>
  <si>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</si>
  <si>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</si>
  <si>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</si>
  <si>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</si>
  <si>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</si>
  <si>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</si>
  <si>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</si>
  <si>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</si>
  <si>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</si>
  <si>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</si>
  <si>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</si>
  <si>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</si>
  <si>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</si>
  <si>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</si>
  <si>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</si>
  <si>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</si>
  <si>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</si>
  <si>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</si>
  <si>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</si>
  <si>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</si>
  <si>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</si>
  <si>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</si>
  <si>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</si>
  <si>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</si>
  <si>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</si>
  <si>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</si>
  <si>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</si>
  <si>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</si>
  <si>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</si>
  <si>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</si>
  <si>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</si>
  <si>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</si>
  <si>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</si>
  <si>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</si>
  <si>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</si>
  <si>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</si>
  <si>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</si>
  <si>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</si>
  <si>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</si>
  <si>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</si>
  <si>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</si>
  <si>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</si>
  <si>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</si>
  <si>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</si>
  <si>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</si>
  <si>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</si>
  <si>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</si>
  <si>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</si>
  <si>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</si>
  <si>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</si>
  <si>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</si>
  <si>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</si>
  <si>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</si>
  <si>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</si>
  <si>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</si>
  <si>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</si>
  <si>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</si>
  <si>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</si>
  <si>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</si>
  <si>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</si>
  <si>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</si>
  <si>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</si>
  <si>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</si>
  <si>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</si>
  <si>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</si>
  <si>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</si>
  <si>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</si>
  <si>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</si>
  <si>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</si>
  <si>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</si>
  <si>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</si>
  <si>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</si>
  <si>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</si>
  <si>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</si>
  <si>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</si>
  <si>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</si>
  <si>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</si>
  <si>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</si>
  <si>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</si>
  <si>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</si>
  <si>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</si>
  <si>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</si>
  <si>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</si>
  <si>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</si>
  <si>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</si>
  <si>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</si>
  <si>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</si>
  <si>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</si>
  <si>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</si>
  <si>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</si>
  <si>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</si>
  <si>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</si>
  <si>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</si>
  <si>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</si>
  <si>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</si>
  <si>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</si>
  <si>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</si>
  <si>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</si>
  <si>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</si>
  <si>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</si>
  <si>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</si>
  <si>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</si>
  <si>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</si>
  <si>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</si>
  <si>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</si>
  <si>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</si>
  <si>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</si>
  <si>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</si>
  <si>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</si>
  <si>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</si>
  <si>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</si>
  <si>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</si>
  <si>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</si>
  <si>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</si>
  <si>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</si>
  <si>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</si>
  <si>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</si>
  <si>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</si>
  <si>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</si>
  <si>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</si>
  <si>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</si>
  <si>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</si>
  <si>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</si>
  <si>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</si>
  <si>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</si>
  <si>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</si>
  <si>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</si>
  <si>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</si>
  <si>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</si>
  <si>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</si>
  <si>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</si>
  <si>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</si>
  <si>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</si>
  <si>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</si>
  <si>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</si>
  <si>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</si>
  <si>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</si>
  <si>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</si>
  <si>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</si>
  <si>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</si>
  <si>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</si>
  <si>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</si>
  <si>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</si>
  <si>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</si>
  <si>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</si>
  <si>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</si>
  <si>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</si>
  <si>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</si>
  <si>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</si>
  <si>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</si>
  <si>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</si>
  <si>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</si>
  <si>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</si>
  <si>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</si>
  <si>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</si>
  <si>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</si>
  <si>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</si>
  <si>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</si>
  <si>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</si>
  <si>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</si>
  <si>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</si>
  <si>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</si>
  <si>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</si>
  <si>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</si>
  <si>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</si>
  <si>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</si>
  <si>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</si>
  <si>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</si>
  <si>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</si>
  <si>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</si>
  <si>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</si>
  <si>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</si>
  <si>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</si>
  <si>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</si>
  <si>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</si>
  <si>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</si>
  <si>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</si>
  <si>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</si>
  <si>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</si>
  <si>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</si>
  <si>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</si>
  <si>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</si>
  <si>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</si>
  <si>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</si>
  <si>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</si>
  <si>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</si>
  <si>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</si>
  <si>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</si>
  <si>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</si>
  <si>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</si>
  <si>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</si>
  <si>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</si>
  <si>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</si>
  <si>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</si>
  <si>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</si>
  <si>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</si>
  <si>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</si>
  <si>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</si>
  <si>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</si>
  <si>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</si>
  <si>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</si>
  <si>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</si>
  <si>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</si>
  <si>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</si>
  <si>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</si>
  <si>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</si>
  <si>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</si>
  <si>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</si>
  <si>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</si>
  <si>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</si>
  <si>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</si>
  <si>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</si>
  <si>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</si>
  <si>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</si>
  <si>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</si>
  <si>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</si>
  <si>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</si>
  <si>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</si>
  <si>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</si>
  <si>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</si>
  <si>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</si>
  <si>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</si>
  <si>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</si>
  <si>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</si>
  <si>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</si>
  <si>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</si>
  <si>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</si>
  <si>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</si>
  <si>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</si>
  <si>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</si>
  <si>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</si>
  <si>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</si>
  <si>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</si>
  <si>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</si>
  <si>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</si>
  <si>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</si>
  <si>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</si>
  <si>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</si>
  <si>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</si>
  <si>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</si>
  <si>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</si>
  <si>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</si>
  <si>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</si>
  <si>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</si>
  <si>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</si>
  <si>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</si>
  <si>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</si>
  <si>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</si>
  <si>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</si>
  <si>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</si>
  <si>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</si>
  <si>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</si>
  <si>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</si>
  <si>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</si>
  <si>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</si>
  <si>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</si>
  <si>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</si>
  <si>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</si>
  <si>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</si>
  <si>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</si>
  <si>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</si>
  <si>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</si>
  <si>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</si>
  <si>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</si>
  <si>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</si>
  <si>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</si>
  <si>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</si>
  <si>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</si>
  <si>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</si>
  <si>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</si>
  <si>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</si>
  <si>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</si>
  <si>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</si>
  <si>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</si>
  <si>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</si>
  <si>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</si>
  <si>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</si>
  <si>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</si>
  <si>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</si>
  <si>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</si>
  <si>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</si>
  <si>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</si>
  <si>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</si>
  <si>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</si>
  <si>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</si>
  <si>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</si>
  <si>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</si>
  <si>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</si>
  <si>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</si>
  <si>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</si>
  <si>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</si>
  <si>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</si>
  <si>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</si>
  <si>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</si>
  <si>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</si>
  <si>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</si>
  <si>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</si>
  <si>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</si>
  <si>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</si>
  <si>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</si>
  <si>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</si>
  <si>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</si>
  <si>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</si>
  <si>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</si>
  <si>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</si>
  <si>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</si>
  <si>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</si>
  <si>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</si>
  <si>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</si>
  <si>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</si>
  <si>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</si>
  <si>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</si>
  <si>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</si>
  <si>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</si>
  <si>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</si>
  <si>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</si>
  <si>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</si>
  <si>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</si>
  <si>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</si>
  <si>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</si>
  <si>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</si>
  <si>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</si>
  <si>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</si>
  <si>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</si>
  <si>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</si>
  <si>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</si>
  <si>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</si>
  <si>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</si>
  <si>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</si>
  <si>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</si>
  <si>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</si>
  <si>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</si>
  <si>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</si>
  <si>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</si>
  <si>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</si>
  <si>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</si>
  <si>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</si>
  <si>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</si>
  <si>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</si>
  <si>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</si>
  <si>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</si>
  <si>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</si>
  <si>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</si>
  <si>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</si>
  <si>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</si>
  <si>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</si>
  <si>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</si>
  <si>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</si>
  <si>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</si>
  <si>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</si>
  <si>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</si>
  <si>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</si>
  <si>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</si>
  <si>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</si>
  <si>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</si>
  <si>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</si>
  <si>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</si>
  <si>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</si>
  <si>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</si>
  <si>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</si>
  <si>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</si>
  <si>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</si>
  <si>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</si>
  <si>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</si>
  <si>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</si>
  <si>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</si>
  <si>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</si>
  <si>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</si>
  <si>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</si>
  <si>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</si>
  <si>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</si>
  <si>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</si>
  <si>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</si>
  <si>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</si>
  <si>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</si>
  <si>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</si>
  <si>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</si>
  <si>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</si>
  <si>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</si>
  <si>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</si>
  <si>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</si>
  <si>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</si>
  <si>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</si>
  <si>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</si>
  <si>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</si>
  <si>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</si>
  <si>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</si>
  <si>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</si>
  <si>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</si>
  <si>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</si>
  <si>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</si>
  <si>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</si>
  <si>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</si>
  <si>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</si>
  <si>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</si>
  <si>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</si>
  <si>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</si>
  <si>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</si>
  <si>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</si>
  <si>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</si>
  <si>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</si>
  <si>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</si>
  <si>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</si>
  <si>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</si>
  <si>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</si>
  <si>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</si>
  <si>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</si>
  <si>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</si>
  <si>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</si>
  <si>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</si>
  <si>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</si>
  <si>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</si>
  <si>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</si>
  <si>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</si>
  <si>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</si>
  <si>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</si>
  <si>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</si>
  <si>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</si>
  <si>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</si>
  <si>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</si>
  <si>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</si>
  <si>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</si>
  <si>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</si>
  <si>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</si>
  <si>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</si>
  <si>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</si>
  <si>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</si>
  <si>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</si>
  <si>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</si>
  <si>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</si>
  <si>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</si>
  <si>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</si>
  <si>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</si>
  <si>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</si>
  <si>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</si>
  <si>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</si>
  <si>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</si>
  <si>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</si>
  <si>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</si>
  <si>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</si>
  <si>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</si>
  <si>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</si>
  <si>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</si>
  <si>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</si>
  <si>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</si>
  <si>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</si>
  <si>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</si>
  <si>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</si>
  <si>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</si>
  <si>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</si>
  <si>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</si>
  <si>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</si>
  <si>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</si>
  <si>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</si>
  <si>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</si>
  <si>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</si>
  <si>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</si>
  <si>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</si>
  <si>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</si>
  <si>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</si>
  <si>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</si>
  <si>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</si>
  <si>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</si>
  <si>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</si>
  <si>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</si>
  <si>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</si>
  <si>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</si>
  <si>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</si>
  <si>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</si>
  <si>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</si>
  <si>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</si>
  <si>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</si>
  <si>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</si>
  <si>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</si>
  <si>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</si>
  <si>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</si>
  <si>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</si>
  <si>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</si>
  <si>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</si>
  <si>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</si>
  <si>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</si>
  <si>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</si>
  <si>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</si>
  <si>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</si>
  <si>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</si>
  <si>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</si>
  <si>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</si>
  <si>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</si>
  <si>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</si>
  <si>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</si>
  <si>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</si>
  <si>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</si>
  <si>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</si>
  <si>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</si>
  <si>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</si>
  <si>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</si>
  <si>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</si>
  <si>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</si>
  <si>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</si>
  <si>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</si>
  <si>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</si>
  <si>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</si>
  <si>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</si>
  <si>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</si>
  <si>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</si>
  <si>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</si>
  <si>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</si>
  <si>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</si>
  <si>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</si>
  <si>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</si>
  <si>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</si>
  <si>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</si>
  <si>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</si>
  <si>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</si>
  <si>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</si>
  <si>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</si>
  <si>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</si>
  <si>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</si>
  <si>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</si>
  <si>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</si>
  <si>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</si>
  <si>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</si>
  <si>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</si>
  <si>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</si>
  <si>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</si>
  <si>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</si>
  <si>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</si>
  <si>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</si>
  <si>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</si>
  <si>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</si>
  <si>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</si>
  <si>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</si>
  <si>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</si>
  <si>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</si>
  <si>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</si>
  <si>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</si>
  <si>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</si>
  <si>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</si>
  <si>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</si>
  <si>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</si>
  <si>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</si>
  <si>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</si>
  <si>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</si>
  <si>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</si>
  <si>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</si>
  <si>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</si>
  <si>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</si>
  <si>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</si>
  <si>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</si>
  <si>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</si>
  <si>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</si>
  <si>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</si>
  <si>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</si>
  <si>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</si>
  <si>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</si>
  <si>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</si>
  <si>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</si>
  <si>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</si>
  <si>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</si>
  <si>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</si>
  <si>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</si>
  <si>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</si>
  <si>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</si>
  <si>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</si>
  <si>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</si>
  <si>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</si>
  <si>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</si>
  <si>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</si>
  <si>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</si>
  <si>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</si>
  <si>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</si>
  <si>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</si>
  <si>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</si>
  <si>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</si>
  <si>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</si>
  <si>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</si>
  <si>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</si>
  <si>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</si>
  <si>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</si>
  <si>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</si>
  <si>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</si>
  <si>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</si>
  <si>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</si>
  <si>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</si>
  <si>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</si>
  <si>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</si>
  <si>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</si>
  <si>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</si>
  <si>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</si>
  <si>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</si>
  <si>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</si>
  <si>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</si>
  <si>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</si>
  <si>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</si>
  <si>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</si>
  <si>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</si>
  <si>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</si>
  <si>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</si>
  <si>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</si>
  <si>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</si>
  <si>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</si>
  <si>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</si>
  <si>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</si>
  <si>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</si>
  <si>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</si>
  <si>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</si>
  <si>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</si>
  <si>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</si>
  <si>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</si>
  <si>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</si>
  <si>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</si>
  <si>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</si>
  <si>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</si>
  <si>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</si>
  <si>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</si>
  <si>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</si>
  <si>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</si>
  <si>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</si>
  <si>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</si>
  <si>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</si>
  <si>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</si>
  <si>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</si>
  <si>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</si>
  <si>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</si>
  <si>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</si>
  <si>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</si>
  <si>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</si>
  <si>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</si>
  <si>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</si>
  <si>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</si>
  <si>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</si>
  <si>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</si>
  <si>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</si>
  <si>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</si>
  <si>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</si>
  <si>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</si>
  <si>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</si>
  <si>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</si>
  <si>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</si>
  <si>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</si>
  <si>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</si>
  <si>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</si>
  <si>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</si>
  <si>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</si>
  <si>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</si>
  <si>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</si>
  <si>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</si>
  <si>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</si>
  <si>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</si>
  <si>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</si>
  <si>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</si>
  <si>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</si>
  <si>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</si>
  <si>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</si>
  <si>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</si>
  <si>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</si>
  <si>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</si>
  <si>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</si>
  <si>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</si>
  <si>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</si>
  <si>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</si>
  <si>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</si>
  <si>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</si>
  <si>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</si>
  <si>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</si>
  <si>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</si>
  <si>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</si>
  <si>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</si>
  <si>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</si>
  <si>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</si>
  <si>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</si>
  <si>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</si>
  <si>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</si>
  <si>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</si>
  <si>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</si>
  <si>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</si>
  <si>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</si>
  <si>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</si>
  <si>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</si>
  <si>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</si>
  <si>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</si>
  <si>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</si>
  <si>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</si>
  <si>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</si>
  <si>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</si>
  <si>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</si>
  <si>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</si>
  <si>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</si>
  <si>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</si>
  <si>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</si>
  <si>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</si>
  <si>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</si>
  <si>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</si>
  <si>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</si>
  <si>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</si>
  <si>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</si>
  <si>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</si>
  <si>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</si>
  <si>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</si>
  <si>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</si>
  <si>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</si>
  <si>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</si>
  <si>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</si>
  <si>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</si>
  <si>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</si>
  <si>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</si>
  <si>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</si>
  <si>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</si>
  <si>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</si>
  <si>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</si>
  <si>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</si>
  <si>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</si>
  <si>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</si>
  <si>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</si>
  <si>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</si>
  <si>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</si>
  <si>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</si>
  <si>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</si>
  <si>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</si>
  <si>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</si>
  <si>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</si>
  <si>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</si>
  <si>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</si>
  <si>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</si>
  <si>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</si>
  <si>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</si>
  <si>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</si>
  <si>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</si>
  <si>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</si>
  <si>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</si>
  <si>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</si>
  <si>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</si>
  <si>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</si>
  <si>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</si>
  <si>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</si>
  <si>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</si>
  <si>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</si>
  <si>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</si>
  <si>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</si>
  <si>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</si>
  <si>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</si>
  <si>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</si>
  <si>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</si>
  <si>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</si>
  <si>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</si>
  <si>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</si>
  <si>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</si>
  <si>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</si>
  <si>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</si>
  <si>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</si>
  <si>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</si>
  <si>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</si>
  <si>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</si>
  <si>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</si>
  <si>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</si>
  <si>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</si>
  <si>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</si>
  <si>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</si>
  <si>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</si>
  <si>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</si>
  <si>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</si>
  <si>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</si>
  <si>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</si>
  <si>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</si>
  <si>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</si>
  <si>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</si>
  <si>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</si>
  <si>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</si>
  <si>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</si>
  <si>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</si>
  <si>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</si>
  <si>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</si>
  <si>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</si>
  <si>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</si>
  <si>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</si>
  <si>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</si>
  <si>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</si>
  <si>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</si>
  <si>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</si>
  <si>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</si>
  <si>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</si>
  <si>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</si>
  <si>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</si>
  <si>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</si>
  <si>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</si>
  <si>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</si>
  <si>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</si>
  <si>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</si>
  <si>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</si>
  <si>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</si>
  <si>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</si>
  <si>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</si>
  <si>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</si>
  <si>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</si>
  <si>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</si>
  <si>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</si>
  <si>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</si>
  <si>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</si>
  <si>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</si>
  <si>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</si>
  <si>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</si>
  <si>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</si>
  <si>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</si>
  <si>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</si>
  <si>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</si>
  <si>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</si>
  <si>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</si>
  <si>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</si>
  <si>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</si>
  <si>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</si>
  <si>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</si>
  <si>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</si>
  <si>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</si>
  <si>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</si>
  <si>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</si>
  <si>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</si>
  <si>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</si>
  <si>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</si>
  <si>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</si>
  <si>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</si>
  <si>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</si>
  <si>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</si>
  <si>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</si>
  <si>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</si>
  <si>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</si>
  <si>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</si>
  <si>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</si>
  <si>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</si>
  <si>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</si>
  <si>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</si>
  <si>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</si>
  <si>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</si>
  <si>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</si>
  <si>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</si>
  <si>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</si>
  <si>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</si>
  <si>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</si>
  <si>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</si>
  <si>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</si>
  <si>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</si>
  <si>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</si>
  <si>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</si>
  <si>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</si>
  <si>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</si>
  <si>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</si>
  <si>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</si>
  <si>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</si>
  <si>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</si>
  <si>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</si>
  <si>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</si>
  <si>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</si>
  <si>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</si>
  <si>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</si>
  <si>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</si>
  <si>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</si>
  <si>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</si>
  <si>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</si>
  <si>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</si>
  <si>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</si>
  <si>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</si>
  <si>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</si>
  <si>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</si>
  <si>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</si>
  <si>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</si>
  <si>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</si>
  <si>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</si>
  <si>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</si>
  <si>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</si>
  <si>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</si>
  <si>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</si>
  <si>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</si>
  <si>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</si>
  <si>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</si>
  <si>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</si>
  <si>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</si>
  <si>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</si>
  <si>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</si>
  <si>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</si>
  <si>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</si>
  <si>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</si>
  <si>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</si>
  <si>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</si>
  <si>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</si>
  <si>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</si>
  <si>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</si>
  <si>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</si>
  <si>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</si>
  <si>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</si>
  <si>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</si>
  <si>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</si>
  <si>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</si>
  <si>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</si>
  <si>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</si>
  <si>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</si>
  <si>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</si>
  <si>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</si>
  <si>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</si>
  <si>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</si>
  <si>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</si>
  <si>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</si>
  <si>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</si>
  <si>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</si>
  <si>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</si>
  <si>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</si>
  <si>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</si>
  <si>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</si>
  <si>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</si>
  <si>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</si>
  <si>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</si>
  <si>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</si>
  <si>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</si>
  <si>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</si>
  <si>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</si>
  <si>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</si>
  <si>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</si>
  <si>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</si>
  <si>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</si>
  <si>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</si>
  <si>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</si>
  <si>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</si>
  <si>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</si>
  <si>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</si>
  <si>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</si>
  <si>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</si>
  <si>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</si>
  <si>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</si>
  <si>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</si>
  <si>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</si>
  <si>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</si>
  <si>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</si>
  <si>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</si>
  <si>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</si>
  <si>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</si>
  <si>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</si>
  <si>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</si>
  <si>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</si>
  <si>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</si>
  <si>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</si>
  <si>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</si>
  <si>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</si>
  <si>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</si>
  <si>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</si>
  <si>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</si>
  <si>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</si>
  <si>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</si>
  <si>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</si>
  <si>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</si>
  <si>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</si>
  <si>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</si>
  <si>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</si>
  <si>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</si>
  <si>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</si>
  <si>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</si>
  <si>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</si>
  <si>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</si>
  <si>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</si>
  <si>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</si>
  <si>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</si>
  <si>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</si>
  <si>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</si>
  <si>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</si>
  <si>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</si>
  <si>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</si>
  <si>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</si>
  <si>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</si>
  <si>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</si>
  <si>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</si>
  <si>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</si>
  <si>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</si>
  <si>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</si>
  <si>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</si>
  <si>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</si>
  <si>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</si>
  <si>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</si>
  <si>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</si>
  <si>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</si>
  <si>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</si>
  <si>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</si>
  <si>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</si>
  <si>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</si>
  <si>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</si>
  <si>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</si>
  <si>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</si>
  <si>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</si>
  <si>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</si>
  <si>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</si>
  <si>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</si>
  <si>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</si>
  <si>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</si>
  <si>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</si>
  <si>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</si>
  <si>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</si>
  <si>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</si>
  <si>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</si>
  <si>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</si>
  <si>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</si>
  <si>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</si>
  <si>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</si>
  <si>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</si>
  <si>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</si>
  <si>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</si>
  <si>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</si>
  <si>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</si>
  <si>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</si>
  <si>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</si>
  <si>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</si>
  <si>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</si>
  <si>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</si>
  <si>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</si>
  <si>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</si>
  <si>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</si>
  <si>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</si>
  <si>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</si>
  <si>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</si>
  <si>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</si>
  <si>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</si>
  <si>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</si>
  <si>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</si>
  <si>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</si>
  <si>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</si>
  <si>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</si>
  <si>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</si>
  <si>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</si>
  <si>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</si>
  <si>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</si>
  <si>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</si>
  <si>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</si>
  <si>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</si>
  <si>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</si>
  <si>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</si>
  <si>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</si>
  <si>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</si>
  <si>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</si>
  <si>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</si>
  <si>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</si>
  <si>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</si>
  <si>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</si>
  <si>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</si>
  <si>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</si>
  <si>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</si>
  <si>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</si>
  <si>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</si>
  <si>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</si>
  <si>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</si>
  <si>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</si>
  <si>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</si>
  <si>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</si>
  <si>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</si>
  <si>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</si>
  <si>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</si>
  <si>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</si>
  <si>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</si>
  <si>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</si>
  <si>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</si>
  <si>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</si>
  <si>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</si>
  <si>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</si>
  <si>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</si>
  <si>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</si>
  <si>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</si>
  <si>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</si>
  <si>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</si>
  <si>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</si>
  <si>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</si>
  <si>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</si>
  <si>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</si>
  <si>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</si>
  <si>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</si>
  <si>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</si>
  <si>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</si>
  <si>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</si>
  <si>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</si>
  <si>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</si>
  <si>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</si>
  <si>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</si>
  <si>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</si>
  <si>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</si>
  <si>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</si>
  <si>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</si>
  <si>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</si>
  <si>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</si>
  <si>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</si>
  <si>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</si>
  <si>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</si>
  <si>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</si>
  <si>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</si>
  <si>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</si>
  <si>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</si>
  <si>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</si>
  <si>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</si>
  <si>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</si>
  <si>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</si>
  <si>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</si>
  <si>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</si>
  <si>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</si>
  <si>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</si>
  <si>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</si>
  <si>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</si>
  <si>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</si>
  <si>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</si>
  <si>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</si>
  <si>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</si>
  <si>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</si>
  <si>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</si>
  <si>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</si>
  <si>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</si>
  <si>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</si>
  <si>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</si>
  <si>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</si>
  <si>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</si>
  <si>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</si>
  <si>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</si>
  <si>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</si>
  <si>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</si>
  <si>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</si>
  <si>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</si>
  <si>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</si>
  <si>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</si>
  <si>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</si>
  <si>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</si>
  <si>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</si>
  <si>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</si>
  <si>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</si>
  <si>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</si>
  <si>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</si>
  <si>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</si>
  <si>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</si>
  <si>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</si>
  <si>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</si>
  <si>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</si>
  <si>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</si>
  <si>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</si>
  <si>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</si>
  <si>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</si>
  <si>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</si>
  <si>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</si>
  <si>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</si>
  <si>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</si>
  <si>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</si>
  <si>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</si>
  <si>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</si>
  <si>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</si>
  <si>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</si>
  <si>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</si>
  <si>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</si>
  <si>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</si>
  <si>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</si>
  <si>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</si>
  <si>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</si>
  <si>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</si>
  <si>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</si>
  <si>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</si>
  <si>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</si>
  <si>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</si>
  <si>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</si>
  <si>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</si>
  <si>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</si>
  <si>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</si>
  <si>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</si>
  <si>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</si>
  <si>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</si>
  <si>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</si>
  <si>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</si>
  <si>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</si>
  <si>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</si>
  <si>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</si>
  <si>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</si>
  <si>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</si>
  <si>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</si>
  <si>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</si>
  <si>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</si>
  <si>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</si>
  <si>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</si>
  <si>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</si>
  <si>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</si>
  <si>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</si>
  <si>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</si>
  <si>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</si>
  <si>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</si>
  <si>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</si>
  <si>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</si>
  <si>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</si>
  <si>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</si>
  <si>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</si>
  <si>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</si>
  <si>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</si>
  <si>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</si>
  <si>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</si>
  <si>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</si>
  <si>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</si>
  <si>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</si>
  <si>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</si>
  <si>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</si>
  <si>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</si>
  <si>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</si>
  <si>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</si>
  <si>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</si>
  <si>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</si>
  <si>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</si>
  <si>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</si>
  <si>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</si>
  <si>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</si>
  <si>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</si>
  <si>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</si>
  <si>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</si>
  <si>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</si>
  <si>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</si>
  <si>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</si>
  <si>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</si>
  <si>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</si>
  <si>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</si>
  <si>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</si>
  <si>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</si>
  <si>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</si>
  <si>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</si>
  <si>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</si>
  <si>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</si>
  <si>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</si>
  <si>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</si>
  <si>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</si>
  <si>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</si>
  <si>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</si>
  <si>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</si>
  <si>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</si>
  <si>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</si>
  <si>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</si>
  <si>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</si>
  <si>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</si>
  <si>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</si>
  <si>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</si>
  <si>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</si>
  <si>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</si>
  <si>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</si>
  <si>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</si>
  <si>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</si>
  <si>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</si>
  <si>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</si>
  <si>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</si>
  <si>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</si>
  <si>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</si>
  <si>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</si>
  <si>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</si>
  <si>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</si>
  <si>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</si>
  <si>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</si>
  <si>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</si>
  <si>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</si>
  <si>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</si>
  <si>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</si>
  <si>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</si>
  <si>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</si>
  <si>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</si>
  <si>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</si>
  <si>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</si>
  <si>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</si>
  <si>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</si>
  <si>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</si>
  <si>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</si>
  <si>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</si>
  <si>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</si>
  <si>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</si>
  <si>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</si>
  <si>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</si>
  <si>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</si>
  <si>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</si>
  <si>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</si>
  <si>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</si>
  <si>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</si>
  <si>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</si>
  <si>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</si>
  <si>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</si>
  <si>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</si>
  <si>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</si>
  <si>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</si>
  <si>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</si>
  <si>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</si>
  <si>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</si>
  <si>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</si>
  <si>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</si>
  <si>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</si>
  <si>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</si>
  <si>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</si>
  <si>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</si>
  <si>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</si>
  <si>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</si>
  <si>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</si>
  <si>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</si>
  <si>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</si>
  <si>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</si>
  <si>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</si>
  <si>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</si>
  <si>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</si>
  <si>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</si>
  <si>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</si>
  <si>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</si>
  <si>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</si>
  <si>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</si>
  <si>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</si>
  <si>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</si>
  <si>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</si>
  <si>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</si>
  <si>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</si>
  <si>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</si>
  <si>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</si>
  <si>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</si>
  <si>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</si>
  <si>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</si>
  <si>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</si>
  <si>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</si>
  <si>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</si>
  <si>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</si>
  <si>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</si>
  <si>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</si>
  <si>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</si>
  <si>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</si>
  <si>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</si>
  <si>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</si>
  <si>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</si>
  <si>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</si>
  <si>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</si>
  <si>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</si>
  <si>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</si>
  <si>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</si>
  <si>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</si>
  <si>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</si>
  <si>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</si>
  <si>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</si>
  <si>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</si>
  <si>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</si>
  <si>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</si>
  <si>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</si>
  <si>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</si>
  <si>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</si>
  <si>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</si>
  <si>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</si>
  <si>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</si>
  <si>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</si>
  <si>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</si>
  <si>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</si>
  <si>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</si>
  <si>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</si>
  <si>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</si>
  <si>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</si>
  <si>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</si>
  <si>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</si>
  <si>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</si>
  <si>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</si>
  <si>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</si>
  <si>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</si>
  <si>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</si>
  <si>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</si>
  <si>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</si>
  <si>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</si>
  <si>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</si>
  <si>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</si>
  <si>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</si>
  <si>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</si>
  <si>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</si>
  <si>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</si>
  <si>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</si>
  <si>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</si>
  <si>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</si>
  <si>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</si>
  <si>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</si>
  <si>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</si>
  <si>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</si>
  <si>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</si>
  <si>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</si>
  <si>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</si>
  <si>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</si>
  <si>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</si>
  <si>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</si>
  <si>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</si>
  <si>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</si>
  <si>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</si>
  <si>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</si>
  <si>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</si>
  <si>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</si>
  <si>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</si>
  <si>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</si>
  <si>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</si>
  <si>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</si>
  <si>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</si>
  <si>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</si>
  <si>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</si>
  <si>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</si>
  <si>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</si>
  <si>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</si>
  <si>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</si>
  <si>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</si>
  <si>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</si>
  <si>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</si>
  <si>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</si>
  <si>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</si>
  <si>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</si>
  <si>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</si>
  <si>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</si>
  <si>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</si>
  <si>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</si>
  <si>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</si>
  <si>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</si>
  <si>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</si>
  <si>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</si>
  <si>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</si>
  <si>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</si>
  <si>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</si>
  <si>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</si>
  <si>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</si>
  <si>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</si>
  <si>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</si>
  <si>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</si>
  <si>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</si>
  <si>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</si>
  <si>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</si>
  <si>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</si>
  <si>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</si>
  <si>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</si>
  <si>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</si>
  <si>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</si>
  <si>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</si>
  <si>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</si>
  <si>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</si>
  <si>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</si>
  <si>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</si>
  <si>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</si>
  <si>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</si>
  <si>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</si>
  <si>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</si>
  <si>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</si>
  <si>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</si>
  <si>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</si>
  <si>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</si>
  <si>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</si>
  <si>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</si>
  <si>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</si>
  <si>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</si>
  <si>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</si>
  <si>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</si>
  <si>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</si>
  <si>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</si>
  <si>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</si>
  <si>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</si>
  <si>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</si>
  <si>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</si>
  <si>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</si>
  <si>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</si>
  <si>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</si>
  <si>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</si>
  <si>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</si>
  <si>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</si>
  <si>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</si>
  <si>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</si>
  <si>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</si>
  <si>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</si>
  <si>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</si>
  <si>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</si>
  <si>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</si>
  <si>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</si>
  <si>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</si>
  <si>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</si>
  <si>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</si>
  <si>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</si>
  <si>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</si>
  <si>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</si>
  <si>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</si>
  <si>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</si>
  <si>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</si>
  <si>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</si>
  <si>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</si>
  <si>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</si>
  <si>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</si>
  <si>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</si>
  <si>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</si>
  <si>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</si>
  <si>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</si>
  <si>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</si>
  <si>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</si>
  <si>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</si>
  <si>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</si>
  <si>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</si>
  <si>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</si>
  <si>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</si>
  <si>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</si>
  <si>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</si>
  <si>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</si>
  <si>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</si>
  <si>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</si>
  <si>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</si>
  <si>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</si>
  <si>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</si>
  <si>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</si>
  <si>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</si>
  <si>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</si>
  <si>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</si>
  <si>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</si>
  <si>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</si>
  <si>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</si>
  <si>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</si>
  <si>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</si>
  <si>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</si>
  <si>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</si>
  <si>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</si>
  <si>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</si>
  <si>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</si>
  <si>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</si>
  <si>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</si>
  <si>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</si>
  <si>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</si>
  <si>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</si>
  <si>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</si>
  <si>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</si>
  <si>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</si>
  <si>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</si>
  <si>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</si>
  <si>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</si>
  <si>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</si>
  <si>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</si>
  <si>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</si>
  <si>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</si>
  <si>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</si>
  <si>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</si>
  <si>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</si>
  <si>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</si>
  <si>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</si>
  <si>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</si>
  <si>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</si>
  <si>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</si>
  <si>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</si>
  <si>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</si>
  <si>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</si>
  <si>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</si>
  <si>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</si>
  <si>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</si>
  <si>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</si>
  <si>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</si>
  <si>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</si>
  <si>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</si>
  <si>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</si>
  <si>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</si>
  <si>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</si>
  <si>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</si>
  <si>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</si>
  <si>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</si>
  <si>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</si>
  <si>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</si>
  <si>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</si>
  <si>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</si>
  <si>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</si>
  <si>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</si>
  <si>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</si>
  <si>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</si>
  <si>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</si>
  <si>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</si>
  <si>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</si>
  <si>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</si>
  <si>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</si>
  <si>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</si>
  <si>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</si>
  <si>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</si>
  <si>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</si>
  <si>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</si>
  <si>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</si>
  <si>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</si>
  <si>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</si>
  <si>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</si>
  <si>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</si>
  <si>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</si>
  <si>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</si>
  <si>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</si>
  <si>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</si>
  <si>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</si>
  <si>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</si>
  <si>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</si>
  <si>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</si>
  <si>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</si>
  <si>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</si>
  <si>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</si>
  <si>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</si>
  <si>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</si>
  <si>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</si>
  <si>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</si>
  <si>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</si>
  <si>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</si>
  <si>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</si>
  <si>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</si>
  <si>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</si>
  <si>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</si>
  <si>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</si>
  <si>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</si>
  <si>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</si>
  <si>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</si>
  <si>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</si>
  <si>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</si>
  <si>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</si>
  <si>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</si>
  <si>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</si>
  <si>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</si>
  <si>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</si>
  <si>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</si>
  <si>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</si>
  <si>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</si>
  <si>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</si>
  <si>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</si>
  <si>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</si>
  <si>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</si>
  <si>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</si>
  <si>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</si>
  <si>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</si>
  <si>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</si>
  <si>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</si>
  <si>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</si>
  <si>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</si>
  <si>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</si>
  <si>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</si>
  <si>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</si>
  <si>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</si>
  <si>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</si>
  <si>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</si>
  <si>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</si>
  <si>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</si>
  <si>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</si>
  <si>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</si>
  <si>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</si>
  <si>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</si>
  <si>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</si>
  <si>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</si>
  <si>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</si>
  <si>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</si>
  <si>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</si>
  <si>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</si>
  <si>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</si>
  <si>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</si>
  <si>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</si>
  <si>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</si>
  <si>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</si>
  <si>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</si>
  <si>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</si>
  <si>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</si>
  <si>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</si>
  <si>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</si>
  <si>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</si>
  <si>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</si>
  <si>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</si>
  <si>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</si>
  <si>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</si>
  <si>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</si>
  <si>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</si>
  <si>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</si>
  <si>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</si>
  <si>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</si>
  <si>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</si>
  <si>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</si>
  <si>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</si>
  <si>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</si>
  <si>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</si>
  <si>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</si>
  <si>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</si>
  <si>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</si>
  <si>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</si>
  <si>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</si>
  <si>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</si>
  <si>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</si>
  <si>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</si>
  <si>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</si>
  <si>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</si>
  <si>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</si>
  <si>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</si>
  <si>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</si>
  <si>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</si>
  <si>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</si>
  <si>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</si>
  <si>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</si>
  <si>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</si>
  <si>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</si>
  <si>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</si>
  <si>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</si>
  <si>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</si>
  <si>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</si>
  <si>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</si>
  <si>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</si>
  <si>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</si>
  <si>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</si>
  <si>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</si>
  <si>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</si>
  <si>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</si>
  <si>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</si>
  <si>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</si>
  <si>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</si>
  <si>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</si>
  <si>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</si>
  <si>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</si>
  <si>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</si>
  <si>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</si>
  <si>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</si>
  <si>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</si>
  <si>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</si>
  <si>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</si>
  <si>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</si>
  <si>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</si>
  <si>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</si>
  <si>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</si>
  <si>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</si>
  <si>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</si>
  <si>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</si>
  <si>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</si>
  <si>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</si>
  <si>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</si>
  <si>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</si>
  <si>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</si>
  <si>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</si>
  <si>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</si>
  <si>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</si>
  <si>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</si>
  <si>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</si>
  <si>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</si>
  <si>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</si>
  <si>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</si>
  <si>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</si>
  <si>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</si>
  <si>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</si>
  <si>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</si>
  <si>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</si>
  <si>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</si>
  <si>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</si>
  <si>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</si>
  <si>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</si>
  <si>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</si>
  <si>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</si>
  <si>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</si>
  <si>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</si>
  <si>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</si>
  <si>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</si>
  <si>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</si>
  <si>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</si>
  <si>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</si>
  <si>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</si>
  <si>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</si>
  <si>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</si>
  <si>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</si>
  <si>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</si>
  <si>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</si>
  <si>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</si>
  <si>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</si>
  <si>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</si>
  <si>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</si>
  <si>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</si>
  <si>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</si>
  <si>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</si>
  <si>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</si>
  <si>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</si>
  <si>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</si>
  <si>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</si>
  <si>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</si>
  <si>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</si>
  <si>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</si>
  <si>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</si>
  <si>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</si>
  <si>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</si>
  <si>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</si>
  <si>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</si>
  <si>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</si>
  <si>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</si>
  <si>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</si>
  <si>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</si>
  <si>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</si>
  <si>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</si>
  <si>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</si>
  <si>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</si>
  <si>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</si>
  <si>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</si>
  <si>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</si>
  <si>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</si>
  <si>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</si>
  <si>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</si>
  <si>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</si>
  <si>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</si>
  <si>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</si>
  <si>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</si>
  <si>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</si>
  <si>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</si>
  <si>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</si>
  <si>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</si>
  <si>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</si>
  <si>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</si>
  <si>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</si>
  <si>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</si>
  <si>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</si>
  <si>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</si>
  <si>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</si>
  <si>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</si>
  <si>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</si>
  <si>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</si>
  <si>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</si>
  <si>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</si>
  <si>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</si>
  <si>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</si>
  <si>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</si>
  <si>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</si>
  <si>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</si>
  <si>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</si>
  <si>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</si>
  <si>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</si>
  <si>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</si>
  <si>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</si>
  <si>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</si>
  <si>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</si>
  <si>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</si>
  <si>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</si>
  <si>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</si>
  <si>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</si>
  <si>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</si>
  <si>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</si>
  <si>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</si>
  <si>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</si>
  <si>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</si>
  <si>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</si>
  <si>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</si>
  <si>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</si>
  <si>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</si>
  <si>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</si>
  <si>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</si>
  <si>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</si>
  <si>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</si>
  <si>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</si>
  <si>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</si>
  <si>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</si>
  <si>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</si>
  <si>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</si>
  <si>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</si>
  <si>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</si>
  <si>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</si>
  <si>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</si>
  <si>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</si>
  <si>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</si>
  <si>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</si>
  <si>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</si>
  <si>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</si>
  <si>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</si>
  <si>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</si>
  <si>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</si>
  <si>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</si>
  <si>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</si>
  <si>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</si>
  <si>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</si>
  <si>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</si>
  <si>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</si>
  <si>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</si>
  <si>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</si>
  <si>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</si>
  <si>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</si>
  <si>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</si>
  <si>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</si>
  <si>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</si>
  <si>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</si>
  <si>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</si>
  <si>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</si>
  <si>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</si>
  <si>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</si>
  <si>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</si>
  <si>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</si>
  <si>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</si>
  <si>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</si>
  <si>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</si>
  <si>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</si>
  <si>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</si>
  <si>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</si>
  <si>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</si>
  <si>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</si>
  <si>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</si>
  <si>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</si>
  <si>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</si>
  <si>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</si>
  <si>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</si>
  <si>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</si>
  <si>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</si>
  <si>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</si>
  <si>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</si>
  <si>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</si>
  <si>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</si>
  <si>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</si>
  <si>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</si>
  <si>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</si>
  <si>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</si>
  <si>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</si>
  <si>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</si>
  <si>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</si>
  <si>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</si>
  <si>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</si>
  <si>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</si>
  <si>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</si>
  <si>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</si>
  <si>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</si>
  <si>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</si>
  <si>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</si>
  <si>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</si>
  <si>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</si>
  <si>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</si>
  <si>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</si>
  <si>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</si>
  <si>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</si>
  <si>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</si>
  <si>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</si>
  <si>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</si>
  <si>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</si>
  <si>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</si>
  <si>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</si>
  <si>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</si>
  <si>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</si>
  <si>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</si>
  <si>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</si>
  <si>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</si>
  <si>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</si>
  <si>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</si>
  <si>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</si>
  <si>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</si>
  <si>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</si>
  <si>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</si>
  <si>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</si>
  <si>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</si>
  <si>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</si>
  <si>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</si>
  <si>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</si>
  <si>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</si>
  <si>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</si>
  <si>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</si>
  <si>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</si>
  <si>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</si>
  <si>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</si>
  <si>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</si>
  <si>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</si>
  <si>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</si>
  <si>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</si>
  <si>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</si>
  <si>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</si>
  <si>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</si>
  <si>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</si>
  <si>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</si>
  <si>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</si>
  <si>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</si>
  <si>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</si>
  <si>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</si>
  <si>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</si>
  <si>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</si>
  <si>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</si>
  <si>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</si>
  <si>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</si>
  <si>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</si>
  <si>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</si>
  <si>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</si>
  <si>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</si>
  <si>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</si>
  <si>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</si>
  <si>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</si>
  <si>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</si>
  <si>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</si>
  <si>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</si>
  <si>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</si>
  <si>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</si>
  <si>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</si>
  <si>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</si>
  <si>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</si>
  <si>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</si>
  <si>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</si>
  <si>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</si>
  <si>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</si>
  <si>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</si>
  <si>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</si>
  <si>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</si>
  <si>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</si>
  <si>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</si>
  <si>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</si>
  <si>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</si>
  <si>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</si>
  <si>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</si>
  <si>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</si>
  <si>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</si>
  <si>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</si>
  <si>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</si>
  <si>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</si>
  <si>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</si>
  <si>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</si>
  <si>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</si>
  <si>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</si>
  <si>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</si>
  <si>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</si>
  <si>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</si>
  <si>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</si>
  <si>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</si>
  <si>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</si>
  <si>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</si>
  <si>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</si>
  <si>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</si>
  <si>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</si>
  <si>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</si>
  <si>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</si>
  <si>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</si>
  <si>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</si>
  <si>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</si>
  <si>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</si>
  <si>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</si>
  <si>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</si>
  <si>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</si>
  <si>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</si>
  <si>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</si>
  <si>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</si>
  <si>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</si>
  <si>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</si>
  <si>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</si>
  <si>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</si>
  <si>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</si>
  <si>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</si>
  <si>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</si>
  <si>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</si>
  <si>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</si>
  <si>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</si>
  <si>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</si>
  <si>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</si>
  <si>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</si>
  <si>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</si>
  <si>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</si>
  <si>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</si>
  <si>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</si>
  <si>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</si>
  <si>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</si>
  <si>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</si>
  <si>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</si>
  <si>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</si>
  <si>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</si>
  <si>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</si>
  <si>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</si>
  <si>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</si>
  <si>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</si>
  <si>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</si>
  <si>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</si>
  <si>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</si>
  <si>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</si>
  <si>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</si>
  <si>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</si>
  <si>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</si>
  <si>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</si>
  <si>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</si>
  <si>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</si>
  <si>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</si>
  <si>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</si>
  <si>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</si>
  <si>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</si>
  <si>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</si>
  <si>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</si>
  <si>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</si>
  <si>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</si>
  <si>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</si>
  <si>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</si>
  <si>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</si>
  <si>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</si>
  <si>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</si>
  <si>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</si>
  <si>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</si>
  <si>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</si>
  <si>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</si>
  <si>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</si>
  <si>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</si>
  <si>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</si>
  <si>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</si>
  <si>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</si>
  <si>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</si>
  <si>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</si>
  <si>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</si>
  <si>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</si>
  <si>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</si>
  <si>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</si>
  <si>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</si>
  <si>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</si>
  <si>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</si>
  <si>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</si>
  <si>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</si>
  <si>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</si>
  <si>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</si>
  <si>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</si>
  <si>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</si>
  <si>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</si>
  <si>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</si>
  <si>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</si>
  <si>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</si>
  <si>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</si>
  <si>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</si>
  <si>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</si>
  <si>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</si>
  <si>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</si>
  <si>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</si>
  <si>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</si>
  <si>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</si>
  <si>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</si>
  <si>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</si>
  <si>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</si>
  <si>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</si>
  <si>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</si>
  <si>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</si>
  <si>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</si>
  <si>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</si>
  <si>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</si>
  <si>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</si>
  <si>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</si>
  <si>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</si>
  <si>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</si>
  <si>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</si>
  <si>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</si>
  <si>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</si>
  <si>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</si>
  <si>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</si>
  <si>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</si>
  <si>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</si>
  <si>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</si>
  <si>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</si>
  <si>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</si>
  <si>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</si>
  <si>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</si>
  <si>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</si>
  <si>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</si>
  <si>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</si>
  <si>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</si>
  <si>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</si>
  <si>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</si>
  <si>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</si>
  <si>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</si>
  <si>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</si>
  <si>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</si>
  <si>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</si>
  <si>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</si>
  <si>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</si>
  <si>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</si>
  <si>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</si>
  <si>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</si>
  <si>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</si>
  <si>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</si>
  <si>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</si>
  <si>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</si>
  <si>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</si>
  <si>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</si>
  <si>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</si>
  <si>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</si>
  <si>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</si>
  <si>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</si>
  <si>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</si>
  <si>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</si>
  <si>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</si>
  <si>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</si>
  <si>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</si>
  <si>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</si>
  <si>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</si>
  <si>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</si>
  <si>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</si>
  <si>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</si>
  <si>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</si>
  <si>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</si>
  <si>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</si>
  <si>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</si>
  <si>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</si>
  <si>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</si>
  <si>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</si>
  <si>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</si>
  <si>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</si>
  <si>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</si>
  <si>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</si>
  <si>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</si>
  <si>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</si>
  <si>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</si>
  <si>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</si>
  <si>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</si>
  <si>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</si>
  <si>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</si>
  <si>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</si>
  <si>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</si>
  <si>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</si>
  <si>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</si>
  <si>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</si>
  <si>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</si>
  <si>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</si>
  <si>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</si>
  <si>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</si>
  <si>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</si>
  <si>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</si>
  <si>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</si>
  <si>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</si>
  <si>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</si>
  <si>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</si>
  <si>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</si>
  <si>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</si>
  <si>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</si>
  <si>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</si>
  <si>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</si>
  <si>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</si>
  <si>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</si>
  <si>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</si>
  <si>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</si>
  <si>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</si>
  <si>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</si>
  <si>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</si>
  <si>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</si>
  <si>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</si>
  <si>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</si>
  <si>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</si>
  <si>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</si>
  <si>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</si>
  <si>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</si>
  <si>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</si>
  <si>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</si>
  <si>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</si>
  <si>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</si>
  <si>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</si>
  <si>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</si>
  <si>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</si>
  <si>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</si>
  <si>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</si>
  <si>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</si>
  <si>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</si>
  <si>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</si>
  <si>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</si>
  <si>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</si>
  <si>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</si>
  <si>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</si>
  <si>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</si>
  <si>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</si>
  <si>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</si>
  <si>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</si>
  <si>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</si>
  <si>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</si>
  <si>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</si>
  <si>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</si>
  <si>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</si>
  <si>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</si>
  <si>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</si>
  <si>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</si>
  <si>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</si>
  <si>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</si>
  <si>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</si>
  <si>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</si>
  <si>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</si>
  <si>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</si>
  <si>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</si>
  <si>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</si>
  <si>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</si>
  <si>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</si>
  <si>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</si>
  <si>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</si>
  <si>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</si>
  <si>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</si>
  <si>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</si>
  <si>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</si>
  <si>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</si>
  <si>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</si>
  <si>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</si>
  <si>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</si>
  <si>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</si>
  <si>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</si>
  <si>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</si>
  <si>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</si>
  <si>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</si>
  <si>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</si>
  <si>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</si>
  <si>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</si>
  <si>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</si>
  <si>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</si>
  <si>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</si>
  <si>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</si>
  <si>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</si>
  <si>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</si>
  <si>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</si>
  <si>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</si>
  <si>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</si>
  <si>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</si>
  <si>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</si>
  <si>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</si>
  <si>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</si>
  <si>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</si>
  <si>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</si>
  <si>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</si>
  <si>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</si>
  <si>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</si>
  <si>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</si>
  <si>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</si>
  <si>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</si>
  <si>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</si>
  <si>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</si>
  <si>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</si>
  <si>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</si>
  <si>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</si>
  <si>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</si>
  <si>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</si>
  <si>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</si>
  <si>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</si>
  <si>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</si>
  <si>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</si>
  <si>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</si>
  <si>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</si>
  <si>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</si>
  <si>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</si>
  <si>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</si>
  <si>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</si>
  <si>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</si>
  <si>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</si>
  <si>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</si>
  <si>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</si>
  <si>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</si>
  <si>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</si>
  <si>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</si>
  <si>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</si>
  <si>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</si>
  <si>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</si>
  <si>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</si>
  <si>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</si>
  <si>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</si>
  <si>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</si>
  <si>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</si>
  <si>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</si>
  <si>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</si>
  <si>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</si>
  <si>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</si>
  <si>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</si>
  <si>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</si>
  <si>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</si>
  <si>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</si>
  <si>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</si>
  <si>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</si>
  <si>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</si>
  <si>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</si>
  <si>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</si>
  <si>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</si>
  <si>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</si>
  <si>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</si>
  <si>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</si>
  <si>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</si>
  <si>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</si>
  <si>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</si>
  <si>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</si>
  <si>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</si>
  <si>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</si>
  <si>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</si>
  <si>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</si>
  <si>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</si>
  <si>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</si>
  <si>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</si>
  <si>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</si>
  <si>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</si>
  <si>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</si>
  <si>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</si>
  <si>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</si>
  <si>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</si>
  <si>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</si>
  <si>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</si>
  <si>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</si>
  <si>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</si>
  <si>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</si>
  <si>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</si>
  <si>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</si>
  <si>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</si>
  <si>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</si>
  <si>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</si>
  <si>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</si>
  <si>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</si>
  <si>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</si>
  <si>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</si>
  <si>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</si>
  <si>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</si>
  <si>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</si>
  <si>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</si>
  <si>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</si>
  <si>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</si>
  <si>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</si>
  <si>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</si>
  <si>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</si>
  <si>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</si>
  <si>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</si>
  <si>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</si>
  <si>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</si>
  <si>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</si>
  <si>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</si>
  <si>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</si>
  <si>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</si>
  <si>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</si>
  <si>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</si>
  <si>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</si>
  <si>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</si>
  <si>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</si>
  <si>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</si>
  <si>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</si>
  <si>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</si>
  <si>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</si>
  <si>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</si>
  <si>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</si>
  <si>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</si>
  <si>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</si>
  <si>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</si>
  <si>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</si>
  <si>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</si>
  <si>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</si>
  <si>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</si>
  <si>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</si>
  <si>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</si>
  <si>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</si>
  <si>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</si>
  <si>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</si>
  <si>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</si>
  <si>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</si>
  <si>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</si>
  <si>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</si>
  <si>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</si>
  <si>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</si>
  <si>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</si>
  <si>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</si>
  <si>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</si>
  <si>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</si>
  <si>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</si>
  <si>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</si>
  <si>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</si>
  <si>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</si>
  <si>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</si>
  <si>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</si>
  <si>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</si>
  <si>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</si>
  <si>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</si>
  <si>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</si>
  <si>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</si>
  <si>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</si>
  <si>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</si>
  <si>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</si>
  <si>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</si>
  <si>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</si>
  <si>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</si>
  <si>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</si>
  <si>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</si>
  <si>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</si>
  <si>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</si>
  <si>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</si>
  <si>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</si>
  <si>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</si>
  <si>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</si>
  <si>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</si>
  <si>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</si>
  <si>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</si>
  <si>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</si>
  <si>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</si>
  <si>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</si>
  <si>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</si>
  <si>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</si>
  <si>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</si>
  <si>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</si>
  <si>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</si>
  <si>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</si>
  <si>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</si>
  <si>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</si>
  <si>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</si>
  <si>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</si>
  <si>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</si>
  <si>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</si>
  <si>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</si>
  <si>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</si>
  <si>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</si>
  <si>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</si>
  <si>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</si>
  <si>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</si>
  <si>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</si>
  <si>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</si>
  <si>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</si>
  <si>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</si>
  <si>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</si>
  <si>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</si>
  <si>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</si>
  <si>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</si>
  <si>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</si>
  <si>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</si>
  <si>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</si>
  <si>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</si>
  <si>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</si>
  <si>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</si>
  <si>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</si>
  <si>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</si>
  <si>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</si>
  <si>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</si>
  <si>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</si>
  <si>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</si>
  <si>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</si>
  <si>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</si>
  <si>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</si>
  <si>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</si>
  <si>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</si>
  <si>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</si>
  <si>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</si>
  <si>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</si>
  <si>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</si>
  <si>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</si>
  <si>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</si>
  <si>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</si>
  <si>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</si>
  <si>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</si>
  <si>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</si>
  <si>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</si>
  <si>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</si>
  <si>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</si>
  <si>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</si>
  <si>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</si>
  <si>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</si>
  <si>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</si>
  <si>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</si>
  <si>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</si>
  <si>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</si>
  <si>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</si>
  <si>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</si>
  <si>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</si>
  <si>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</si>
  <si>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</si>
  <si>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</si>
  <si>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</si>
  <si>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</si>
  <si>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</si>
  <si>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</si>
  <si>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</si>
  <si>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</si>
  <si>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</si>
  <si>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</si>
  <si>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</si>
  <si>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</si>
  <si>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</si>
  <si>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</si>
  <si>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</si>
  <si>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</si>
  <si>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</si>
  <si>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</si>
  <si>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</si>
  <si>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</si>
  <si>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</si>
  <si>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</si>
  <si>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</si>
  <si>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</si>
  <si>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</si>
  <si>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</si>
  <si>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</si>
  <si>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</si>
  <si>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</si>
  <si>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</si>
  <si>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</si>
  <si>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</si>
  <si>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</si>
  <si>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</si>
  <si>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</si>
  <si>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</si>
  <si>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</si>
  <si>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</si>
  <si>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</si>
  <si>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</si>
  <si>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</si>
  <si>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</si>
  <si>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</si>
  <si>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</si>
  <si>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</si>
  <si>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</si>
  <si>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</si>
  <si>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</si>
  <si>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</si>
  <si>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</si>
  <si>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</si>
  <si>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</si>
  <si>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</si>
  <si>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</si>
  <si>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</si>
  <si>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</si>
  <si>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</si>
  <si>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</si>
  <si>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</si>
  <si>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</si>
  <si>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</si>
  <si>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</si>
  <si>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</si>
  <si>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</si>
  <si>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</si>
  <si>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</si>
  <si>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</si>
  <si>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</si>
  <si>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</si>
  <si>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</si>
  <si>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</si>
  <si>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</si>
  <si>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</si>
  <si>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</si>
  <si>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</si>
  <si>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</si>
  <si>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</si>
  <si>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</si>
  <si>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</si>
  <si>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</si>
  <si>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</si>
  <si>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</si>
  <si>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</si>
  <si>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</si>
  <si>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</si>
  <si>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</si>
  <si>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</si>
  <si>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</si>
  <si>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</si>
  <si>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</si>
  <si>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</si>
  <si>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</si>
  <si>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</si>
  <si>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</si>
  <si>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</si>
  <si>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</si>
  <si>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</si>
  <si>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</si>
  <si>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</si>
  <si>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</si>
  <si>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</si>
  <si>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</si>
  <si>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</si>
  <si>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</si>
  <si>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</si>
  <si>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</si>
  <si>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</si>
  <si>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</si>
  <si>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</si>
  <si>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</si>
  <si>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</si>
  <si>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</si>
  <si>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</si>
  <si>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</si>
  <si>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</si>
  <si>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</si>
  <si>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</si>
  <si>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</si>
  <si>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</si>
  <si>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</si>
  <si>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</si>
  <si>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</si>
  <si>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</si>
  <si>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</si>
  <si>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</si>
  <si>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</si>
  <si>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</si>
  <si>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</si>
  <si>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</si>
  <si>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</si>
  <si>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</si>
  <si>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</si>
  <si>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</si>
  <si>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</si>
  <si>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</si>
  <si>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</si>
  <si>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</si>
  <si>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</si>
  <si>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</si>
  <si>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</si>
  <si>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</si>
  <si>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</si>
  <si>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</si>
  <si>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</si>
  <si>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</si>
  <si>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</si>
  <si>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</si>
  <si>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</si>
  <si>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</si>
  <si>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</si>
  <si>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</si>
  <si>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</si>
  <si>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</si>
  <si>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</si>
  <si>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</si>
  <si>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</si>
  <si>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</si>
  <si>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</si>
  <si>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</si>
  <si>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</si>
  <si>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</si>
  <si>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</si>
  <si>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</si>
  <si>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</si>
  <si>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</si>
  <si>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</si>
  <si>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</si>
  <si>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</si>
  <si>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</si>
  <si>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</si>
  <si>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</si>
  <si>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</si>
  <si>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</si>
  <si>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</si>
  <si>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</si>
  <si>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</si>
  <si>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</si>
  <si>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</si>
  <si>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</si>
  <si>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</si>
  <si>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</si>
  <si>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</si>
  <si>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</si>
  <si>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</si>
  <si>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</si>
  <si>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</si>
  <si>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</si>
  <si>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</si>
  <si>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</si>
  <si>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</si>
  <si>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</si>
  <si>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</si>
  <si>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</si>
  <si>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</si>
  <si>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</si>
  <si>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</si>
  <si>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</si>
  <si>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</si>
  <si>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</si>
  <si>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</si>
  <si>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</si>
  <si>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</si>
  <si>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</si>
  <si>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</si>
  <si>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</si>
  <si>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</si>
  <si>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</si>
  <si>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</si>
  <si>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</si>
  <si>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</si>
  <si>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</si>
  <si>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</si>
  <si>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</si>
  <si>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</si>
  <si>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</si>
  <si>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</si>
  <si>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</si>
  <si>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</si>
  <si>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</si>
  <si>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</si>
  <si>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</si>
  <si>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</si>
  <si>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</si>
  <si>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</si>
  <si>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</si>
  <si>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</si>
  <si>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</si>
  <si>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</si>
  <si>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</si>
  <si>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</si>
  <si>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</si>
  <si>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</si>
  <si>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</si>
  <si>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</si>
  <si>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</si>
  <si>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</si>
  <si>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</si>
  <si>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</si>
  <si>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</si>
  <si>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</si>
  <si>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</si>
  <si>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</si>
  <si>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</si>
  <si>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</si>
  <si>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</si>
  <si>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</si>
  <si>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</si>
  <si>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</si>
  <si>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</si>
  <si>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</si>
  <si>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</si>
  <si>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</si>
  <si>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</si>
  <si>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</si>
  <si>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</si>
  <si>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</si>
  <si>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</si>
  <si>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</si>
  <si>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</si>
  <si>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</si>
  <si>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</si>
  <si>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</si>
  <si>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</si>
  <si>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</si>
  <si>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</si>
  <si>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</si>
  <si>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</si>
  <si>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</si>
  <si>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</si>
  <si>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</si>
  <si>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</si>
  <si>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</si>
  <si>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</si>
  <si>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</si>
  <si>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</si>
  <si>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</si>
  <si>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</si>
  <si>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</si>
  <si>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</si>
  <si>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</si>
  <si>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</si>
  <si>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</si>
  <si>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</si>
  <si>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</si>
  <si>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</si>
  <si>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</si>
  <si>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</si>
  <si>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</si>
  <si>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</si>
  <si>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</si>
  <si>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</si>
  <si>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</si>
  <si>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</si>
  <si>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</si>
  <si>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</si>
  <si>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</si>
  <si>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</si>
  <si>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</si>
  <si>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</si>
  <si>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</si>
  <si>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</si>
  <si>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</si>
  <si>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</si>
  <si>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</si>
  <si>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</si>
  <si>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</si>
  <si>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</si>
  <si>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</si>
  <si>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</si>
  <si>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</si>
  <si>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</si>
  <si>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</si>
  <si>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</si>
  <si>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</si>
  <si>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</si>
  <si>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</si>
  <si>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</si>
  <si>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</si>
  <si>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</si>
  <si>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</si>
  <si>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</si>
  <si>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</si>
  <si>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</si>
  <si>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</si>
  <si>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</si>
  <si>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</si>
  <si>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</si>
  <si>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</si>
  <si>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</si>
  <si>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</si>
  <si>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</si>
  <si>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</si>
  <si>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</si>
  <si>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</si>
  <si>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</si>
  <si>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</si>
  <si>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</si>
  <si>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</si>
  <si>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</si>
  <si>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</si>
  <si>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</si>
  <si>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</si>
  <si>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</si>
  <si>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</si>
  <si>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</si>
  <si>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</si>
  <si>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</si>
  <si>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</si>
  <si>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</si>
  <si>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</si>
  <si>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</si>
  <si>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</si>
  <si>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</si>
  <si>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</si>
  <si>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</si>
  <si>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</si>
  <si>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</si>
  <si>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</si>
  <si>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</si>
  <si>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</si>
  <si>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</si>
  <si>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</si>
  <si>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</si>
  <si>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</si>
  <si>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</si>
  <si>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</si>
  <si>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</si>
  <si>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</si>
  <si>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</si>
  <si>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</si>
  <si>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</si>
  <si>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</si>
  <si>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</si>
  <si>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</si>
  <si>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</si>
  <si>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</si>
  <si>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</si>
  <si>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</si>
  <si>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</si>
  <si>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</si>
  <si>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</si>
  <si>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</si>
  <si>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</si>
  <si>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</si>
  <si>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</si>
  <si>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</si>
  <si>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</si>
  <si>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</si>
  <si>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</si>
  <si>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</si>
  <si>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</si>
  <si>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</si>
  <si>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</si>
  <si>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</si>
  <si>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</si>
  <si>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</si>
  <si>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</si>
  <si>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</si>
  <si>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</si>
  <si>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</si>
  <si>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</si>
  <si>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</si>
  <si>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</si>
  <si>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</si>
  <si>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</si>
  <si>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</si>
  <si>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</si>
  <si>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</si>
  <si>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</si>
  <si>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</si>
  <si>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</si>
  <si>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</si>
  <si>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</si>
  <si>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</si>
  <si>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</si>
  <si>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</si>
  <si>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</si>
  <si>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</si>
  <si>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</si>
  <si>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</si>
  <si>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</si>
  <si>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</si>
  <si>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</si>
  <si>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</si>
  <si>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</si>
  <si>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</si>
  <si>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</si>
  <si>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</si>
  <si>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</si>
  <si>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</si>
  <si>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</si>
  <si>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</si>
  <si>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</si>
  <si>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</si>
  <si>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</si>
  <si>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</si>
  <si>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</si>
  <si>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</si>
  <si>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</si>
  <si>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</si>
  <si>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</si>
  <si>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</si>
  <si>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</si>
  <si>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</si>
  <si>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</si>
  <si>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</si>
  <si>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</si>
  <si>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</si>
  <si>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</si>
  <si>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</si>
  <si>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</si>
  <si>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</si>
  <si>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</si>
  <si>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</si>
  <si>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</si>
  <si>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</si>
  <si>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</si>
  <si>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</si>
  <si>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</si>
  <si>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</si>
  <si>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</si>
  <si>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</si>
  <si>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</si>
  <si>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</si>
  <si>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</si>
  <si>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</si>
  <si>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</si>
  <si>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</si>
  <si>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</si>
  <si>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</si>
  <si>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</si>
  <si>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</si>
  <si>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</si>
  <si>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</si>
  <si>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</si>
  <si>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</si>
  <si>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</si>
  <si>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</si>
  <si>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</si>
  <si>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</si>
  <si>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</si>
  <si>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</si>
  <si>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</si>
  <si>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</si>
  <si>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</si>
  <si>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</si>
  <si>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</si>
  <si>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</si>
  <si>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</si>
  <si>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</si>
  <si>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</si>
  <si>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</si>
  <si>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</si>
  <si>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</si>
  <si>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</si>
  <si>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</si>
  <si>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</si>
  <si>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</si>
  <si>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</si>
  <si>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</si>
  <si>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</si>
  <si>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</si>
  <si>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</si>
  <si>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</si>
  <si>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</si>
  <si>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</si>
  <si>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</si>
  <si>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</si>
  <si>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</si>
  <si>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</si>
  <si>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</si>
  <si>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</si>
  <si>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</si>
  <si>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</si>
  <si>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</si>
  <si>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</si>
  <si>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</si>
  <si>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</si>
  <si>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</si>
  <si>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</si>
  <si>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</si>
  <si>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</si>
  <si>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</si>
  <si>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</si>
  <si>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</si>
  <si>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</si>
  <si>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</si>
  <si>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</si>
  <si>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</si>
  <si>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</si>
  <si>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</si>
  <si>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</si>
  <si>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</si>
  <si>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</si>
  <si>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</si>
  <si>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</si>
  <si>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</si>
  <si>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</si>
  <si>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</si>
  <si>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</si>
  <si>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</si>
  <si>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</si>
  <si>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</si>
  <si>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</si>
  <si>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</si>
  <si>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</si>
  <si>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</si>
  <si>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</si>
  <si>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</si>
  <si>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</si>
  <si>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</si>
  <si>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</si>
  <si>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</si>
  <si>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</si>
  <si>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</si>
  <si>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</si>
  <si>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</si>
  <si>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</si>
  <si>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</si>
  <si>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</si>
  <si>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</si>
  <si>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</si>
  <si>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</si>
  <si>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</si>
  <si>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</si>
  <si>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</si>
  <si>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</si>
  <si>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</si>
  <si>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</si>
  <si>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</si>
  <si>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</si>
  <si>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</si>
  <si>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</si>
  <si>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</si>
  <si>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</si>
  <si>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</si>
  <si>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</si>
  <si>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</si>
  <si>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</si>
  <si>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</si>
  <si>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</si>
  <si>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</si>
  <si>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</si>
  <si>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</si>
  <si>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</si>
  <si>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</si>
  <si>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</si>
  <si>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</si>
  <si>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</si>
  <si>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</si>
  <si>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</si>
  <si>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</si>
  <si>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</si>
  <si>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</si>
  <si>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</si>
  <si>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</si>
  <si>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</si>
  <si>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</si>
  <si>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</si>
  <si>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</si>
  <si>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</si>
  <si>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</si>
  <si>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</si>
  <si>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</si>
  <si>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</si>
  <si>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</si>
  <si>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</si>
  <si>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</si>
  <si>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</si>
  <si>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</si>
  <si>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</si>
  <si>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</si>
  <si>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</si>
  <si>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</si>
  <si>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</si>
  <si>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</si>
  <si>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</si>
  <si>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</si>
  <si>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</si>
  <si>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</si>
  <si>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</si>
  <si>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</si>
  <si>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</si>
  <si>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</si>
  <si>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</si>
  <si>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</si>
  <si>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</si>
  <si>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</si>
  <si>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</si>
  <si>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</si>
  <si>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</si>
  <si>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</si>
  <si>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</si>
  <si>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</si>
  <si>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</si>
  <si>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</si>
  <si>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</si>
  <si>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</si>
  <si>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</si>
  <si>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</si>
  <si>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</si>
  <si>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</si>
  <si>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</si>
  <si>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</si>
  <si>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</si>
  <si>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</si>
  <si>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</si>
  <si>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</si>
  <si>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</si>
  <si>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</si>
  <si>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</si>
  <si>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</si>
  <si>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</si>
  <si>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</si>
  <si>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</si>
  <si>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</si>
  <si>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</si>
  <si>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</si>
  <si>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</si>
  <si>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</si>
  <si>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</si>
  <si>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</si>
  <si>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</si>
  <si>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</si>
  <si>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</si>
  <si>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</si>
  <si>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</si>
  <si>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</si>
  <si>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</si>
  <si>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</si>
  <si>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</si>
  <si>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</si>
  <si>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</si>
  <si>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</si>
  <si>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</si>
  <si>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</si>
  <si>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</si>
  <si>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</si>
  <si>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</si>
  <si>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</si>
  <si>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</si>
  <si>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</si>
  <si>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</si>
  <si>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</si>
  <si>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</si>
  <si>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</si>
  <si>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</si>
  <si>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</si>
  <si>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</si>
  <si>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</si>
  <si>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</si>
  <si>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</si>
  <si>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</si>
  <si>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</si>
  <si>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</si>
  <si>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</si>
  <si>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</si>
  <si>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</si>
  <si>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</si>
  <si>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</si>
  <si>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</si>
  <si>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</si>
  <si>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</si>
  <si>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</si>
  <si>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</si>
  <si>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</si>
  <si>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</si>
  <si>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</si>
  <si>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</si>
  <si>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</si>
  <si>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</si>
  <si>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</si>
  <si>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</si>
  <si>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</si>
  <si>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</si>
  <si>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</si>
  <si>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</si>
  <si>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</si>
  <si>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</si>
  <si>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</si>
  <si>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</si>
  <si>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</si>
  <si>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</si>
  <si>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</si>
  <si>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</si>
  <si>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</si>
  <si>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</si>
  <si>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</si>
  <si>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</si>
  <si>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</si>
  <si>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</si>
  <si>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</si>
  <si>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</si>
  <si>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</si>
  <si>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</si>
  <si>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</si>
  <si>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</si>
  <si>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</si>
  <si>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</si>
  <si>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</si>
  <si>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</si>
  <si>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</si>
  <si>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</si>
  <si>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</si>
  <si>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</si>
  <si>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</si>
  <si>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</si>
  <si>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</si>
  <si>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</si>
  <si>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</si>
  <si>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</si>
  <si>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</si>
  <si>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</si>
  <si>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</si>
  <si>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</si>
  <si>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</si>
  <si>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</si>
  <si>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</si>
  <si>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</si>
  <si>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</si>
  <si>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</si>
  <si>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</si>
  <si>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</si>
  <si>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</si>
  <si>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</si>
  <si>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</si>
  <si>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</si>
  <si>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</si>
  <si>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</si>
  <si>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</si>
  <si>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</si>
  <si>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</si>
  <si>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</si>
  <si>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</si>
  <si>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</si>
  <si>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</si>
  <si>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</si>
  <si>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</si>
  <si>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</si>
  <si>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</si>
  <si>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</si>
  <si>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</si>
  <si>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</si>
  <si>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</si>
  <si>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</si>
  <si>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</si>
  <si>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</si>
  <si>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</si>
  <si>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</si>
  <si>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</si>
  <si>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</si>
  <si>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</si>
  <si>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</si>
  <si>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</si>
  <si>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</si>
  <si>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</si>
  <si>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</si>
  <si>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</si>
  <si>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</si>
  <si>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</si>
  <si>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</si>
  <si>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</si>
  <si>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</si>
  <si>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</si>
  <si>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</si>
  <si>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</si>
  <si>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</si>
  <si>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</si>
  <si>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</si>
  <si>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</si>
  <si>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</si>
  <si>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</si>
  <si>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</si>
  <si>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</si>
  <si>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</si>
  <si>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</si>
  <si>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</si>
  <si>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</si>
  <si>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</si>
  <si>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</si>
  <si>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</si>
  <si>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</si>
  <si>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</si>
  <si>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</si>
  <si>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</si>
  <si>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</si>
  <si>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</si>
  <si>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</si>
  <si>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</si>
  <si>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</si>
  <si>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</si>
  <si>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</si>
  <si>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</si>
  <si>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</si>
  <si>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</si>
  <si>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</si>
  <si>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</si>
  <si>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</si>
  <si>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</si>
  <si>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</si>
  <si>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</si>
  <si>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</si>
  <si>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</si>
  <si>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</si>
  <si>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</si>
  <si>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</si>
  <si>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</si>
  <si>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</si>
  <si>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</si>
  <si>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</si>
  <si>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</si>
  <si>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</si>
  <si>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</si>
  <si>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</si>
  <si>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</si>
  <si>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</si>
  <si>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</si>
  <si>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</si>
  <si>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</si>
  <si>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</si>
  <si>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</si>
  <si>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</si>
  <si>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</si>
  <si>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</si>
  <si>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</si>
  <si>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</si>
  <si>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</si>
  <si>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</si>
  <si>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</si>
  <si>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</si>
  <si>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</si>
  <si>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</si>
  <si>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</si>
  <si>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</si>
  <si>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</si>
  <si>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</si>
  <si>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</si>
  <si>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</si>
  <si>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</si>
  <si>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</si>
  <si>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</si>
  <si>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</si>
  <si>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</si>
  <si>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</si>
  <si>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</si>
  <si>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</si>
  <si>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</si>
  <si>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</si>
  <si>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</si>
  <si>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</si>
  <si>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</si>
  <si>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</si>
  <si>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</si>
  <si>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</si>
  <si>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</si>
  <si>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</si>
  <si>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</si>
  <si>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</si>
  <si>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</si>
  <si>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</si>
  <si>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</si>
  <si>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</si>
  <si>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</si>
  <si>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</si>
  <si>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</si>
  <si>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</si>
  <si>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</si>
  <si>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</si>
  <si>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</si>
  <si>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</si>
  <si>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</si>
  <si>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</si>
  <si>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</si>
  <si>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</si>
  <si>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</si>
  <si>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</si>
  <si>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</si>
  <si>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</si>
  <si>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</si>
  <si>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</si>
  <si>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</si>
  <si>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</si>
  <si>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</si>
  <si>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</si>
  <si>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</si>
  <si>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</si>
  <si>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</si>
  <si>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</si>
  <si>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</si>
  <si>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</si>
  <si>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</si>
  <si>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</si>
  <si>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</si>
  <si>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</si>
  <si>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</si>
  <si>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</si>
  <si>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</si>
  <si>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</si>
  <si>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</si>
  <si>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</si>
  <si>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</si>
  <si>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</si>
  <si>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</si>
  <si>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</si>
  <si>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</si>
  <si>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</si>
  <si>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</si>
  <si>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</si>
  <si>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</si>
  <si>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</si>
  <si>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</si>
  <si>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</si>
  <si>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</si>
  <si>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</si>
  <si>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</si>
  <si>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</si>
  <si>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</si>
  <si>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</si>
  <si>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</si>
  <si>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</si>
  <si>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</si>
  <si>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</si>
  <si>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</si>
  <si>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</si>
  <si>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</si>
  <si>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</si>
  <si>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</si>
  <si>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</si>
  <si>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</si>
  <si>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</si>
  <si>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</si>
  <si>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</si>
  <si>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</si>
  <si>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</si>
  <si>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</si>
  <si>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</si>
  <si>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</si>
  <si>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</si>
  <si>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</si>
  <si>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</si>
  <si>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</si>
  <si>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</si>
  <si>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</si>
  <si>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</si>
  <si>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</si>
  <si>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</si>
  <si>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</si>
  <si>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</si>
  <si>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</si>
  <si>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</si>
  <si>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</si>
  <si>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</si>
  <si>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</si>
  <si>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</si>
  <si>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</si>
  <si>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</si>
  <si>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</si>
  <si>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</si>
  <si>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</si>
  <si>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</si>
  <si>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</si>
  <si>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</si>
  <si>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</si>
  <si>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</si>
  <si>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</si>
  <si>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</si>
  <si>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</si>
  <si>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</si>
  <si>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</si>
  <si>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</si>
  <si>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</si>
  <si>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</si>
  <si>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</si>
  <si>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</si>
  <si>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</si>
  <si>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</si>
  <si>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</si>
  <si>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</si>
  <si>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</si>
  <si>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</si>
  <si>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</si>
  <si>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</si>
  <si>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</si>
  <si>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</si>
  <si>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</si>
  <si>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</si>
  <si>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</si>
  <si>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</si>
  <si>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</si>
  <si>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</si>
  <si>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</si>
  <si>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</si>
  <si>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</si>
  <si>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</si>
  <si>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</si>
  <si>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</si>
  <si>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</si>
  <si>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</si>
  <si>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</si>
  <si>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</si>
  <si>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</si>
  <si>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</si>
  <si>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</si>
  <si>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</si>
  <si>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</si>
  <si>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</si>
  <si>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</si>
  <si>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</si>
  <si>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</si>
  <si>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</si>
  <si>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</si>
  <si>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</si>
  <si>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</si>
  <si>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</si>
  <si>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</si>
  <si>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</si>
  <si>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</si>
  <si>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</si>
  <si>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</si>
  <si>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</si>
  <si>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</si>
  <si>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</si>
  <si>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</si>
  <si>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</si>
  <si>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</si>
  <si>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</si>
  <si>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</si>
  <si>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</si>
  <si>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</si>
  <si>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</si>
  <si>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</si>
  <si>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</si>
  <si>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</si>
  <si>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</si>
  <si>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</si>
  <si>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</si>
  <si>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</si>
  <si>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</si>
  <si>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</si>
  <si>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</si>
  <si>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</si>
  <si>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</si>
  <si>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</si>
  <si>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</si>
  <si>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</si>
  <si>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</si>
  <si>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</si>
  <si>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</si>
  <si>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</si>
  <si>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</si>
  <si>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</si>
  <si>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</si>
  <si>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</si>
  <si>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</si>
  <si>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</si>
  <si>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</si>
  <si>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</si>
  <si>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</si>
  <si>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</si>
  <si>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</si>
  <si>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</si>
  <si>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</si>
  <si>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</si>
  <si>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</si>
  <si>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</si>
  <si>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</si>
  <si>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</si>
  <si>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</si>
  <si>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</si>
  <si>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</si>
  <si>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</si>
  <si>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</si>
  <si>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</si>
  <si>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</si>
  <si>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</si>
  <si>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</si>
  <si>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</si>
  <si>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</si>
  <si>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</si>
  <si>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</si>
  <si>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</si>
  <si>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</si>
  <si>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</si>
  <si>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</si>
  <si>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</si>
  <si>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</si>
  <si>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</si>
  <si>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</si>
  <si>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</si>
  <si>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</si>
  <si>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</si>
  <si>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</si>
  <si>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</si>
  <si>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</si>
  <si>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</si>
  <si>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</si>
  <si>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</si>
  <si>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</si>
  <si>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</si>
  <si>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</si>
  <si>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</si>
  <si>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</si>
  <si>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</si>
  <si>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</si>
  <si>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</si>
  <si>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</si>
  <si>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</si>
  <si>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</si>
  <si>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</si>
  <si>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</si>
  <si>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</si>
  <si>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</si>
  <si>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</si>
  <si>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</si>
  <si>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</si>
  <si>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</si>
  <si>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</si>
  <si>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</si>
  <si>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</si>
  <si>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</si>
  <si>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</si>
  <si>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</si>
  <si>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</si>
  <si>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</si>
  <si>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</si>
  <si>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</si>
  <si>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</si>
  <si>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</si>
  <si>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</si>
  <si>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</si>
  <si>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</si>
  <si>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</si>
  <si>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</si>
  <si>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</si>
  <si>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</si>
  <si>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</si>
  <si>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</si>
  <si>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</si>
  <si>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</si>
  <si>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</si>
  <si>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</si>
  <si>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</si>
  <si>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</si>
  <si>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</si>
  <si>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</si>
  <si>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</si>
  <si>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</si>
  <si>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</si>
  <si>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</si>
  <si>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</si>
  <si>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</si>
  <si>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</si>
  <si>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</si>
  <si>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</si>
  <si>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</si>
  <si>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</si>
  <si>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</si>
  <si>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</si>
  <si>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</si>
  <si>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</si>
  <si>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</si>
  <si>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</si>
  <si>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</si>
  <si>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</si>
  <si>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</si>
  <si>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</si>
  <si>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</si>
  <si>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</si>
  <si>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</si>
  <si>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</si>
  <si>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</si>
  <si>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</si>
  <si>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</si>
  <si>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</si>
  <si>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</si>
  <si>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</si>
  <si>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</si>
  <si>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</si>
  <si>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</si>
  <si>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</si>
  <si>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</si>
  <si>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</si>
  <si>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</si>
  <si>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</si>
  <si>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</si>
  <si>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</si>
  <si>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</si>
  <si>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</si>
  <si>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</si>
  <si>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</si>
  <si>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</si>
  <si>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</si>
  <si>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</si>
  <si>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</si>
  <si>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</si>
  <si>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</si>
  <si>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</si>
  <si>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</si>
  <si>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</si>
  <si>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</si>
  <si>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</si>
  <si>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</si>
  <si>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</si>
  <si>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</si>
  <si>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</si>
  <si>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</si>
  <si>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</si>
  <si>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</si>
  <si>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</si>
  <si>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</si>
  <si>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</si>
  <si>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</si>
  <si>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</si>
  <si>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</si>
  <si>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</si>
  <si>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</si>
  <si>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</si>
  <si>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</si>
  <si>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</si>
  <si>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</si>
  <si>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</si>
  <si>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</si>
  <si>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</si>
  <si>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</si>
  <si>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</si>
  <si>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</si>
  <si>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</si>
  <si>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</si>
  <si>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</si>
  <si>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</si>
  <si>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</si>
  <si>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</si>
  <si>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</si>
  <si>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</si>
  <si>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</si>
  <si>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</si>
  <si>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</si>
  <si>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</si>
  <si>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</si>
  <si>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</si>
  <si>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</si>
  <si>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</si>
  <si>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</si>
  <si>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</si>
  <si>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</si>
  <si>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</si>
  <si>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</si>
  <si>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</si>
  <si>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</si>
  <si>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</si>
  <si>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</si>
  <si>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</si>
  <si>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</si>
  <si>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</si>
  <si>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</si>
  <si>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</si>
  <si>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</si>
  <si>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</si>
  <si>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</si>
  <si>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</si>
  <si>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</si>
  <si>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</si>
  <si>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</si>
  <si>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</si>
  <si>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</si>
  <si>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</si>
  <si>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</si>
  <si>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</si>
  <si>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</si>
  <si>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</si>
  <si>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</si>
  <si>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</si>
  <si>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</si>
  <si>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</si>
  <si>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</si>
  <si>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</si>
  <si>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</si>
  <si>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</si>
  <si>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</si>
  <si>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</si>
  <si>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</si>
  <si>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</si>
  <si>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</si>
  <si>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</si>
  <si>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</si>
  <si>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</si>
  <si>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</si>
  <si>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</si>
  <si>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</si>
  <si>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</si>
  <si>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</si>
  <si>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</si>
  <si>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</si>
  <si>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</si>
  <si>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</si>
  <si>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</si>
  <si>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</si>
  <si>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</si>
  <si>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</si>
  <si>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</si>
  <si>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</si>
  <si>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</si>
  <si>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</si>
  <si>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</si>
  <si>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</si>
  <si>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</si>
  <si>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</si>
  <si>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</si>
  <si>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</si>
  <si>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</si>
  <si>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</si>
  <si>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</si>
  <si>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</si>
  <si>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</si>
  <si>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</si>
  <si>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</si>
  <si>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</si>
  <si>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</si>
  <si>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</si>
  <si>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</si>
  <si>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</si>
  <si>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</si>
  <si>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</si>
  <si>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</si>
  <si>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</si>
  <si>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</si>
  <si>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</si>
  <si>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</si>
  <si>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</si>
  <si>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</si>
  <si>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</si>
  <si>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</si>
  <si>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</si>
  <si>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</si>
  <si>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</si>
  <si>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</si>
  <si>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</si>
  <si>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</si>
  <si>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</si>
  <si>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</si>
  <si>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</si>
  <si>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</si>
  <si>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</si>
  <si>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</si>
  <si>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</si>
  <si>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</si>
  <si>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</si>
  <si>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</si>
  <si>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</si>
  <si>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</si>
  <si>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</si>
  <si>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</si>
  <si>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</si>
  <si>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</si>
  <si>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</si>
  <si>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</si>
  <si>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</si>
  <si>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</si>
  <si>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</si>
  <si>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</si>
  <si>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</si>
  <si>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</si>
  <si>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</si>
  <si>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</si>
  <si>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</si>
  <si>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</si>
  <si>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</si>
  <si>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</si>
  <si>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</si>
  <si>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</si>
  <si>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</si>
  <si>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</si>
  <si>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</si>
  <si>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</si>
  <si>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</si>
  <si>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</si>
  <si>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</si>
  <si>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</si>
  <si>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</si>
  <si>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</si>
  <si>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</si>
  <si>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</si>
  <si>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</si>
  <si>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</si>
  <si>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</si>
  <si>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</si>
  <si>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</si>
  <si>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</si>
  <si>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</si>
  <si>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</si>
  <si>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</si>
  <si>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</si>
  <si>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</si>
  <si>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</si>
  <si>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</si>
  <si>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</si>
  <si>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</si>
  <si>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</si>
  <si>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</si>
  <si>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</si>
  <si>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</si>
  <si>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</si>
  <si>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</si>
  <si>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</si>
  <si>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</si>
  <si>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</si>
  <si>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</si>
  <si>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</si>
  <si>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</si>
  <si>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</si>
  <si>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</si>
  <si>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</si>
  <si>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</si>
  <si>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</si>
  <si>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</si>
  <si>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</si>
  <si>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</si>
  <si>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</si>
  <si>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</si>
  <si>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</si>
  <si>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</si>
  <si>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</si>
  <si>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</si>
  <si>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</si>
  <si>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</si>
  <si>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</si>
  <si>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</si>
  <si>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</si>
  <si>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</si>
  <si>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</si>
  <si>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</si>
  <si>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</si>
  <si>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</si>
  <si>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</si>
  <si>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</si>
  <si>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</si>
  <si>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</si>
  <si>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</si>
  <si>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</si>
  <si>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</si>
  <si>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</si>
  <si>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</si>
  <si>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</si>
  <si>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</si>
  <si>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</si>
  <si>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</si>
  <si>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</si>
  <si>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</si>
  <si>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</si>
  <si>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</si>
  <si>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</si>
  <si>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</si>
  <si>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</si>
  <si>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</si>
  <si>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</si>
  <si>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</si>
  <si>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</si>
  <si>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</si>
  <si>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</si>
  <si>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</si>
  <si>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</si>
  <si>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</si>
  <si>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</si>
  <si>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</si>
  <si>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</si>
  <si>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</si>
  <si>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</si>
  <si>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</si>
  <si>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</si>
  <si>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</si>
  <si>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</si>
  <si>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</si>
  <si>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</si>
  <si>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</si>
  <si>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</si>
  <si>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</si>
  <si>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</si>
  <si>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</si>
  <si>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</si>
  <si>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</si>
  <si>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</si>
  <si>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</si>
  <si>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</si>
  <si>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</si>
  <si>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</si>
  <si>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</si>
  <si>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</si>
  <si>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</si>
  <si>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</si>
  <si>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</si>
  <si>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</si>
  <si>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</si>
  <si>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</si>
  <si>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</si>
  <si>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</si>
  <si>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</si>
  <si>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</si>
  <si>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</si>
  <si>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</si>
  <si>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</si>
  <si>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</si>
  <si>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</si>
  <si>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</si>
  <si>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</si>
  <si>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</si>
  <si>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</si>
  <si>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</si>
  <si>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</si>
  <si>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</si>
  <si>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</si>
  <si>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</si>
  <si>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</si>
  <si>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</si>
  <si>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</si>
  <si>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</si>
  <si>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</si>
  <si>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</si>
  <si>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</si>
  <si>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</si>
  <si>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</si>
  <si>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</si>
  <si>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</si>
  <si>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</si>
  <si>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</si>
  <si>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</si>
  <si>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</si>
  <si>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</si>
  <si>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</si>
  <si>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</si>
  <si>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</si>
  <si>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</si>
  <si>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</si>
  <si>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</si>
  <si>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</si>
  <si>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</si>
  <si>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</si>
  <si>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</si>
  <si>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</si>
  <si>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</si>
  <si>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</si>
  <si>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</si>
  <si>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</si>
  <si>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</si>
  <si>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</si>
  <si>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</si>
  <si>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</si>
  <si>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</si>
  <si>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</si>
  <si>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</si>
  <si>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</si>
  <si>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</si>
  <si>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</si>
  <si>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</si>
  <si>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</si>
  <si>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</si>
  <si>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</si>
  <si>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</si>
  <si>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</si>
  <si>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</si>
  <si>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</si>
  <si>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</si>
  <si>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</si>
  <si>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</si>
  <si>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</si>
  <si>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</si>
  <si>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</si>
  <si>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</si>
  <si>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</si>
  <si>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</si>
  <si>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</si>
  <si>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</si>
  <si>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</si>
  <si>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</si>
  <si>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</si>
  <si>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</si>
  <si>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</si>
  <si>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</si>
  <si>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</si>
  <si>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</si>
  <si>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</si>
  <si>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</si>
  <si>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</si>
  <si>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</si>
  <si>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</si>
  <si>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</si>
  <si>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</si>
  <si>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</si>
  <si>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</si>
  <si>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</si>
  <si>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</si>
  <si>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</si>
  <si>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</si>
  <si>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</si>
  <si>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</si>
  <si>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</si>
  <si>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</si>
  <si>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</si>
  <si>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</si>
  <si>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</si>
  <si>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</si>
  <si>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</si>
  <si>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</si>
  <si>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</si>
  <si>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</si>
  <si>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</si>
  <si>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</si>
  <si>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</si>
  <si>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</si>
  <si>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</si>
  <si>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</si>
  <si>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</si>
  <si>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</si>
  <si>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</si>
  <si>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</si>
  <si>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</si>
  <si>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</si>
  <si>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</si>
  <si>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</si>
  <si>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</si>
  <si>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</si>
  <si>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</si>
  <si>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</si>
  <si>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</si>
  <si>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</si>
  <si>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</si>
  <si>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</si>
  <si>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</si>
  <si>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</si>
  <si>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</si>
  <si>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</si>
  <si>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</si>
  <si>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</si>
  <si>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</si>
  <si>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</si>
  <si>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</si>
  <si>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</si>
  <si>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</si>
  <si>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</si>
  <si>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</si>
  <si>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</si>
  <si>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</si>
  <si>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</si>
  <si>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</si>
  <si>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</si>
  <si>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</si>
  <si>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</si>
  <si>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</si>
  <si>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</si>
  <si>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</si>
  <si>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</si>
  <si>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</si>
  <si>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</si>
  <si>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</si>
  <si>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</si>
  <si>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</si>
  <si>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</si>
  <si>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</si>
  <si>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</si>
  <si>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</si>
  <si>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</si>
  <si>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</si>
  <si>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</si>
  <si>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</si>
  <si>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</si>
  <si>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</si>
  <si>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</si>
  <si>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</si>
  <si>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</si>
  <si>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</si>
  <si>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</si>
  <si>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</si>
  <si>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</si>
  <si>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</si>
  <si>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</si>
  <si>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</si>
  <si>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</si>
  <si>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</si>
  <si>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</si>
  <si>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</si>
  <si>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</si>
  <si>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</si>
  <si>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</si>
  <si>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</si>
  <si>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</si>
  <si>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</si>
  <si>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</si>
  <si>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</si>
  <si>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</si>
  <si>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</si>
  <si>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</si>
  <si>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</si>
  <si>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</si>
  <si>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</si>
  <si>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</si>
  <si>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</si>
  <si>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</si>
  <si>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</si>
  <si>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</si>
  <si>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</si>
  <si>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</si>
  <si>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</si>
  <si>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</si>
  <si>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</si>
  <si>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</si>
  <si>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</si>
  <si>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</si>
  <si>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</si>
  <si>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</si>
  <si>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</si>
  <si>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</si>
  <si>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</si>
  <si>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</si>
  <si>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</si>
  <si>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</si>
  <si>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</si>
  <si>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</si>
  <si>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</si>
  <si>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</si>
  <si>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</si>
  <si>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</si>
  <si>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</si>
  <si>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</si>
  <si>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</si>
  <si>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</si>
  <si>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</si>
  <si>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</si>
  <si>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</si>
  <si>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</si>
  <si>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</si>
  <si>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</si>
  <si>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</si>
  <si>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</si>
  <si>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</si>
  <si>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</si>
  <si>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</si>
  <si>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</si>
  <si>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</si>
  <si>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</si>
  <si>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</si>
  <si>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</si>
  <si>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</si>
  <si>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</si>
  <si>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</si>
  <si>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</si>
  <si>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</si>
  <si>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</si>
  <si>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</si>
  <si>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</si>
  <si>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</si>
  <si>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</si>
  <si>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</si>
  <si>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</si>
  <si>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</si>
  <si>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</si>
  <si>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</si>
  <si>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</si>
  <si>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</si>
  <si>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</si>
  <si>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</si>
  <si>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</si>
  <si>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</si>
  <si>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</si>
  <si>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</si>
  <si>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</si>
  <si>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</si>
  <si>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</si>
  <si>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</si>
  <si>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</si>
  <si>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</si>
  <si>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</si>
  <si>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</si>
  <si>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</si>
  <si>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</si>
  <si>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</si>
  <si>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</si>
  <si>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</si>
  <si>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</si>
  <si>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</si>
  <si>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</si>
  <si>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</si>
  <si>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</si>
  <si>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</si>
  <si>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</si>
  <si>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</si>
  <si>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</si>
  <si>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</si>
  <si>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</si>
  <si>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</si>
  <si>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</si>
  <si>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</si>
  <si>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</si>
  <si>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</si>
  <si>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</si>
  <si>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</si>
  <si>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</si>
  <si>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</si>
  <si>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</si>
  <si>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</si>
  <si>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</si>
  <si>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</si>
  <si>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</si>
  <si>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</si>
  <si>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</si>
  <si>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</si>
  <si>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</si>
  <si>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</si>
  <si>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</si>
  <si>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</si>
  <si>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</si>
  <si>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</si>
  <si>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</si>
  <si>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</si>
  <si>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</si>
  <si>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</si>
  <si>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</si>
  <si>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</si>
  <si>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</si>
  <si>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</si>
  <si>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</si>
  <si>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</si>
  <si>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</si>
  <si>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</si>
  <si>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</si>
  <si>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</si>
  <si>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</si>
  <si>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</si>
  <si>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</si>
  <si>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</si>
  <si>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</si>
  <si>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</si>
  <si>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</si>
  <si>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</si>
  <si>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</si>
  <si>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</si>
  <si>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</si>
  <si>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</si>
  <si>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</si>
  <si>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</si>
  <si>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</si>
  <si>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</si>
  <si>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</si>
  <si>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</si>
  <si>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</si>
  <si>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</si>
  <si>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</si>
  <si>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</si>
  <si>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</si>
  <si>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</si>
  <si>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</si>
  <si>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</si>
  <si>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</si>
  <si>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</si>
  <si>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</si>
  <si>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</si>
  <si>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</si>
  <si>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</si>
  <si>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</si>
  <si>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</si>
  <si>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</si>
  <si>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</si>
  <si>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</si>
  <si>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</si>
  <si>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</si>
  <si>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</si>
  <si>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</si>
  <si>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</si>
  <si>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</si>
  <si>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</si>
  <si>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</si>
  <si>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</si>
  <si>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</si>
  <si>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</si>
  <si>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</si>
  <si>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</si>
  <si>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</si>
  <si>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</si>
  <si>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</si>
  <si>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</si>
  <si>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</si>
  <si>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</si>
  <si>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</si>
  <si>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</si>
  <si>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</si>
  <si>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</si>
  <si>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</si>
  <si>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</si>
  <si>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</si>
  <si>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</si>
  <si>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</si>
  <si>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</si>
  <si>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</si>
  <si>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</si>
  <si>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</si>
  <si>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</si>
  <si>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</si>
  <si>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</si>
  <si>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</si>
  <si>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</si>
  <si>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</si>
  <si>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</si>
  <si>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</si>
  <si>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</si>
  <si>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</si>
  <si>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</si>
  <si>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</si>
  <si>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</si>
  <si>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</si>
  <si>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</si>
  <si>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</si>
  <si>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</si>
  <si>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</si>
  <si>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</si>
  <si>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</si>
  <si>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</si>
  <si>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</si>
  <si>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</si>
  <si>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</si>
  <si>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</si>
  <si>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</si>
  <si>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</si>
  <si>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</si>
  <si>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</si>
  <si>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</si>
  <si>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</si>
  <si>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</si>
  <si>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</si>
  <si>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</si>
  <si>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</si>
  <si>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</si>
  <si>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</si>
  <si>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</si>
  <si>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</si>
  <si>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</si>
  <si>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</si>
  <si>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</si>
  <si>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</si>
  <si>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</si>
  <si>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</si>
  <si>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</si>
  <si>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</si>
  <si>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</si>
  <si>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</si>
  <si>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</si>
  <si>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</si>
  <si>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</si>
  <si>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</si>
  <si>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</si>
  <si>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</si>
  <si>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</si>
  <si>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</si>
  <si>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</si>
  <si>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</si>
  <si>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</si>
  <si>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</si>
  <si>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</si>
  <si>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</si>
  <si>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</si>
  <si>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</si>
  <si>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</si>
  <si>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</si>
  <si>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</si>
  <si>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</si>
  <si>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</si>
  <si>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</si>
  <si>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</si>
  <si>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</si>
  <si>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</si>
  <si>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</si>
  <si>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</si>
  <si>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</si>
  <si>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</si>
  <si>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</si>
  <si>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</si>
  <si>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</si>
  <si>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</si>
  <si>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</si>
  <si>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</si>
  <si>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</si>
  <si>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</si>
  <si>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</si>
  <si>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</si>
  <si>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</si>
  <si>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</si>
  <si>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</si>
  <si>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</si>
  <si>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</si>
  <si>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</si>
  <si>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</si>
  <si>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</si>
  <si>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</si>
  <si>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</si>
  <si>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</si>
  <si>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</si>
  <si>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</si>
  <si>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</si>
  <si>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</si>
  <si>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</si>
  <si>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</si>
  <si>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</si>
  <si>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</si>
  <si>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</si>
  <si>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</si>
  <si>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</si>
  <si>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</si>
  <si>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</si>
  <si>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</si>
  <si>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</si>
  <si>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</si>
  <si>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</si>
  <si>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</si>
  <si>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</si>
  <si>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</si>
  <si>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</si>
  <si>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</si>
  <si>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</si>
  <si>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</si>
  <si>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</si>
  <si>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</si>
  <si>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</si>
  <si>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</si>
  <si>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</si>
  <si>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</si>
  <si>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</si>
  <si>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</si>
  <si>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</si>
  <si>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</si>
  <si>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</si>
  <si>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</si>
  <si>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</si>
  <si>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</si>
  <si>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</si>
  <si>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</si>
  <si>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</si>
  <si>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</si>
  <si>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</si>
  <si>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</si>
  <si>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</si>
  <si>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</si>
  <si>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</si>
  <si>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</si>
  <si>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</si>
  <si>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</si>
  <si>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</si>
  <si>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</si>
  <si>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</si>
  <si>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</si>
  <si>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</si>
  <si>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</si>
  <si>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</si>
  <si>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</si>
  <si>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</si>
  <si>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</si>
  <si>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</si>
  <si>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</si>
  <si>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</si>
  <si>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</si>
  <si>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</si>
  <si>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</si>
  <si>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</si>
  <si>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</si>
  <si>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</si>
  <si>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</si>
  <si>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</si>
  <si>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</si>
  <si>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</si>
  <si>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</si>
  <si>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</si>
  <si>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</si>
  <si>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</si>
  <si>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</si>
  <si>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</si>
  <si>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</si>
  <si>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</si>
  <si>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</si>
  <si>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</si>
  <si>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</si>
  <si>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</si>
  <si>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</si>
  <si>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</si>
  <si>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</si>
  <si>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</si>
  <si>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</si>
  <si>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</si>
  <si>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</si>
  <si>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</si>
  <si>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</si>
  <si>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</si>
  <si>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</si>
  <si>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</si>
  <si>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</si>
  <si>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</si>
  <si>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</si>
  <si>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</si>
  <si>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</si>
  <si>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</si>
  <si>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</si>
  <si>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</si>
  <si>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</si>
  <si>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</si>
  <si>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</si>
  <si>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</si>
  <si>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</si>
  <si>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</si>
  <si>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</si>
  <si>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</si>
  <si>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</si>
  <si>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</si>
  <si>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</si>
  <si>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</si>
  <si>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</si>
  <si>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</si>
  <si>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</si>
  <si>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</si>
  <si>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</si>
  <si>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</si>
  <si>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</si>
  <si>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</si>
  <si>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</si>
  <si>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</si>
  <si>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</si>
  <si>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</si>
  <si>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</si>
  <si>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</si>
  <si>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</si>
  <si>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</si>
  <si>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</si>
  <si>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</si>
  <si>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</si>
  <si>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</si>
  <si>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</si>
  <si>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</si>
  <si>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</si>
  <si>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</si>
  <si>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</si>
  <si>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</si>
  <si>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</si>
  <si>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</si>
  <si>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</si>
  <si>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</si>
  <si>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</si>
  <si>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</si>
  <si>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</si>
  <si>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</si>
  <si>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</si>
  <si>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</si>
  <si>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</si>
  <si>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</si>
  <si>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</si>
  <si>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</si>
  <si>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</si>
  <si>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</si>
  <si>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</si>
  <si>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</si>
  <si>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</si>
  <si>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</si>
  <si>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</si>
  <si>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</si>
  <si>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</si>
  <si>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</si>
  <si>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</si>
  <si>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</si>
  <si>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</si>
  <si>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</si>
  <si>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</si>
  <si>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</si>
  <si>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</si>
  <si>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</si>
  <si>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</si>
  <si>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</si>
  <si>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</si>
  <si>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</si>
  <si>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</si>
  <si>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</si>
  <si>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</si>
  <si>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</si>
  <si>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</si>
  <si>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</si>
  <si>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</si>
  <si>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</si>
  <si>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</si>
  <si>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</si>
  <si>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</si>
  <si>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</si>
  <si>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</si>
  <si>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</si>
  <si>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</si>
  <si>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</si>
  <si>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</si>
  <si>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</si>
  <si>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</si>
  <si>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</si>
  <si>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</si>
  <si>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</si>
  <si>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</si>
  <si>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</si>
  <si>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</si>
  <si>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</si>
  <si>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</si>
  <si>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</si>
  <si>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</si>
  <si>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</si>
  <si>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</si>
  <si>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</si>
  <si>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</si>
  <si>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</si>
  <si>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</si>
  <si>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</si>
  <si>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</si>
  <si>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</si>
  <si>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</si>
  <si>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</si>
  <si>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</si>
  <si>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</si>
  <si>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</si>
  <si>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</si>
  <si>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</si>
  <si>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</si>
  <si>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</si>
  <si>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</si>
  <si>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</si>
  <si>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</si>
  <si>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</si>
  <si>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</si>
  <si>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</si>
  <si>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</si>
  <si>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</si>
  <si>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</si>
  <si>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</si>
  <si>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</si>
  <si>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</si>
  <si>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</si>
  <si>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</si>
  <si>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</si>
  <si>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</si>
  <si>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</si>
  <si>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</si>
  <si>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</si>
  <si>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</si>
  <si>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</si>
  <si>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</si>
  <si>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</si>
  <si>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</si>
  <si>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</si>
  <si>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</si>
  <si>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</si>
  <si>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</si>
  <si>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</si>
  <si>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</si>
  <si>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</si>
  <si>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</si>
  <si>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</si>
  <si>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</si>
  <si>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</si>
  <si>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</si>
  <si>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</si>
  <si>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</si>
  <si>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</si>
  <si>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</si>
  <si>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</si>
  <si>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</si>
  <si>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</si>
  <si>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</si>
  <si>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</si>
  <si>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</si>
  <si>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</si>
  <si>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</si>
  <si>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</si>
  <si>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</si>
  <si>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</si>
  <si>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</si>
  <si>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</si>
  <si>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</si>
  <si>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</si>
  <si>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</si>
  <si>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</si>
  <si>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</si>
  <si>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</si>
  <si>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</si>
  <si>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</si>
  <si>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</si>
  <si>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</si>
  <si>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</si>
  <si>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</si>
  <si>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</si>
  <si>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</si>
  <si>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</si>
  <si>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</si>
  <si>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</si>
  <si>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</si>
  <si>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</si>
  <si>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</si>
  <si>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</si>
  <si>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</si>
  <si>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</si>
  <si>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</si>
  <si>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</si>
  <si>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</si>
  <si>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</si>
  <si>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</si>
  <si>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</si>
  <si>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</si>
  <si>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</si>
  <si>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</si>
  <si>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</si>
  <si>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</si>
  <si>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</si>
  <si>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</si>
  <si>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</si>
  <si>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</si>
  <si>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</si>
  <si>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</si>
  <si>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</si>
  <si>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</si>
  <si>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</si>
  <si>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</si>
  <si>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</si>
  <si>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</si>
  <si>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</si>
  <si>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</si>
  <si>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</si>
  <si>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</si>
  <si>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</si>
  <si>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</si>
  <si>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</si>
  <si>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</si>
  <si>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</si>
  <si>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</si>
  <si>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</si>
  <si>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</si>
  <si>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</si>
  <si>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</si>
  <si>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</si>
  <si>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</si>
  <si>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</si>
  <si>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</si>
  <si>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</si>
  <si>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</si>
  <si>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</si>
  <si>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</si>
  <si>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</si>
  <si>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</si>
  <si>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</si>
  <si>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</si>
  <si>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</si>
  <si>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</si>
  <si>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</si>
  <si>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</si>
  <si>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</si>
  <si>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</si>
  <si>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</si>
  <si>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</si>
  <si>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</si>
  <si>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</si>
  <si>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</si>
  <si>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</si>
  <si>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</si>
  <si>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</si>
  <si>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</si>
  <si>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</si>
  <si>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</si>
  <si>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</si>
  <si>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</si>
  <si>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</si>
  <si>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</si>
  <si>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</si>
  <si>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</si>
  <si>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</si>
  <si>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</si>
  <si>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</si>
  <si>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</si>
  <si>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</si>
  <si>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</si>
  <si>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</si>
  <si>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</si>
  <si>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</si>
  <si>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</si>
  <si>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</si>
  <si>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</si>
  <si>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</si>
  <si>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</si>
  <si>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</si>
  <si>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</si>
  <si>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</si>
  <si>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</si>
  <si>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</si>
  <si>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</si>
  <si>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</si>
  <si>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</si>
  <si>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</si>
  <si>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</si>
  <si>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</si>
  <si>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</si>
  <si>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</si>
  <si>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</si>
  <si>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</si>
  <si>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</si>
  <si>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</si>
  <si>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</si>
  <si>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</si>
  <si>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</si>
  <si>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</si>
  <si>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</si>
  <si>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</si>
  <si>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</si>
  <si>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</si>
  <si>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</si>
  <si>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</si>
  <si>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</si>
  <si>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</si>
  <si>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</si>
  <si>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</si>
  <si>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</si>
  <si>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</si>
  <si>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</si>
  <si>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</si>
  <si>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</si>
  <si>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</si>
  <si>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</si>
  <si>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</si>
  <si>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</si>
  <si>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</si>
  <si>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</si>
  <si>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</si>
  <si>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</si>
  <si>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</si>
  <si>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</si>
  <si>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</si>
  <si>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</si>
  <si>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</si>
  <si>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</si>
  <si>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</si>
  <si>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</si>
  <si>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</si>
  <si>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</si>
  <si>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</si>
  <si>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</si>
  <si>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</si>
  <si>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</si>
  <si>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</si>
  <si>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</si>
  <si>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</si>
  <si>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</si>
  <si>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</si>
  <si>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</si>
  <si>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</si>
  <si>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</si>
  <si>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</si>
  <si>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</si>
  <si>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</si>
  <si>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</si>
  <si>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</si>
  <si>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</si>
  <si>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</si>
  <si>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</si>
  <si>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</si>
  <si>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</si>
  <si>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</si>
  <si>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</si>
  <si>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</si>
  <si>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</si>
  <si>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</si>
  <si>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</si>
  <si>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</si>
  <si>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</si>
  <si>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</si>
  <si>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</si>
  <si>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</si>
  <si>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</si>
  <si>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</si>
  <si>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</si>
  <si>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</si>
  <si>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</si>
  <si>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</si>
  <si>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</si>
  <si>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</si>
  <si>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</si>
  <si>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</si>
  <si>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</si>
  <si>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</si>
  <si>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</si>
  <si>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</si>
  <si>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</si>
  <si>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</si>
  <si>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</si>
  <si>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</si>
  <si>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</si>
  <si>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</si>
  <si>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</si>
  <si>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</si>
  <si>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</si>
  <si>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</si>
  <si>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</si>
  <si>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</si>
  <si>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</si>
  <si>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</si>
  <si>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</si>
  <si>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</si>
  <si>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</si>
  <si>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</si>
  <si>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</si>
  <si>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</si>
  <si>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</si>
  <si>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</si>
  <si>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</si>
  <si>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</si>
  <si>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</si>
  <si>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</si>
  <si>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</si>
  <si>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</si>
  <si>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</si>
  <si>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</si>
  <si>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</si>
  <si>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</si>
  <si>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</si>
  <si>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</si>
  <si>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</si>
  <si>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</si>
  <si>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</si>
  <si>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</si>
  <si>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</si>
  <si>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</si>
  <si>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</si>
  <si>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</si>
  <si>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</si>
  <si>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</si>
  <si>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</si>
  <si>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</si>
  <si>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</si>
  <si>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</si>
  <si>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</si>
  <si>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</si>
  <si>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</si>
  <si>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</si>
  <si>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</si>
  <si>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</si>
  <si>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</si>
  <si>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</si>
  <si>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</si>
  <si>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</si>
  <si>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</si>
  <si>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</si>
  <si>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</si>
  <si>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</si>
  <si>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</si>
  <si>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</si>
  <si>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</si>
  <si>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</si>
  <si>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</si>
  <si>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</si>
  <si>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</si>
  <si>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</si>
  <si>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</si>
  <si>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</si>
  <si>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</si>
  <si>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</si>
  <si>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</si>
  <si>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</si>
  <si>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</si>
  <si>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</si>
  <si>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</si>
  <si>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</si>
  <si>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</si>
  <si>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</si>
  <si>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</si>
  <si>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</si>
  <si>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</si>
  <si>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</si>
  <si>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</si>
  <si>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</si>
  <si>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</si>
  <si>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</si>
  <si>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</si>
  <si>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</si>
  <si>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</si>
  <si>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</si>
  <si>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</si>
  <si>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</si>
  <si>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</si>
  <si>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</si>
  <si>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</si>
  <si>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</si>
  <si>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</si>
  <si>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</si>
  <si>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</si>
  <si>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</si>
  <si>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</si>
  <si>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</si>
  <si>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</si>
  <si>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</si>
  <si>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</si>
  <si>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</si>
  <si>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</si>
  <si>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</si>
  <si>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</si>
  <si>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</si>
  <si>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</si>
  <si>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</si>
  <si>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</si>
  <si>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</si>
  <si>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</si>
  <si>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</si>
  <si>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</si>
  <si>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</si>
  <si>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</si>
  <si>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</si>
  <si>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</si>
  <si>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</si>
  <si>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</si>
  <si>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</si>
  <si>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</si>
  <si>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</si>
  <si>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</si>
  <si>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</si>
  <si>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</si>
  <si>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</si>
  <si>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</si>
  <si>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</si>
  <si>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</si>
  <si>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</si>
  <si>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</si>
  <si>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</si>
  <si>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</si>
  <si>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</si>
  <si>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</si>
  <si>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</si>
  <si>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</si>
  <si>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</si>
  <si>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</si>
  <si>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</si>
  <si>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</si>
  <si>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</si>
  <si>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</si>
  <si>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</si>
  <si>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</si>
  <si>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</si>
  <si>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</si>
  <si>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</si>
  <si>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</si>
  <si>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</si>
  <si>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</si>
  <si>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</si>
  <si>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</si>
  <si>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</si>
  <si>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</si>
  <si>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</si>
  <si>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</si>
  <si>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</si>
  <si>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</si>
  <si>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</si>
  <si>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</si>
  <si>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</si>
  <si>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</si>
  <si>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</si>
  <si>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</si>
  <si>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</si>
  <si>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</si>
  <si>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</si>
  <si>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</si>
  <si>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</si>
  <si>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</si>
  <si>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</si>
  <si>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</si>
  <si>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</si>
  <si>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</si>
  <si>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</si>
  <si>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</si>
  <si>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</si>
  <si>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</si>
  <si>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</si>
  <si>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</si>
  <si>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</si>
  <si>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</si>
  <si>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</si>
  <si>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</si>
  <si>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</si>
  <si>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</si>
  <si>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</si>
  <si>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</si>
  <si>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</si>
  <si>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</si>
  <si>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</si>
  <si>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</si>
  <si>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</si>
  <si>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</si>
  <si>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</si>
  <si>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</si>
  <si>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</si>
  <si>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</si>
  <si>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</si>
  <si>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</si>
  <si>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</si>
  <si>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</si>
  <si>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</si>
  <si>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</si>
  <si>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</si>
  <si>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</si>
  <si>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</si>
  <si>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</si>
  <si>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</si>
  <si>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</si>
  <si>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</si>
  <si>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</si>
  <si>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</si>
  <si>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</si>
  <si>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</si>
  <si>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</si>
  <si>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</si>
  <si>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</si>
  <si>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</si>
  <si>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</si>
  <si>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</si>
  <si>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</si>
  <si>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</si>
  <si>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</si>
  <si>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</si>
  <si>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</si>
  <si>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</si>
  <si>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</si>
  <si>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</si>
  <si>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</si>
  <si>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</si>
  <si>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</si>
  <si>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</si>
  <si>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</si>
  <si>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</si>
  <si>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</si>
  <si>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</si>
  <si>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</si>
  <si>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</si>
  <si>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</si>
  <si>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</si>
  <si>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</si>
  <si>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</si>
  <si>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</si>
  <si>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</si>
  <si>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</si>
  <si>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</si>
  <si>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</si>
  <si>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</si>
  <si>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</si>
  <si>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</si>
  <si>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</si>
  <si>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</si>
  <si>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</si>
  <si>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</si>
  <si>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</si>
  <si>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</si>
  <si>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</si>
  <si>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</si>
  <si>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</si>
  <si>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</si>
  <si>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</si>
  <si>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</si>
  <si>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</si>
  <si>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</si>
  <si>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</si>
  <si>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</si>
  <si>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</si>
  <si>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</si>
  <si>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</si>
  <si>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</si>
  <si>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</si>
  <si>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</si>
  <si>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</si>
  <si>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</si>
  <si>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</si>
  <si>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</si>
  <si>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</si>
  <si>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</si>
  <si>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</si>
  <si>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</si>
  <si>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</si>
  <si>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</si>
  <si>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</si>
  <si>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</si>
  <si>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</si>
  <si>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</si>
  <si>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</si>
  <si>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</si>
  <si>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</si>
  <si>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</si>
  <si>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</si>
  <si>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</si>
  <si>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</si>
  <si>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</si>
  <si>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</si>
  <si>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</si>
  <si>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</si>
  <si>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</si>
  <si>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</si>
  <si>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</si>
  <si>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</si>
  <si>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</si>
  <si>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</si>
  <si>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</si>
  <si>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</si>
  <si>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</si>
  <si>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</si>
  <si>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</si>
  <si>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</si>
  <si>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</si>
  <si>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</si>
  <si>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</si>
  <si>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</si>
  <si>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</si>
  <si>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</si>
  <si>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</si>
  <si>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</si>
  <si>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</si>
  <si>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</si>
  <si>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</si>
  <si>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</si>
  <si>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</si>
  <si>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</si>
  <si>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</si>
  <si>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</si>
  <si>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</si>
  <si>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</si>
  <si>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</si>
  <si>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</si>
  <si>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</si>
  <si>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</si>
  <si>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</si>
  <si>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</si>
  <si>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</si>
  <si>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</si>
  <si>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</si>
  <si>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</si>
  <si>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</si>
  <si>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</si>
  <si>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</si>
  <si>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</si>
  <si>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</si>
  <si>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</si>
  <si>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</si>
  <si>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</si>
  <si>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</si>
  <si>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</si>
  <si>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</si>
  <si>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</si>
  <si>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</si>
  <si>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</si>
  <si>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</si>
  <si>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</si>
  <si>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</si>
  <si>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</si>
  <si>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</si>
  <si>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</si>
  <si>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</si>
  <si>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</si>
  <si>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</si>
  <si>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</si>
  <si>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</si>
  <si>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</si>
  <si>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</si>
  <si>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</si>
  <si>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</si>
  <si>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</si>
  <si>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</si>
  <si>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</si>
  <si>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</si>
  <si>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</si>
  <si>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</si>
  <si>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</si>
  <si>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</si>
  <si>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</si>
  <si>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</si>
  <si>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</si>
  <si>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</si>
  <si>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</si>
  <si>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</si>
  <si>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</si>
  <si>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</si>
  <si>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</si>
  <si>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</si>
  <si>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</si>
  <si>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</si>
  <si>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</si>
  <si>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</si>
  <si>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</si>
  <si>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</si>
  <si>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</si>
  <si>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</si>
  <si>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</si>
  <si>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</si>
  <si>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</si>
  <si>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</si>
  <si>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</si>
  <si>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</si>
  <si>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</si>
  <si>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</si>
  <si>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</si>
  <si>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</si>
  <si>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</si>
  <si>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</si>
  <si>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</si>
  <si>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</si>
  <si>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</si>
  <si>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</si>
  <si>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</si>
  <si>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</si>
  <si>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</si>
  <si>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</si>
  <si>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</si>
  <si>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</si>
  <si>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</si>
  <si>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</si>
  <si>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</si>
  <si>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</si>
  <si>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</si>
  <si>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</si>
  <si>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</si>
  <si>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</si>
  <si>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</si>
  <si>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</si>
  <si>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</si>
  <si>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</si>
  <si>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</si>
  <si>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</si>
  <si>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</si>
  <si>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</si>
  <si>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</si>
  <si>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</si>
  <si>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</si>
  <si>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</si>
  <si>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</si>
  <si>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</si>
  <si>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</si>
  <si>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</si>
  <si>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</si>
  <si>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</si>
  <si>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</si>
  <si>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</si>
  <si>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</si>
  <si>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</si>
  <si>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</si>
  <si>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</si>
  <si>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</si>
  <si>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</si>
  <si>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</si>
  <si>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</si>
  <si>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</si>
  <si>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</si>
  <si>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</si>
  <si>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</si>
  <si>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</si>
  <si>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</si>
  <si>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</si>
  <si>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</si>
  <si>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</si>
  <si>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</si>
  <si>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</si>
  <si>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</si>
  <si>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</si>
  <si>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</si>
  <si>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</si>
  <si>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</si>
  <si>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</si>
  <si>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</si>
  <si>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</si>
  <si>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</si>
  <si>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</si>
  <si>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</si>
  <si>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</si>
  <si>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</si>
  <si>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</si>
  <si>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</si>
  <si>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</si>
  <si>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</si>
  <si>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</si>
  <si>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</si>
  <si>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</si>
  <si>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</si>
  <si>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</si>
  <si>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</si>
  <si>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</si>
  <si>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</si>
  <si>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</si>
  <si>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</si>
  <si>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</si>
  <si>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</si>
  <si>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</si>
  <si>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</si>
  <si>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</si>
  <si>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</si>
  <si>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</si>
  <si>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</si>
  <si>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</si>
  <si>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</si>
  <si>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</si>
  <si>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</si>
  <si>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</si>
  <si>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</si>
  <si>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</si>
  <si>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</si>
  <si>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</si>
  <si>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</si>
  <si>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</si>
  <si>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</si>
  <si>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</si>
  <si>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</si>
  <si>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</si>
  <si>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</si>
  <si>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</si>
  <si>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</si>
  <si>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</si>
  <si>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</si>
  <si>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</si>
  <si>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</si>
  <si>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</si>
  <si>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</si>
  <si>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</si>
  <si>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</si>
  <si>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</si>
  <si>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</si>
  <si>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</si>
  <si>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</si>
  <si>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</si>
  <si>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</si>
  <si>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</si>
  <si>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</si>
  <si>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</si>
  <si>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</si>
  <si>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</si>
  <si>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</si>
  <si>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</si>
  <si>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</si>
  <si>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</si>
  <si>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</si>
  <si>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</si>
  <si>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</si>
  <si>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</si>
  <si>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</si>
  <si>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</si>
  <si>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</si>
  <si>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</si>
  <si>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</si>
  <si>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</si>
  <si>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</si>
  <si>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</si>
  <si>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</si>
  <si>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</si>
  <si>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</si>
  <si>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</si>
  <si>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</si>
  <si>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</si>
  <si>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</si>
  <si>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</si>
  <si>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</si>
  <si>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</si>
  <si>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</si>
  <si>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</si>
  <si>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</si>
  <si>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</si>
  <si>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</si>
  <si>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</si>
  <si>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</si>
  <si>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</si>
  <si>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</si>
  <si>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</si>
  <si>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</si>
  <si>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</si>
  <si>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</si>
  <si>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</si>
  <si>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</si>
  <si>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</si>
  <si>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</si>
  <si>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</si>
  <si>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</si>
  <si>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</si>
  <si>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</si>
  <si>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</si>
  <si>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</si>
  <si>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</si>
  <si>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</si>
  <si>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</si>
  <si>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</si>
  <si>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</si>
  <si>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</si>
  <si>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</si>
  <si>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</si>
  <si>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</si>
  <si>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</si>
  <si>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</si>
  <si>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</si>
  <si>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</si>
  <si>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</si>
  <si>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</si>
  <si>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</si>
  <si>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</si>
  <si>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</si>
  <si>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</si>
  <si>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</si>
  <si>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</si>
  <si>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</si>
  <si>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</si>
  <si>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</si>
  <si>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</si>
  <si>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</si>
  <si>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</si>
  <si>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</si>
  <si>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</si>
  <si>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</si>
  <si>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</si>
  <si>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</si>
  <si>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</si>
  <si>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</si>
  <si>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</si>
  <si>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</si>
  <si>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</si>
  <si>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</si>
  <si>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</si>
  <si>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</si>
  <si>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</si>
  <si>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</si>
  <si>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</si>
  <si>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</si>
  <si>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</si>
  <si>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</si>
  <si>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</si>
  <si>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</si>
  <si>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</si>
  <si>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</si>
  <si>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</si>
  <si>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</si>
  <si>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</si>
  <si>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</si>
  <si>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</si>
  <si>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</si>
  <si>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</si>
  <si>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</si>
  <si>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</si>
  <si>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</si>
  <si>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</si>
  <si>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</si>
  <si>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</si>
  <si>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</si>
  <si>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</si>
  <si>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</si>
  <si>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</si>
  <si>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</si>
  <si>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</si>
  <si>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</si>
  <si>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</si>
  <si>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</si>
  <si>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</si>
  <si>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</si>
  <si>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</si>
  <si>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</si>
  <si>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</si>
  <si>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</si>
  <si>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</si>
  <si>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</si>
  <si>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</si>
  <si>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</si>
  <si>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</si>
  <si>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</si>
  <si>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</si>
  <si>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</si>
  <si>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</si>
  <si>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</si>
  <si>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</si>
  <si>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</si>
  <si>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</si>
  <si>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</si>
  <si>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</si>
  <si>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</si>
  <si>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</si>
  <si>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</si>
  <si>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</si>
  <si>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</si>
  <si>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</si>
  <si>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</si>
  <si>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</si>
  <si>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</si>
  <si>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</si>
  <si>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</si>
  <si>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</si>
  <si>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</si>
  <si>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</si>
  <si>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</si>
  <si>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</si>
  <si>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</si>
  <si>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</si>
  <si>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</si>
  <si>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</si>
  <si>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</si>
  <si>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</si>
  <si>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</si>
  <si>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</si>
  <si>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</si>
  <si>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</si>
  <si>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</si>
  <si>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</si>
  <si>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</si>
  <si>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</si>
  <si>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</si>
  <si>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</si>
  <si>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</si>
  <si>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</si>
  <si>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</si>
  <si>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</si>
  <si>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</si>
  <si>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</si>
  <si>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</si>
  <si>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</si>
  <si>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</si>
  <si>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</si>
  <si>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</si>
  <si>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</si>
  <si>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</si>
  <si>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</si>
  <si>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</si>
  <si>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</si>
  <si>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</si>
  <si>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</si>
  <si>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</si>
  <si>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</si>
  <si>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</si>
  <si>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</si>
  <si>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</si>
  <si>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</si>
  <si>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</si>
  <si>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</si>
  <si>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</si>
  <si>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</si>
  <si>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</si>
  <si>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</si>
  <si>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</si>
  <si>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</si>
  <si>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</si>
  <si>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</si>
  <si>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</si>
  <si>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</si>
  <si>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</si>
  <si>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</si>
  <si>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</si>
  <si>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</si>
  <si>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</si>
  <si>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</si>
  <si>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</si>
  <si>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</si>
  <si>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</si>
  <si>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</si>
  <si>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</si>
  <si>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</si>
  <si>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</si>
  <si>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</si>
  <si>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</si>
  <si>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</si>
  <si>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</si>
  <si>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</si>
  <si>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</si>
  <si>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</si>
  <si>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</si>
  <si>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</si>
  <si>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</si>
  <si>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</si>
  <si>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</si>
  <si>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</si>
  <si>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</si>
  <si>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</si>
  <si>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</si>
  <si>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</si>
  <si>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</si>
  <si>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</si>
  <si>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</si>
  <si>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</si>
  <si>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</si>
  <si>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</si>
  <si>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</si>
  <si>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</si>
  <si>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</si>
  <si>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</si>
  <si>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</si>
  <si>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</si>
  <si>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</si>
  <si>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</si>
  <si>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</si>
  <si>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</si>
  <si>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</si>
  <si>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</si>
  <si>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</si>
  <si>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</si>
  <si>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</si>
  <si>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</si>
  <si>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</si>
  <si>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</si>
  <si>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</si>
  <si>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</si>
  <si>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</si>
  <si>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</si>
  <si>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</si>
  <si>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</si>
  <si>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</si>
  <si>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</si>
  <si>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</si>
  <si>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</si>
  <si>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</si>
  <si>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</si>
  <si>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</si>
  <si>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</si>
  <si>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</si>
  <si>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</si>
  <si>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</si>
  <si>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</si>
  <si>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</si>
  <si>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</si>
  <si>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</si>
  <si>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</si>
  <si>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</si>
  <si>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</si>
  <si>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</si>
  <si>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</si>
  <si>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</si>
  <si>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</si>
  <si>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</si>
  <si>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</si>
  <si>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</si>
  <si>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</si>
  <si>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</si>
  <si>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</si>
  <si>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</si>
  <si>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</si>
  <si>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</si>
  <si>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</si>
  <si>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</si>
  <si>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</si>
  <si>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</si>
  <si>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</si>
  <si>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</si>
  <si>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</si>
  <si>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</si>
  <si>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</si>
  <si>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</si>
  <si>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</si>
  <si>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</si>
  <si>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</si>
  <si>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</si>
  <si>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</si>
  <si>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</si>
  <si>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</si>
  <si>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</si>
  <si>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</si>
  <si>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</si>
  <si>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</si>
  <si>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</si>
  <si>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</si>
  <si>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</si>
  <si>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</si>
  <si>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</si>
  <si>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</si>
  <si>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</si>
  <si>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</si>
  <si>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</si>
  <si>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</si>
  <si>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</si>
  <si>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</si>
  <si>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</si>
  <si>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</si>
  <si>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</si>
  <si>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</si>
  <si>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</si>
  <si>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</si>
  <si>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</si>
  <si>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</si>
  <si>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</si>
  <si>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</si>
  <si>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</si>
  <si>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</si>
  <si>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</si>
  <si>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</si>
  <si>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</si>
  <si>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</si>
  <si>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</si>
  <si>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</si>
  <si>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</si>
  <si>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</si>
  <si>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</si>
  <si>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</si>
  <si>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</si>
  <si>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</si>
  <si>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</si>
  <si>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</si>
  <si>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</si>
  <si>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</si>
  <si>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</si>
  <si>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</si>
  <si>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</si>
  <si>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</si>
  <si>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</si>
  <si>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</si>
  <si>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</si>
  <si>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</si>
  <si>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</si>
  <si>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</si>
  <si>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</si>
  <si>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</si>
  <si>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</si>
  <si>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</si>
  <si>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</si>
  <si>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</si>
  <si>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</si>
  <si>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</si>
  <si>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</si>
  <si>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</si>
  <si>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</si>
  <si>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</si>
  <si>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</si>
  <si>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</si>
  <si>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</si>
  <si>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</si>
  <si>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</si>
  <si>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</si>
  <si>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</si>
  <si>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</si>
  <si>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</si>
  <si>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</si>
  <si>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</si>
  <si>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</si>
  <si>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</si>
  <si>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</si>
  <si>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</si>
  <si>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</si>
  <si>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</si>
  <si>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</si>
  <si>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</si>
  <si>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</si>
  <si>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</si>
  <si>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</si>
  <si>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</si>
  <si>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</si>
  <si>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</si>
  <si>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</si>
  <si>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</si>
  <si>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</si>
  <si>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</si>
  <si>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</si>
  <si>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</si>
  <si>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</si>
  <si>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</si>
  <si>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</si>
  <si>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</si>
  <si>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</si>
  <si>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</si>
  <si>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</si>
  <si>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</si>
  <si>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</si>
  <si>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</si>
  <si>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</si>
  <si>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</si>
  <si>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</si>
  <si>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</si>
  <si>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</si>
  <si>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</si>
  <si>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</si>
  <si>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</si>
  <si>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</si>
  <si>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</si>
  <si>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</si>
  <si>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</si>
  <si>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</si>
  <si>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</si>
  <si>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</si>
  <si>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</si>
  <si>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</si>
  <si>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</si>
  <si>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</si>
  <si>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</si>
  <si>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</si>
  <si>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</si>
  <si>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</si>
  <si>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</si>
  <si>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</si>
  <si>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</si>
  <si>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</si>
  <si>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</si>
  <si>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</si>
  <si>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</si>
  <si>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</si>
  <si>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</si>
  <si>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</si>
  <si>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</si>
  <si>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</si>
  <si>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</si>
  <si>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</si>
  <si>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</si>
  <si>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</si>
  <si>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</si>
  <si>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</si>
  <si>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</si>
  <si>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</si>
  <si>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</si>
  <si>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</si>
  <si>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</si>
  <si>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</si>
  <si>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</si>
  <si>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</si>
  <si>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</si>
  <si>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</si>
  <si>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</si>
  <si>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</si>
  <si>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</si>
  <si>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</si>
  <si>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</si>
  <si>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</si>
  <si>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</si>
  <si>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</si>
  <si>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</si>
  <si>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</si>
  <si>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</si>
  <si>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</si>
  <si>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</si>
  <si>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</si>
  <si>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</si>
  <si>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</si>
  <si>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</si>
  <si>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</si>
  <si>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</si>
  <si>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</si>
  <si>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</si>
  <si>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</si>
  <si>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</si>
  <si>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</si>
  <si>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</si>
  <si>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</si>
  <si>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</si>
  <si>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</si>
  <si>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</si>
  <si>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</si>
  <si>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</si>
  <si>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</si>
  <si>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</si>
  <si>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</si>
  <si>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</si>
  <si>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</si>
  <si>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</si>
  <si>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</si>
  <si>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</si>
  <si>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</si>
  <si>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</si>
  <si>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</si>
  <si>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</si>
  <si>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</si>
  <si>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</si>
  <si>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</si>
  <si>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</si>
  <si>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</si>
  <si>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</si>
  <si>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</si>
  <si>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</si>
  <si>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</si>
  <si>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</si>
  <si>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</si>
  <si>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</si>
  <si>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</si>
  <si>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</si>
  <si>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</si>
  <si>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</si>
  <si>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</si>
  <si>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</si>
  <si>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</si>
  <si>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</si>
  <si>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</si>
  <si>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</si>
  <si>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</si>
  <si>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</si>
  <si>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</si>
  <si>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</si>
  <si>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</si>
  <si>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</si>
  <si>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</si>
  <si>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</si>
  <si>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</si>
  <si>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</si>
  <si>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</si>
  <si>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</si>
  <si>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</si>
  <si>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</si>
  <si>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</si>
  <si>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</si>
  <si>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</si>
  <si>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</si>
  <si>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</si>
  <si>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</si>
  <si>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</si>
  <si>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</si>
  <si>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</si>
  <si>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</si>
  <si>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</si>
  <si>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</si>
  <si>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</si>
  <si>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</si>
  <si>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</si>
  <si>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</si>
  <si>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</si>
  <si>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</si>
  <si>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</si>
  <si>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</si>
  <si>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</si>
  <si>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</si>
  <si>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</si>
  <si>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</si>
  <si>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</si>
  <si>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</si>
  <si>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</si>
  <si>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</si>
  <si>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</si>
  <si>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</si>
  <si>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</si>
  <si>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</si>
  <si>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</si>
  <si>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</si>
  <si>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</si>
  <si>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</si>
  <si>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</si>
  <si>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</si>
  <si>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</si>
  <si>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</si>
  <si>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</si>
  <si>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</si>
  <si>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</si>
  <si>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</si>
  <si>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</si>
  <si>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</si>
  <si>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</si>
  <si>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</si>
  <si>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</si>
  <si>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</si>
  <si>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</si>
  <si>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</si>
  <si>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</si>
  <si>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</si>
  <si>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</si>
  <si>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</si>
  <si>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</si>
  <si>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</si>
  <si>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</si>
  <si>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</si>
  <si>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</si>
  <si>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</si>
  <si>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</si>
  <si>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</si>
  <si>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</si>
  <si>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</si>
  <si>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</si>
  <si>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</si>
  <si>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</si>
  <si>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</si>
  <si>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</si>
  <si>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</si>
  <si>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</si>
  <si>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</si>
  <si>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</si>
  <si>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</si>
  <si>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</si>
  <si>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</si>
  <si>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</si>
  <si>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</si>
  <si>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</si>
  <si>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</si>
  <si>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</si>
  <si>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</si>
  <si>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</si>
  <si>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</si>
  <si>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</si>
  <si>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</si>
  <si>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</si>
  <si>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</si>
  <si>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</si>
  <si>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</si>
  <si>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</si>
  <si>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</si>
  <si>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</si>
  <si>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</si>
  <si>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</si>
  <si>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</si>
  <si>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</si>
  <si>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</si>
  <si>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</si>
  <si>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</si>
  <si>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</si>
  <si>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</si>
  <si>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</si>
  <si>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</si>
  <si>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</si>
  <si>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</si>
  <si>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</si>
  <si>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</si>
  <si>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</si>
  <si>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</si>
  <si>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</si>
  <si>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</si>
  <si>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</si>
  <si>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</si>
  <si>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</si>
  <si>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</si>
  <si>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</si>
  <si>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</si>
  <si>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</si>
  <si>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</si>
  <si>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</si>
  <si>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</si>
  <si>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</si>
  <si>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</si>
  <si>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</si>
  <si>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</si>
  <si>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</si>
  <si>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</si>
  <si>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</si>
  <si>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</si>
  <si>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</si>
  <si>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</si>
  <si>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</si>
  <si>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</si>
  <si>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</si>
  <si>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</si>
  <si>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</si>
  <si>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</si>
  <si>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</si>
  <si>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</si>
  <si>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</si>
  <si>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</si>
  <si>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</si>
  <si>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</si>
  <si>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</si>
  <si>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</si>
  <si>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</si>
  <si>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</si>
  <si>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</si>
  <si>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</si>
  <si>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</si>
  <si>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</si>
  <si>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</si>
  <si>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</si>
  <si>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</si>
  <si>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</si>
  <si>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</si>
  <si>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</si>
  <si>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</si>
  <si>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</si>
  <si>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</si>
  <si>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</si>
  <si>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</si>
  <si>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</si>
  <si>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</si>
  <si>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</si>
  <si>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</si>
  <si>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</si>
  <si>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</si>
  <si>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</si>
  <si>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</si>
  <si>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</si>
  <si>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</si>
  <si>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</si>
  <si>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</si>
  <si>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</si>
  <si>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</si>
  <si>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</si>
  <si>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</si>
  <si>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</si>
  <si>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</si>
  <si>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</si>
  <si>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</si>
  <si>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</si>
  <si>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</si>
  <si>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</si>
  <si>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</si>
  <si>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</si>
  <si>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</si>
  <si>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</si>
  <si>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</si>
  <si>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</si>
  <si>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</si>
  <si>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</si>
  <si>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</si>
  <si>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</si>
  <si>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</si>
  <si>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</si>
  <si>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</si>
  <si>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</si>
  <si>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</si>
  <si>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</si>
  <si>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</si>
  <si>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</si>
  <si>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</si>
  <si>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</si>
  <si>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</si>
  <si>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</si>
  <si>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</si>
  <si>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</si>
  <si>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</si>
  <si>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</si>
  <si>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</si>
  <si>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</si>
  <si>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</si>
  <si>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</si>
  <si>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</si>
  <si>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</si>
  <si>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</si>
  <si>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</si>
  <si>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</si>
  <si>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</si>
  <si>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</si>
  <si>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</si>
  <si>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</si>
  <si>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</si>
  <si>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</si>
  <si>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</si>
  <si>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</si>
  <si>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</si>
  <si>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</si>
  <si>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</si>
  <si>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</si>
  <si>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</si>
  <si>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</si>
  <si>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</si>
  <si>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</si>
  <si>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</si>
  <si>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</si>
  <si>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</si>
  <si>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</si>
  <si>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</si>
  <si>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</si>
  <si>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</si>
  <si>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</si>
  <si>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</si>
  <si>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</si>
  <si>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</si>
  <si>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</si>
  <si>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</si>
  <si>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</si>
  <si>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</si>
  <si>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</si>
  <si>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</si>
  <si>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</si>
  <si>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</si>
  <si>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</si>
  <si>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</si>
  <si>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</si>
  <si>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</si>
  <si>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</si>
  <si>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</si>
  <si>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</si>
  <si>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</si>
  <si>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</si>
  <si>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</si>
  <si>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</si>
  <si>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</si>
  <si>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</si>
  <si>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</si>
  <si>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</si>
  <si>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</si>
  <si>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</si>
  <si>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</si>
  <si>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</si>
  <si>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</si>
  <si>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</si>
  <si>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</si>
  <si>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</si>
  <si>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</si>
  <si>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</si>
  <si>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</si>
  <si>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</si>
  <si>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</si>
  <si>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</si>
  <si>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</si>
  <si>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</si>
  <si>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</si>
  <si>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</si>
  <si>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</si>
  <si>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</si>
  <si>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</si>
  <si>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</si>
  <si>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</si>
  <si>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</si>
  <si>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</si>
  <si>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</si>
  <si>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</si>
  <si>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</si>
  <si>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</si>
  <si>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</si>
  <si>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</si>
  <si>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</si>
  <si>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</si>
  <si>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</si>
  <si>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</si>
  <si>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</si>
  <si>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</si>
  <si>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</si>
  <si>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</si>
  <si>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</si>
  <si>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</si>
  <si>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</si>
  <si>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</si>
  <si>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</si>
  <si>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</si>
  <si>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</si>
  <si>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</si>
  <si>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</si>
  <si>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</si>
  <si>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</si>
  <si>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</si>
  <si>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</si>
  <si>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</si>
  <si>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</si>
  <si>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</si>
  <si>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</si>
  <si>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</si>
  <si>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</si>
  <si>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</si>
  <si>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</si>
  <si>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</si>
  <si>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</si>
  <si>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</si>
  <si>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</si>
  <si>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</si>
  <si>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</si>
  <si>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</si>
  <si>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</si>
  <si>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</si>
  <si>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</si>
  <si>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</si>
  <si>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</si>
  <si>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</si>
  <si>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</si>
  <si>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</si>
  <si>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</si>
  <si>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</si>
  <si>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</si>
  <si>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</si>
  <si>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</si>
  <si>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</si>
  <si>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</si>
  <si>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</si>
  <si>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</si>
  <si>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</si>
  <si>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</si>
  <si>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</si>
  <si>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</si>
  <si>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</si>
  <si>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</si>
  <si>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</si>
  <si>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</si>
  <si>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</si>
  <si>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</si>
  <si>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</si>
  <si>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</si>
  <si>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</si>
  <si>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</si>
  <si>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</si>
  <si>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</si>
  <si>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</si>
  <si>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</si>
  <si>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</si>
  <si>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</si>
  <si>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</si>
  <si>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</si>
  <si>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</si>
  <si>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</si>
  <si>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</si>
  <si>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</si>
  <si>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</si>
  <si>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</si>
  <si>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</si>
  <si>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</si>
  <si>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</si>
  <si>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</si>
  <si>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</si>
  <si>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</si>
  <si>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</si>
  <si>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</si>
  <si>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</si>
  <si>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</si>
  <si>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</si>
  <si>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</si>
  <si>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</si>
  <si>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</si>
  <si>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</si>
  <si>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</si>
  <si>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</si>
  <si>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</si>
  <si>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</si>
  <si>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</si>
  <si>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</si>
  <si>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</si>
  <si>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</si>
  <si>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</si>
  <si>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</si>
  <si>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</si>
  <si>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</si>
  <si>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</si>
  <si>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</si>
  <si>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</si>
  <si>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</si>
  <si>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</si>
  <si>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</si>
  <si>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</si>
  <si>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</si>
  <si>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</si>
  <si>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</si>
  <si>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</si>
  <si>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</si>
  <si>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</si>
  <si>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</si>
  <si>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</si>
  <si>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</si>
  <si>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</si>
  <si>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</si>
  <si>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</si>
  <si>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</si>
  <si>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</si>
  <si>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</si>
  <si>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</si>
  <si>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</si>
  <si>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</si>
  <si>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</si>
  <si>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</si>
  <si>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</si>
  <si>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</si>
  <si>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</si>
  <si>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</si>
  <si>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</si>
  <si>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</si>
  <si>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</si>
  <si>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</si>
  <si>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</si>
  <si>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</si>
  <si>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</si>
  <si>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</si>
  <si>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</si>
  <si>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</si>
  <si>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</si>
  <si>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</si>
  <si>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</si>
  <si>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</si>
  <si>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</si>
  <si>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</si>
  <si>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</si>
  <si>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</si>
  <si>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</si>
  <si>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</si>
  <si>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</si>
  <si>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</si>
  <si>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</si>
  <si>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</si>
  <si>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</si>
  <si>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</si>
  <si>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</si>
  <si>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</si>
  <si>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</si>
  <si>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</si>
  <si>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</si>
  <si>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</si>
  <si>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</si>
  <si>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</si>
  <si>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</si>
  <si>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</si>
  <si>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</si>
  <si>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</si>
  <si>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</si>
  <si>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</si>
  <si>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</si>
  <si>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</si>
  <si>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</si>
  <si>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</si>
  <si>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</si>
  <si>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</si>
  <si>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</si>
  <si>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</si>
  <si>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</si>
  <si>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</si>
  <si>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</si>
  <si>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</si>
  <si>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</si>
  <si>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</si>
  <si>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</si>
  <si>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</si>
  <si>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</si>
  <si>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</si>
  <si>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</si>
  <si>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</si>
  <si>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</si>
  <si>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</si>
  <si>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</si>
  <si>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</si>
  <si>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</si>
  <si>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</si>
  <si>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</si>
  <si>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</si>
  <si>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</si>
  <si>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</si>
  <si>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</si>
  <si>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</si>
  <si>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</si>
  <si>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</si>
  <si>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</si>
  <si>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</si>
  <si>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</si>
  <si>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</si>
  <si>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</si>
  <si>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</si>
  <si>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</si>
  <si>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</si>
  <si>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</si>
  <si>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</si>
  <si>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</si>
  <si>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</si>
  <si>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</si>
  <si>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</si>
  <si>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</si>
  <si>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</si>
  <si>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</si>
  <si>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</si>
  <si>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</si>
  <si>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</si>
  <si>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</si>
  <si>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</si>
  <si>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</si>
  <si>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</si>
  <si>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</si>
  <si>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</si>
  <si>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</si>
  <si>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</si>
  <si>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</si>
  <si>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</si>
  <si>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</si>
  <si>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</si>
  <si>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</si>
  <si>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</si>
  <si>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</si>
  <si>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</si>
  <si>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</si>
  <si>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</si>
  <si>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</si>
  <si>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</si>
  <si>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</si>
  <si>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</si>
  <si>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</si>
  <si>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</si>
  <si>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</si>
  <si>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</si>
  <si>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</si>
  <si>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</si>
  <si>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</si>
  <si>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</si>
  <si>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</si>
  <si>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</si>
  <si>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</si>
  <si>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</si>
  <si>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</si>
  <si>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</si>
  <si>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</si>
  <si>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</si>
  <si>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</si>
  <si>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</si>
  <si>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</si>
  <si>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</si>
  <si>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</si>
  <si>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</si>
  <si>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</si>
  <si>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</si>
  <si>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</si>
  <si>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</si>
  <si>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</si>
  <si>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</si>
  <si>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</si>
  <si>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</si>
  <si>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</si>
  <si>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</si>
  <si>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</si>
  <si>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</si>
  <si>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</si>
  <si>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</si>
  <si>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</si>
  <si>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</si>
  <si>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</si>
  <si>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</si>
  <si>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</si>
  <si>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</si>
  <si>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</si>
  <si>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</si>
  <si>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</si>
  <si>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</si>
  <si>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</si>
  <si>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</si>
  <si>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</si>
  <si>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</si>
  <si>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</si>
  <si>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</si>
  <si>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</si>
  <si>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</si>
  <si>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</si>
  <si>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</si>
  <si>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</si>
  <si>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</si>
  <si>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</si>
  <si>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</si>
  <si>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</si>
  <si>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</si>
  <si>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</si>
  <si>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</si>
  <si>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</si>
  <si>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</si>
  <si>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</si>
  <si>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</si>
  <si>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</si>
  <si>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</si>
  <si>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</si>
  <si>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</si>
  <si>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</si>
  <si>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</si>
  <si>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</si>
  <si>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</si>
  <si>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</si>
  <si>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</si>
  <si>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</si>
  <si>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</si>
  <si>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</si>
  <si>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</si>
  <si>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</si>
  <si>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</si>
  <si>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</si>
  <si>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</si>
  <si>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</si>
  <si>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</si>
  <si>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</si>
  <si>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</si>
  <si>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</si>
  <si>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</si>
  <si>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</si>
  <si>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</si>
  <si>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</si>
  <si>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</si>
  <si>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</si>
  <si>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</si>
  <si>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</si>
  <si>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</si>
  <si>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</si>
  <si>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</si>
  <si>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</si>
  <si>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</si>
  <si>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</si>
  <si>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</si>
  <si>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</si>
  <si>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</si>
  <si>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</si>
  <si>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</si>
  <si>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</si>
  <si>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</si>
  <si>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</si>
  <si>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</si>
  <si>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</si>
  <si>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</si>
  <si>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</si>
  <si>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</si>
  <si>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</si>
  <si>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</si>
  <si>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</si>
  <si>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</si>
  <si>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</si>
  <si>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</si>
  <si>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</si>
  <si>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</si>
  <si>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</si>
  <si>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</si>
  <si>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</si>
  <si>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</si>
  <si>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</si>
  <si>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</si>
  <si>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</si>
  <si>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</si>
  <si>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</si>
  <si>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</si>
  <si>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</si>
  <si>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</si>
  <si>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</si>
  <si>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</si>
  <si>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</si>
  <si>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</si>
  <si>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</si>
  <si>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</si>
  <si>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</si>
  <si>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</si>
  <si>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</si>
  <si>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</si>
  <si>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</si>
  <si>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</si>
  <si>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</si>
  <si>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</si>
  <si>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</si>
  <si>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</si>
  <si>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</si>
  <si>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</si>
  <si>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</si>
  <si>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</si>
  <si>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</si>
  <si>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</si>
  <si>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</si>
  <si>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</si>
  <si>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</si>
  <si>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</si>
  <si>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</si>
  <si>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</si>
  <si>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</si>
  <si>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</si>
  <si>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</si>
  <si>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</si>
  <si>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</si>
  <si>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</si>
  <si>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</si>
  <si>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</si>
  <si>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</si>
  <si>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</si>
  <si>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</si>
  <si>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</si>
  <si>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</si>
  <si>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</si>
  <si>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</si>
  <si>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</si>
  <si>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</si>
  <si>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</si>
  <si>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</si>
  <si>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</si>
  <si>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</si>
  <si>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</si>
  <si>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</si>
  <si>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</si>
  <si>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</si>
  <si>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</si>
  <si>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</si>
  <si>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</si>
  <si>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</si>
  <si>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</si>
  <si>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</si>
  <si>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</si>
  <si>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</si>
  <si>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</si>
  <si>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</si>
  <si>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</si>
  <si>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</si>
  <si>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</si>
  <si>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</si>
  <si>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</si>
  <si>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</si>
  <si>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</si>
  <si>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</si>
  <si>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</si>
  <si>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</si>
  <si>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</si>
  <si>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hardware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</si>
  <si>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</si>
  <si>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</si>
  <si>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</si>
  <si>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</si>
  <si>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</si>
  <si>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</si>
  <si>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</si>
  <si>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</si>
  <si>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</si>
  <si>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</si>
  <si>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</si>
  <si>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</si>
  <si>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</si>
  <si>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</si>
  <si>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</si>
  <si>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</si>
  <si>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</si>
  <si>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</si>
  <si>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</si>
  <si>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dec</t>
  </si>
  <si>
    <t>sep</t>
  </si>
  <si>
    <t>may</t>
  </si>
  <si>
    <t>feb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</si>
  <si>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</si>
  <si>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</si>
  <si>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</si>
  <si>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</si>
  <si>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</si>
  <si>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</si>
  <si>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</si>
  <si>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 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</si>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</sst>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[StarterBook-solved.xlsx]pivot table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1">
                  <c:v>1</c:v>
                </c:pt>
                <c:pt idx="3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7-4AAF-BC8C-821790FAB473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17-4AAF-BC8C-821790FAB473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5</c:v>
                </c:pt>
                <c:pt idx="7">
                  <c:v>9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2-49BB-B526-446D087D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595840"/>
        <c:axId val="619596168"/>
      </c:barChart>
      <c:catAx>
        <c:axId val="61959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96168"/>
        <c:crosses val="autoZero"/>
        <c:auto val="1"/>
        <c:lblAlgn val="ctr"/>
        <c:lblOffset val="100"/>
        <c:noMultiLvlLbl val="0"/>
      </c:catAx>
      <c:valAx>
        <c:axId val="61959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1-4928-9BBB-DA5D3FD20C9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1-4928-9BBB-DA5D3FD20C9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 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1-4928-9BBB-DA5D3FD20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58712"/>
        <c:axId val="555760680"/>
      </c:lineChart>
      <c:catAx>
        <c:axId val="55575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60680"/>
        <c:crosses val="autoZero"/>
        <c:auto val="1"/>
        <c:lblAlgn val="ctr"/>
        <c:lblOffset val="100"/>
        <c:noMultiLvlLbl val="0"/>
      </c:catAx>
      <c:valAx>
        <c:axId val="55576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5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[StarterBook-solved.xlsx]pivot table by subcategory!PivotTable2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subcategory'!$A$6:$A$10</c:f>
              <c:strCache>
                <c:ptCount val="4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web</c:v>
                </c:pt>
              </c:strCache>
            </c:strRef>
          </c:cat>
          <c:val>
            <c:numRef>
              <c:f>'pivot table by subcategory'!$B$6:$B$10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B-4550-9BFD-6EECADAA9B8A}"/>
            </c:ext>
          </c:extLst>
        </c:ser>
        <c:ser>
          <c:idx val="1"/>
          <c:order val="1"/>
          <c:tx>
            <c:strRef>
              <c:f>'pivot table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subcategory'!$A$6:$A$10</c:f>
              <c:strCache>
                <c:ptCount val="4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web</c:v>
                </c:pt>
              </c:strCache>
            </c:strRef>
          </c:cat>
          <c:val>
            <c:numRef>
              <c:f>'pivot table by subcategory'!$C$6:$C$10</c:f>
              <c:numCache>
                <c:formatCode>General</c:formatCode>
                <c:ptCount val="4"/>
                <c:pt idx="1">
                  <c:v>1</c:v>
                </c:pt>
                <c:pt idx="2">
                  <c:v>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EB-4550-9BFD-6EECADAA9B8A}"/>
            </c:ext>
          </c:extLst>
        </c:ser>
        <c:ser>
          <c:idx val="2"/>
          <c:order val="2"/>
          <c:tx>
            <c:strRef>
              <c:f>'pivot table by subcategory'!$D$4:$D$5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subcategory'!$A$6:$A$10</c:f>
              <c:strCache>
                <c:ptCount val="4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web</c:v>
                </c:pt>
              </c:strCache>
            </c:strRef>
          </c:cat>
          <c:val>
            <c:numRef>
              <c:f>'pivot table by subcategory'!$D$6:$D$10</c:f>
              <c:numCache>
                <c:formatCode>General</c:formatCode>
                <c:ptCount val="4"/>
                <c:pt idx="0">
                  <c:v>6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EB-4550-9BFD-6EECADAA9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154616"/>
        <c:axId val="458155272"/>
      </c:barChart>
      <c:catAx>
        <c:axId val="4581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55272"/>
        <c:crosses val="autoZero"/>
        <c:auto val="1"/>
        <c:lblAlgn val="ctr"/>
        <c:lblOffset val="100"/>
        <c:noMultiLvlLbl val="0"/>
      </c:catAx>
      <c:valAx>
        <c:axId val="4581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[StarterBook-solved.xlsx]pivot table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C-4240-B65C-9075FCA8CCCC}"/>
            </c:ext>
          </c:extLst>
        </c:ser>
        <c:ser>
          <c:idx val="1"/>
          <c:order val="1"/>
          <c:tx>
            <c:strRef>
              <c:f>'pivot 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DC-4240-B65C-9075FCA8CCCC}"/>
            </c:ext>
          </c:extLst>
        </c:ser>
        <c:ser>
          <c:idx val="2"/>
          <c:order val="2"/>
          <c:tx>
            <c:strRef>
              <c:f>'pivot table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DC-4240-B65C-9075FCA8CCCC}"/>
            </c:ext>
          </c:extLst>
        </c:ser>
        <c:ser>
          <c:idx val="3"/>
          <c:order val="3"/>
          <c:tx>
            <c:strRef>
              <c:f>'pivot table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DC-4240-B65C-9075FCA8C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529064"/>
        <c:axId val="690528736"/>
      </c:lineChart>
      <c:catAx>
        <c:axId val="69052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28736"/>
        <c:crosses val="autoZero"/>
        <c:auto val="1"/>
        <c:lblAlgn val="ctr"/>
        <c:lblOffset val="100"/>
        <c:noMultiLvlLbl val="0"/>
      </c:catAx>
      <c:valAx>
        <c:axId val="6905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2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230504</xdr:colOff>
      <xdr:row>1</xdr:row>
      <xdr:rowOff>62864</xdr:rowOff>
    </xdr:from>
    <xdr:to>
      <xdr:col>13</xdr:col>
      <xdr:colOff>201929</xdr:colOff>
      <xdr:row>18</xdr:row>
      <xdr:rowOff>140969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B4174-E431-491E-9961-72B06C628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217170</xdr:colOff>
      <xdr:row>3</xdr:row>
      <xdr:rowOff>43814</xdr:rowOff>
    </xdr:from>
    <xdr:to>
      <xdr:col>7</xdr:col>
      <xdr:colOff>735330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967F2-3F52-4152-BE84-B69E8A204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179070</xdr:colOff>
      <xdr:row>1</xdr:row>
      <xdr:rowOff>47624</xdr:rowOff>
    </xdr:from>
    <xdr:to>
      <xdr:col>14</xdr:col>
      <xdr:colOff>464820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085D8-C9E3-4173-AF0F-ADEAE0F64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1905</xdr:rowOff>
    </xdr:from>
    <xdr:to>
      <xdr:col>13</xdr:col>
      <xdr:colOff>558165</xdr:colOff>
      <xdr:row>18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1A3C5-67CE-47F3-B494-548B6C23D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a Jancic Jovanovic" refreshedDate="43488.509515162033" createdVersion="6" refreshedVersion="6" minRefreshableVersion="3" recordCount="4114" xr:uid="{0E63AFAE-E5AF-4CA9-80D4-BCBCADC1C43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a Jancic Jovanovic" refreshedDate="43488.541649884261" createdVersion="6" refreshedVersion="6" minRefreshableVersion="3" recordCount="4114" xr:uid="{8B231B90-E290-4619-87D8-489E5F81B4B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F9150-4AF6-439D-A2B4-6C93B80A30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5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3DE9A-C101-405E-82FB-D45D585F94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5">
    <i>
      <x v="12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6" item="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59D40-AE92-4A13-9A0B-24029D862E7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F1422-A45C-4A16-85EB-4B2B864EFD12}">
  <sheetPr codeName="Sheet1"/>
  <dimension ref="A1:E14"/>
  <sheetViews>
    <sheetView workbookViewId="0">
      <selection activeCell="F11" sqref="F1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  <col min="7" max="7" width="12.20703125" bestFit="1" customWidth="1"/>
    <col min="9" max="9" width="12.20703125" bestFit="1" customWidth="1"/>
    <col min="10" max="10" width="12.83984375" bestFit="1" customWidth="1"/>
    <col min="11" max="11" width="16.83984375" bestFit="1" customWidth="1"/>
  </cols>
  <sheetData>
    <row r="1" spans="1:5" x14ac:dyDescent="0.55000000000000004">
      <c r="A1" s="7" t="s">
        <v>8223</v>
      </c>
      <c r="B1" t="s">
        <v>8236</v>
      </c>
    </row>
    <row r="3" spans="1:5" x14ac:dyDescent="0.55000000000000004">
      <c r="A3" s="7" t="s">
        <v>8323</v>
      </c>
      <c r="B3" s="7" t="s">
        <v>8322</v>
      </c>
    </row>
    <row r="4" spans="1:5" x14ac:dyDescent="0.55000000000000004">
      <c r="A4" s="7" t="s">
        <v>8310</v>
      </c>
      <c r="B4" t="s">
        <v>8220</v>
      </c>
      <c r="C4" t="s">
        <v>8221</v>
      </c>
      <c r="D4" t="s">
        <v>8219</v>
      </c>
      <c r="E4" t="s">
        <v>8320</v>
      </c>
    </row>
    <row r="5" spans="1:5" x14ac:dyDescent="0.55000000000000004">
      <c r="A5" s="8" t="s">
        <v>8311</v>
      </c>
      <c r="B5" s="9"/>
      <c r="C5" s="9">
        <v>2</v>
      </c>
      <c r="D5" s="9">
        <v>1</v>
      </c>
      <c r="E5" s="9">
        <v>3</v>
      </c>
    </row>
    <row r="6" spans="1:5" x14ac:dyDescent="0.55000000000000004">
      <c r="A6" s="8" t="s">
        <v>8312</v>
      </c>
      <c r="B6" s="9">
        <v>1</v>
      </c>
      <c r="C6" s="9">
        <v>1</v>
      </c>
      <c r="D6" s="9"/>
      <c r="E6" s="9">
        <v>2</v>
      </c>
    </row>
    <row r="7" spans="1:5" x14ac:dyDescent="0.55000000000000004">
      <c r="A7" s="8" t="s">
        <v>8313</v>
      </c>
      <c r="B7" s="9"/>
      <c r="C7" s="9">
        <v>6</v>
      </c>
      <c r="D7" s="9">
        <v>2</v>
      </c>
      <c r="E7" s="9">
        <v>8</v>
      </c>
    </row>
    <row r="8" spans="1:5" x14ac:dyDescent="0.55000000000000004">
      <c r="A8" s="8" t="s">
        <v>8314</v>
      </c>
      <c r="B8" s="9">
        <v>1</v>
      </c>
      <c r="C8" s="9"/>
      <c r="D8" s="9"/>
      <c r="E8" s="9">
        <v>1</v>
      </c>
    </row>
    <row r="9" spans="1:5" x14ac:dyDescent="0.55000000000000004">
      <c r="A9" s="8" t="s">
        <v>8315</v>
      </c>
      <c r="B9" s="9"/>
      <c r="C9" s="9">
        <v>2</v>
      </c>
      <c r="D9" s="9">
        <v>2</v>
      </c>
      <c r="E9" s="9">
        <v>4</v>
      </c>
    </row>
    <row r="10" spans="1:5" x14ac:dyDescent="0.55000000000000004">
      <c r="A10" s="8" t="s">
        <v>8316</v>
      </c>
      <c r="B10" s="9"/>
      <c r="C10" s="9">
        <v>3</v>
      </c>
      <c r="D10" s="9">
        <v>5</v>
      </c>
      <c r="E10" s="9">
        <v>8</v>
      </c>
    </row>
    <row r="11" spans="1:5" x14ac:dyDescent="0.55000000000000004">
      <c r="A11" s="8" t="s">
        <v>8317</v>
      </c>
      <c r="B11" s="9"/>
      <c r="C11" s="9">
        <v>5</v>
      </c>
      <c r="D11" s="9"/>
      <c r="E11" s="9">
        <v>5</v>
      </c>
    </row>
    <row r="12" spans="1:5" x14ac:dyDescent="0.55000000000000004">
      <c r="A12" s="8" t="s">
        <v>8318</v>
      </c>
      <c r="B12" s="9">
        <v>1</v>
      </c>
      <c r="C12" s="9">
        <v>6</v>
      </c>
      <c r="D12" s="9">
        <v>9</v>
      </c>
      <c r="E12" s="9">
        <v>16</v>
      </c>
    </row>
    <row r="13" spans="1:5" x14ac:dyDescent="0.55000000000000004">
      <c r="A13" s="8" t="s">
        <v>8319</v>
      </c>
      <c r="B13" s="9"/>
      <c r="C13" s="9">
        <v>2</v>
      </c>
      <c r="D13" s="9">
        <v>4</v>
      </c>
      <c r="E13" s="9">
        <v>6</v>
      </c>
    </row>
    <row r="14" spans="1:5" x14ac:dyDescent="0.55000000000000004">
      <c r="A14" s="8" t="s">
        <v>8320</v>
      </c>
      <c r="B14" s="9">
        <v>3</v>
      </c>
      <c r="C14" s="9">
        <v>27</v>
      </c>
      <c r="D14" s="9">
        <v>23</v>
      </c>
      <c r="E14" s="9">
        <v>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5D7BC-07DF-41E5-B34E-3EF4BB3B24E8}">
  <dimension ref="A1:H13"/>
  <sheetViews>
    <sheetView topLeftCell="A4" workbookViewId="0">
      <selection activeCell="H20" sqref="H20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style="12" bestFit="1" customWidth="1"/>
    <col min="7" max="7" width="14.62890625" style="12" bestFit="1" customWidth="1"/>
    <col min="8" max="8" width="17.62890625" style="12" bestFit="1" customWidth="1"/>
  </cols>
  <sheetData>
    <row r="1" spans="1:8" x14ac:dyDescent="0.55000000000000004">
      <c r="A1" t="s">
        <v>8348</v>
      </c>
      <c r="B1" t="s">
        <v>8349</v>
      </c>
      <c r="C1" t="s">
        <v>8350</v>
      </c>
      <c r="D1" t="s">
        <v>8351</v>
      </c>
      <c r="E1" t="s">
        <v>8352</v>
      </c>
      <c r="F1" s="12" t="s">
        <v>8353</v>
      </c>
      <c r="G1" s="12" t="s">
        <v>8354</v>
      </c>
      <c r="H1" s="12" t="s">
        <v>8355</v>
      </c>
    </row>
    <row r="2" spans="1:8" x14ac:dyDescent="0.55000000000000004">
      <c r="A2" t="s">
        <v>8367</v>
      </c>
      <c r="B2">
        <f>COUNTIFS(data!$F:$F, "successful", data!$D:$D, "&lt;1000")</f>
        <v>322</v>
      </c>
      <c r="C2">
        <f>COUNTIFS(data!$F:$F, "failed", data!$D:$D, "&lt;1000")</f>
        <v>113</v>
      </c>
      <c r="D2">
        <f>COUNTIFS(data!$F:$F, "canceled", data!$D:$D,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55000000000000004">
      <c r="A3" t="s">
        <v>8356</v>
      </c>
      <c r="B3">
        <f>COUNTIFS(data!$F:$F, "successful", data!$D:$D, "&gt;=1000", data!$D:$D, "&lt;4999")</f>
        <v>931</v>
      </c>
      <c r="C3">
        <f>COUNTIFS(data!$F:$F, "failed", data!$D:$D, "&gt;=1000", data!$D:$D, "&lt;4999")</f>
        <v>420</v>
      </c>
      <c r="D3">
        <f>COUNTIFS(data!$F:$F, "canceled", data!$D:$D, "&gt;=1000", data!$D:$D, "&lt;4999")</f>
        <v>60</v>
      </c>
      <c r="E3">
        <f t="shared" ref="E3:E13" si="0">SUM(B3:D3)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55000000000000004">
      <c r="A4" t="s">
        <v>8357</v>
      </c>
      <c r="B4">
        <f>COUNTIFS(data!$F:$F, "successful", data!$D:$D, "&gt;=5000", data!$D:$D, "&lt;9999")</f>
        <v>380</v>
      </c>
      <c r="C4">
        <f>COUNTIFS(data!$F:$F, "failed", data!$D:$D, "&gt;=5000", data!$D:$D, "&lt;9999")</f>
        <v>282</v>
      </c>
      <c r="D4">
        <f>COUNTIFS(data!$F:$F, "canceled", data!$D:$D, "&gt;=5000", data!$D:$D, "&lt;9999")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55000000000000004">
      <c r="A5" t="s">
        <v>8358</v>
      </c>
      <c r="B5">
        <f>COUNTIFS(data!$F:$F, "successful", data!$D:$D, "&gt;=10000", data!$D:$D, "&lt;14999")</f>
        <v>168</v>
      </c>
      <c r="C5">
        <f>COUNTIFS(data!$F:$F, "failed", data!$D:$D, "&gt;=10000", data!$D:$D, "&lt;14999")</f>
        <v>144</v>
      </c>
      <c r="D5">
        <f>COUNTIFS(data!$F:$F, "canceled", data!$D:$D, "&gt;=10000", data!$D:$D, "&lt;14999")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55000000000000004">
      <c r="A6" t="s">
        <v>8359</v>
      </c>
      <c r="B6">
        <f>COUNTIFS(data!$F:$F, "successful", data!$D:$D, "&gt;=15000", data!$D:$D, "&lt;19999")</f>
        <v>94</v>
      </c>
      <c r="C6">
        <f>COUNTIFS(data!$F:$F, "failed", data!$D:$D, "&gt;=15000", data!$D:$D, "&lt;19999")</f>
        <v>90</v>
      </c>
      <c r="D6">
        <f>COUNTIFS(data!$F:$F, "canceled", data!$D:$D, "&gt;=15000", data!$D:$D, "&lt;19999")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55000000000000004">
      <c r="A7" t="s">
        <v>8360</v>
      </c>
      <c r="B7">
        <f>COUNTIFS(data!$F:$F, "successful", data!$D:$D, "&gt;=20000", data!$D:$D, "&lt;24999")</f>
        <v>62</v>
      </c>
      <c r="C7">
        <f>COUNTIFS(data!$F:$F, "failed", data!$D:$D, "&gt;=20000", data!$D:$D, "&lt;24999")</f>
        <v>72</v>
      </c>
      <c r="D7">
        <f>COUNTIFS(data!$F:$F, "canceled", data!$D:$D, "&gt;=20000", data!$D:$D, "&lt;24999")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55000000000000004">
      <c r="A8" t="s">
        <v>8361</v>
      </c>
      <c r="B8">
        <f>COUNTIFS(data!$F:$F, "successful", data!$D:$D, "&gt;=25000", data!$D:$D, "&lt;29999")</f>
        <v>55</v>
      </c>
      <c r="C8">
        <f>COUNTIFS(data!$F:$F, "failed", data!$D:$D, "&gt;=25000", data!$D:$D, "&lt;29999")</f>
        <v>64</v>
      </c>
      <c r="D8">
        <f>COUNTIFS(data!$F:$F, "canceled", data!$D:$D, "&gt;=25000", data!$D:$D, "&lt;29999")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55000000000000004">
      <c r="A9" t="s">
        <v>8362</v>
      </c>
      <c r="B9">
        <f>COUNTIFS(data!$F:$F, "successful", data!$D:$D, "&gt;=30000", data!$D:$D, "&lt;34999")</f>
        <v>32</v>
      </c>
      <c r="C9">
        <f>COUNTIFS(data!$F:$F, "failed", data!$D:$D, "&gt;=30000", data!$D:$D, "&lt;34999")</f>
        <v>37</v>
      </c>
      <c r="D9">
        <f>COUNTIFS(data!$F:$F, "canceled", data!$D:$D, "&gt;=30000", data!$D:$D, "&lt;34999")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55000000000000004">
      <c r="A10" t="s">
        <v>8363</v>
      </c>
      <c r="B10">
        <f>COUNTIFS(data!$F:$F, "successful", data!$D:$D, "&gt;=35000", data!$D:$D, "&lt;39999")</f>
        <v>26</v>
      </c>
      <c r="C10">
        <f>COUNTIFS(data!$F:$F, "failed", data!$D:$D, "&gt;=35000", data!$D:$D, "&lt;39999")</f>
        <v>22</v>
      </c>
      <c r="D10">
        <f>COUNTIFS(data!$F:$F, "canceled", data!$D:$D, "&gt;=35000", data!$D:$D, "&lt;39999")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55000000000000004">
      <c r="A11" t="s">
        <v>8364</v>
      </c>
      <c r="B11">
        <f>COUNTIFS(data!$F:$F, "successful", data!$D:$D, "&gt;=40000", data!$D:$D, "&lt;44999")</f>
        <v>21</v>
      </c>
      <c r="C11">
        <f>COUNTIFS(data!$F:$F, "failed", data!$D:$D, "&gt;=40000", data!$D:$D, "&lt;44999")</f>
        <v>16</v>
      </c>
      <c r="D11">
        <f>COUNTIFS(data!$F:$F, "canceled", data!$D:$D, "&gt;=40000", data!$D:$D, "&lt;44999")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55000000000000004">
      <c r="A12" t="s">
        <v>8365</v>
      </c>
      <c r="B12">
        <f>COUNTIFS(data!$F:$F, "successful", data!$D:$D, "&gt;=45000", data!$D:$D, "&lt;49999")</f>
        <v>6</v>
      </c>
      <c r="C12">
        <f>COUNTIFS(data!$F:$F, "failed", data!$D:$D, "&gt;=45000", data!$D:$D, "&lt;49999")</f>
        <v>11</v>
      </c>
      <c r="D12">
        <f>COUNTIFS(data!$F:$F, "canceled", data!$D:$D, "&gt;=45000", data!$D:$D, "&lt;49999")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55000000000000004">
      <c r="A13" t="s">
        <v>8366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A975-E8BE-4FBA-B366-DAB8FE3769FE}">
  <sheetPr codeName="Sheet2"/>
  <dimension ref="A1:E10"/>
  <sheetViews>
    <sheetView workbookViewId="0"/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8343</v>
      </c>
      <c r="B1" t="s">
        <v>8318</v>
      </c>
    </row>
    <row r="2" spans="1:5" x14ac:dyDescent="0.55000000000000004">
      <c r="A2" s="7" t="s">
        <v>8223</v>
      </c>
      <c r="B2" t="s">
        <v>8236</v>
      </c>
    </row>
    <row r="4" spans="1:5" x14ac:dyDescent="0.55000000000000004">
      <c r="A4" s="7" t="s">
        <v>8323</v>
      </c>
      <c r="B4" s="7" t="s">
        <v>8322</v>
      </c>
    </row>
    <row r="5" spans="1:5" x14ac:dyDescent="0.55000000000000004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55000000000000004">
      <c r="A6" s="8" t="s">
        <v>8324</v>
      </c>
      <c r="B6" s="9"/>
      <c r="C6" s="9"/>
      <c r="D6" s="9">
        <v>6</v>
      </c>
      <c r="E6" s="9">
        <v>6</v>
      </c>
    </row>
    <row r="7" spans="1:5" x14ac:dyDescent="0.55000000000000004">
      <c r="A7" s="8" t="s">
        <v>8325</v>
      </c>
      <c r="B7" s="9"/>
      <c r="C7" s="9">
        <v>1</v>
      </c>
      <c r="D7" s="9">
        <v>2</v>
      </c>
      <c r="E7" s="9">
        <v>3</v>
      </c>
    </row>
    <row r="8" spans="1:5" x14ac:dyDescent="0.55000000000000004">
      <c r="A8" s="8" t="s">
        <v>8326</v>
      </c>
      <c r="B8" s="9"/>
      <c r="C8" s="9">
        <v>3</v>
      </c>
      <c r="D8" s="9">
        <v>1</v>
      </c>
      <c r="E8" s="9">
        <v>4</v>
      </c>
    </row>
    <row r="9" spans="1:5" x14ac:dyDescent="0.55000000000000004">
      <c r="A9" s="8" t="s">
        <v>8327</v>
      </c>
      <c r="B9" s="9">
        <v>1</v>
      </c>
      <c r="C9" s="9">
        <v>2</v>
      </c>
      <c r="D9" s="9"/>
      <c r="E9" s="9">
        <v>3</v>
      </c>
    </row>
    <row r="10" spans="1:5" x14ac:dyDescent="0.55000000000000004">
      <c r="A10" s="8" t="s">
        <v>8320</v>
      </c>
      <c r="B10" s="9">
        <v>1</v>
      </c>
      <c r="C10" s="9">
        <v>6</v>
      </c>
      <c r="D10" s="9">
        <v>9</v>
      </c>
      <c r="E10" s="9">
        <v>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E585-A252-4A43-BA5D-1BA00BA3D9DD}">
  <sheetPr codeName="Sheet3"/>
  <dimension ref="A1:F24"/>
  <sheetViews>
    <sheetView topLeftCell="A4" workbookViewId="0">
      <selection activeCell="H22" sqref="H2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8321</v>
      </c>
    </row>
    <row r="2" spans="1:6" x14ac:dyDescent="0.55000000000000004">
      <c r="A2" s="7" t="s">
        <v>8342</v>
      </c>
      <c r="B2" t="s">
        <v>8321</v>
      </c>
    </row>
    <row r="4" spans="1:6" x14ac:dyDescent="0.55000000000000004">
      <c r="A4" s="7" t="s">
        <v>8323</v>
      </c>
      <c r="B4" s="7" t="s">
        <v>8322</v>
      </c>
    </row>
    <row r="5" spans="1:6" x14ac:dyDescent="0.55000000000000004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1" t="s">
        <v>8336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55000000000000004">
      <c r="A7" s="11" t="s">
        <v>8337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8338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55000000000000004">
      <c r="A9" s="11" t="s">
        <v>8339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55000000000000004">
      <c r="A10" s="11" t="s">
        <v>8330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55000000000000004">
      <c r="A11" s="11" t="s">
        <v>8340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55000000000000004">
      <c r="A12" s="11" t="s">
        <v>8331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55000000000000004">
      <c r="A13" s="11" t="s">
        <v>8332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55000000000000004">
      <c r="A14" s="11" t="s">
        <v>8333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55000000000000004">
      <c r="A15" s="11" t="s">
        <v>8334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55000000000000004">
      <c r="A16" s="11" t="s">
        <v>8335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55000000000000004">
      <c r="A17" s="11" t="s">
        <v>8341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55000000000000004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0" spans="1:6" x14ac:dyDescent="0.55000000000000004">
      <c r="E20" t="s">
        <v>8219</v>
      </c>
      <c r="F20" t="s">
        <v>8221</v>
      </c>
    </row>
    <row r="21" spans="1:6" x14ac:dyDescent="0.55000000000000004">
      <c r="C21" t="s">
        <v>8344</v>
      </c>
      <c r="E21">
        <f>111/253</f>
        <v>0.43873517786561267</v>
      </c>
      <c r="F21">
        <f>119/253</f>
        <v>0.47035573122529645</v>
      </c>
    </row>
    <row r="22" spans="1:6" x14ac:dyDescent="0.55000000000000004">
      <c r="C22" t="s">
        <v>8345</v>
      </c>
      <c r="E22">
        <f>148/299</f>
        <v>0.49498327759197325</v>
      </c>
      <c r="F22">
        <f>127/299</f>
        <v>0.42474916387959866</v>
      </c>
    </row>
    <row r="23" spans="1:6" x14ac:dyDescent="0.55000000000000004">
      <c r="C23" t="s">
        <v>8346</v>
      </c>
      <c r="E23">
        <f>232/384</f>
        <v>0.60416666666666663</v>
      </c>
      <c r="F23">
        <f>126/384</f>
        <v>0.328125</v>
      </c>
    </row>
    <row r="24" spans="1:6" x14ac:dyDescent="0.55000000000000004">
      <c r="C24" t="s">
        <v>8347</v>
      </c>
      <c r="E24">
        <f>202/353</f>
        <v>0.57223796033994334</v>
      </c>
      <c r="F24">
        <f>106/353</f>
        <v>0.3002832861189802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zoomScale="78" zoomScaleNormal="55" workbookViewId="0">
      <pane ySplit="1" topLeftCell="A20" activePane="bottomLeft" state="frozen"/>
      <selection activeCell="K1" sqref="K1"/>
      <selection pane="bottomLeft" activeCell="F1" sqref="F1:F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26171875" style="6" customWidth="1"/>
    <col min="16" max="16" width="15.20703125" bestFit="1" customWidth="1"/>
    <col min="17" max="17" width="12.3125" customWidth="1"/>
    <col min="18" max="18" width="13.3671875" customWidth="1"/>
    <col min="19" max="19" width="21.3671875" bestFit="1" customWidth="1"/>
    <col min="20" max="20" width="20.10156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  <c r="U1" s="1"/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IF(L2&gt;0,E2/L2,0)</f>
        <v>63.917582417582416</v>
      </c>
      <c r="Q2" t="str">
        <f t="shared" ref="Q2:Q66" si="0">LEFT(N2,SEARCH("/",N2,1)-1)</f>
        <v>film &amp; video</v>
      </c>
      <c r="R2" t="str">
        <f>RIGHT(N2, LEN(N2)-LEN(Q2)-1)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E3/D3*100</f>
        <v>142.60827250608273</v>
      </c>
      <c r="P3" s="6">
        <f t="shared" ref="P3:P66" si="2">IF(L3&gt;0,E3/L3,0)</f>
        <v>185.48101265822785</v>
      </c>
      <c r="Q3" t="str">
        <f t="shared" si="0"/>
        <v>film &amp; video</v>
      </c>
      <c r="R3" t="str">
        <f t="shared" ref="R3:R66" si="3">RIGHT(N3, LEN(N3)-LEN(Q3)-1)</f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6">
        <f t="shared" si="2"/>
        <v>15</v>
      </c>
      <c r="Q4" t="str">
        <f t="shared" si="0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6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6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6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6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6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6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6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6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6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6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6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6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6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6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6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6">
        <f t="shared" si="2"/>
        <v>13</v>
      </c>
      <c r="Q33" t="str">
        <f t="shared" si="0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6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6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6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6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6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6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6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6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6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6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6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6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6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6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6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6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42261.625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6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6">
        <f t="shared" ref="P67:P130" si="7">IF(L67&gt;0,E67/L67,0)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 LEN(N67)-LEN(Q67)-1)</f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41207.760196759256</v>
      </c>
      <c r="T74" s="10">
        <f t="shared" si="11"/>
        <v>41227.75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6">
        <f t="shared" ref="P131:P194" si="13">IF(L131&gt;0,E131/L131,0)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 LEN(N131)-LEN(Q131)-1)</f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6">
        <f t="shared" ref="P195:P258" si="19">IF(L195&gt;0,E195/L195,0)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 LEN(N195)-LEN(Q195)-1)</f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</v>
      </c>
      <c r="T238" s="10">
        <f t="shared" si="23"/>
        <v>42373.75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42713.712499999994</v>
      </c>
      <c r="T240" s="10">
        <f t="shared" si="23"/>
        <v>42734.125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6">
        <f t="shared" ref="P259:P322" si="25">IF(L259&gt;0,E259/L259,0)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 LEN(N259)-LEN(Q259)-1)</f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6">
        <f t="shared" ref="P323:P386" si="31">IF(L323&gt;0,E323/L323,0)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 LEN(N323)-LEN(Q323)-1)</f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6">
        <f t="shared" ref="P387:P450" si="37">IF(L387&gt;0,E387/L387,0)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 LEN(N387)-LEN(Q387)-1)</f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6">
        <f t="shared" ref="P451:P514" si="43">IF(L451&gt;0,E451/L451,0)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 LEN(N451)-LEN(Q451)-1)</f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6">
        <f t="shared" ref="P515:P578" si="49">IF(L515&gt;0,E515/L515,0)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 LEN(N515)-LEN(Q515)-1)</f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42179.094988425932</v>
      </c>
      <c r="T538" s="10">
        <f t="shared" si="53"/>
        <v>42219.5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6">
        <f t="shared" ref="P579:P642" si="55">IF(L579&gt;0,E579/L579,0)</f>
        <v>10</v>
      </c>
      <c r="Q579" t="str">
        <f t="shared" ref="Q579:Q642" si="56">LEFT(N579,SEARCH("/",N579,1)-1)</f>
        <v>technology</v>
      </c>
      <c r="R579" t="str">
        <f t="shared" ref="R579:R642" si="57">RIGHT(N579, LEN(N579)-LEN(Q579)-1)</f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6">
        <f t="shared" ref="P643:P706" si="61">IF(L643&gt;0,E643/L643,0)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 LEN(N643)-LEN(Q643)-1)</f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6">
        <f t="shared" ref="P707:P770" si="67">IF(L707&gt;0,E707/L707,0)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 LEN(N707)-LEN(Q707)-1)</f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6">
        <f t="shared" ref="P771:P834" si="73">IF(L771&gt;0,E771/L771,0)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 LEN(N771)-LEN(Q771)-1)</f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6">
        <f t="shared" ref="P835:P898" si="79">IF(L835&gt;0,E835/L835,0)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 LEN(N835)-LEN(Q835)-1)</f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6">
        <f t="shared" ref="P899:P962" si="85">IF(L899&gt;0,E899/L899,0)</f>
        <v>0</v>
      </c>
      <c r="Q899" t="str">
        <f t="shared" ref="Q899:Q962" si="86">LEFT(N899,SEARCH("/",N899,1)-1)</f>
        <v>music</v>
      </c>
      <c r="R899" t="str">
        <f t="shared" ref="R899:R962" si="87">RIGHT(N899, LEN(N899)-LEN(Q899)-1)</f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6">
        <f t="shared" ref="P963:P1026" si="91">IF(L963&gt;0,E963/L963,0)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 LEN(N963)-LEN(Q963)-1)</f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6">
        <f t="shared" ref="P1027:P1090" si="97">IF(L1027&gt;0,E1027/L1027,0)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 LEN(N1027)-LEN(Q1027)-1)</f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6">
        <f t="shared" ref="P1091:P1154" si="103">IF(L1091&gt;0,E1091/L1091,0)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 LEN(N1091)-LEN(Q1091)-1)</f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6">
        <f t="shared" ref="P1155:P1218" si="109">IF(L1155&gt;0,E1155/L1155,0)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 LEN(N1155)-LEN(Q1155)-1)</f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6">
        <f t="shared" ref="P1219:P1282" si="115">IF(L1219&gt;0,E1219/L1219,0)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 LEN(N1219)-LEN(Q1219)-1)</f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6">
        <f t="shared" ref="P1283:P1346" si="121">IF(L1283&gt;0,E1283/L1283,0)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 LEN(N1283)-LEN(Q1283)-1)</f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6">
        <f t="shared" ref="P1347:P1410" si="127">IF(L1347&gt;0,E1347/L1347,0)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 LEN(N1347)-LEN(Q1347)-1)</f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6">
        <f t="shared" ref="P1411:P1474" si="133">IF(L1411&gt;0,E1411/L1411,0)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 LEN(N1411)-LEN(Q1411)-1)</f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6">
        <f t="shared" ref="P1475:P1538" si="139">IF(L1475&gt;0,E1475/L1475,0)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 LEN(N1475)-LEN(Q1475)-1)</f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6">
        <f t="shared" ref="P1539:P1602" si="145">IF(L1539&gt;0,E1539/L1539,0)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 LEN(N1539)-LEN(Q1539)-1)</f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6">
        <f t="shared" ref="P1603:P1666" si="151">IF(L1603&gt;0,E1603/L1603,0)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 LEN(N1603)-LEN(Q1603)-1)</f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6">
        <f t="shared" ref="P1667:P1730" si="157">IF(L1667&gt;0,E1667/L1667,0)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 LEN(N1667)-LEN(Q1667)-1)</f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6">
        <f t="shared" ref="P1731:P1794" si="163">IF(L1731&gt;0,E1731/L1731,0)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 LEN(N1731)-LEN(Q1731)-1)</f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6">
        <f t="shared" ref="P1795:P1858" si="169">IF(L1795&gt;0,E1795/L1795,0)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 LEN(N1795)-LEN(Q1795)-1)</f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6">
        <f t="shared" ref="P1859:P1922" si="175">IF(L1859&gt;0,E1859/L1859,0)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 LEN(N1859)-LEN(Q1859)-1)</f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6">
        <f t="shared" ref="P1923:P1986" si="181">IF(L1923&gt;0,E1923/L1923,0)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 LEN(N1923)-LEN(Q1923)-1)</f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6">
        <f t="shared" ref="P1987:P2050" si="187">IF(L1987&gt;0,E1987/L1987,0)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 LEN(N1987)-LEN(Q1987)-1)</f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6">
        <f t="shared" ref="P2051:P2114" si="193">IF(L2051&gt;0,E2051/L2051,0)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 LEN(N2051)-LEN(Q2051)-1)</f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6">
        <f t="shared" ref="P2115:P2178" si="199">IF(L2115&gt;0,E2115/L2115,0)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 LEN(N2115)-LEN(Q2115)-1)</f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6">
        <f t="shared" ref="P2179:P2242" si="205">IF(L2179&gt;0,E2179/L2179,0)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 LEN(N2179)-LEN(Q2179)-1)</f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6">
        <f t="shared" ref="P2243:P2306" si="211">IF(L2243&gt;0,E2243/L2243,0)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 LEN(N2243)-LEN(Q2243)-1)</f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6">
        <f t="shared" ref="P2307:P2370" si="217">IF(L2307&gt;0,E2307/L2307,0)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 LEN(N2307)-LEN(Q2307)-1)</f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6">
        <f t="shared" ref="P2371:P2434" si="223">IF(L2371&gt;0,E2371/L2371,0)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 LEN(N2371)-LEN(Q2371)-1)</f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6">
        <f t="shared" ref="P2435:P2498" si="229">IF(L2435&gt;0,E2435/L2435,0)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 LEN(N2435)-LEN(Q2435)-1)</f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6">
        <f t="shared" ref="P2499:P2562" si="235">IF(L2499&gt;0,E2499/L2499,0)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 LEN(N2499)-LEN(Q2499)-1)</f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6">
        <f t="shared" ref="P2563:P2626" si="241">IF(L2563&gt;0,E2563/L2563,0)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 LEN(N2563)-LEN(Q2563)-1)</f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6">
        <f t="shared" ref="P2627:P2690" si="247">IF(L2627&gt;0,E2627/L2627,0)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 LEN(N2627)-LEN(Q2627)-1)</f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6">
        <f t="shared" ref="P2691:P2754" si="253">IF(L2691&gt;0,E2691/L2691,0)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 LEN(N2691)-LEN(Q2691)-1)</f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6">
        <f t="shared" ref="P2755:P2818" si="259">IF(L2755&gt;0,E2755/L2755,0)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 LEN(N2755)-LEN(Q2755)-1)</f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6">
        <f t="shared" ref="P2819:P2882" si="265">IF(L2819&gt;0,E2819/L2819,0)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 LEN(N2819)-LEN(Q2819)-1)</f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6">
        <f t="shared" ref="P2883:P2946" si="271">IF(L2883&gt;0,E2883/L2883,0)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 LEN(N2883)-LEN(Q2883)-1)</f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6">
        <f t="shared" ref="P2947:P3010" si="277">IF(L2947&gt;0,E2947/L2947,0)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 LEN(N2947)-LEN(Q2947)-1)</f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6">
        <f t="shared" ref="P3011:P3074" si="283">IF(L3011&gt;0,E3011/L3011,0)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 LEN(N3011)-LEN(Q3011)-1)</f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6">
        <f t="shared" ref="P3075:P3138" si="289">IF(L3075&gt;0,E3075/L3075,0)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 LEN(N3075)-LEN(Q3075)-1)</f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6">
        <f t="shared" ref="P3139:P3202" si="295">IF(L3139&gt;0,E3139/L3139,0)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 LEN(N3139)-LEN(Q3139)-1)</f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6">
        <f t="shared" ref="P3203:P3266" si="301">IF(L3203&gt;0,E3203/L3203,0)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 LEN(N3203)-LEN(Q3203)-1)</f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6">
        <f t="shared" ref="P3267:P3330" si="307">IF(L3267&gt;0,E3267/L3267,0)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 LEN(N3267)-LEN(Q3267)-1)</f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6">
        <f t="shared" ref="P3331:P3394" si="313">IF(L3331&gt;0,E3331/L3331,0)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 LEN(N3331)-LEN(Q3331)-1)</f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6">
        <f t="shared" ref="P3395:P3458" si="319">IF(L3395&gt;0,E3395/L3395,0)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 LEN(N3395)-LEN(Q3395)-1)</f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6">
        <f t="shared" ref="P3459:P3522" si="325">IF(L3459&gt;0,E3459/L3459,0)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 LEN(N3459)-LEN(Q3459)-1)</f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6">
        <f t="shared" ref="P3523:P3586" si="331">IF(L3523&gt;0,E3523/L3523,0)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 LEN(N3523)-LEN(Q3523)-1)</f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6">
        <f t="shared" ref="P3587:P3650" si="337">IF(L3587&gt;0,E3587/L3587,0)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 LEN(N3587)-LEN(Q3587)-1)</f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6">
        <f t="shared" ref="P3651:P3714" si="343">IF(L3651&gt;0,E3651/L3651,0)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 LEN(N3651)-LEN(Q3651)-1)</f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6">
        <f t="shared" ref="P3715:P3778" si="349">IF(L3715&gt;0,E3715/L3715,0)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 LEN(N3715)-LEN(Q3715)-1)</f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6">
        <f t="shared" ref="P3779:P3842" si="355">IF(L3779&gt;0,E3779/L3779,0)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 LEN(N3779)-LEN(Q3779)-1)</f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6">
        <f t="shared" ref="P3843:P3906" si="361">IF(L3843&gt;0,E3843/L3843,0)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 LEN(N3843)-LEN(Q3843)-1)</f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6">
        <f t="shared" ref="P3907:P3970" si="367">IF(L3907&gt;0,E3907/L3907,0)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 LEN(N3907)-LEN(Q3907)-1)</f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6">
        <f t="shared" ref="P3971:P4034" si="373">IF(L3971&gt;0,E3971/L3971,0)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 LEN(N3971)-LEN(Q3971)-1)</f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6">
        <f t="shared" ref="P4035:P4098" si="379">IF(L4035&gt;0,E4035/L4035,0)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 LEN(N4035)-LEN(Q4035)-1)</f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6">
        <f t="shared" ref="P4099:P4115" si="385">IF(L4099&gt;0,E4099/L4099,0)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 LEN(N4099)-LEN(Q4099)-1)</f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by category</vt:lpstr>
      <vt:lpstr>Bonus</vt:lpstr>
      <vt:lpstr>pivot table by subcategory</vt:lpstr>
      <vt:lpstr>pivot table by 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Jasmina Jancic Jovanovic</cp:lastModifiedBy>
  <dcterms:created xsi:type="dcterms:W3CDTF">2017-04-20T15:17:24Z</dcterms:created>
  <dcterms:modified xsi:type="dcterms:W3CDTF">2019-01-24T18:20:38Z</dcterms:modified>
</cp:coreProperties>
</file>