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do\Documents\"/>
    </mc:Choice>
  </mc:AlternateContent>
  <xr:revisionPtr revIDLastSave="0" documentId="8_{686B4598-75C1-4B39-9955-C154485710BF}" xr6:coauthVersionLast="36" xr6:coauthVersionMax="36" xr10:uidLastSave="{00000000-0000-0000-0000-000000000000}"/>
  <bookViews>
    <workbookView xWindow="0" yWindow="0" windowWidth="28800" windowHeight="12225" activeTab="1"/>
  </bookViews>
  <sheets>
    <sheet name="SalesTax" sheetId="2" r:id="rId1"/>
    <sheet name="Calculator" sheetId="1" r:id="rId2"/>
  </sheets>
  <definedNames>
    <definedName name="County">Calculator!$B$4</definedName>
    <definedName name="Down_Payment">Calculator!$B$3</definedName>
    <definedName name="Duration_in_Years">Calculator!$B$5</definedName>
    <definedName name="ExternalData_1" localSheetId="0" hidden="1">SalesTax!$A$1:$B$18</definedName>
    <definedName name="Interest_Rate_Year">Calculator!$B$7</definedName>
    <definedName name="Payments_Year">Calculator!$B$6</definedName>
    <definedName name="Purchase_Price">Calculator!$B$2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E3" i="1"/>
  <c r="C14" i="1" s="1"/>
  <c r="D16" i="1" l="1"/>
  <c r="A17" i="1"/>
  <c r="C16" i="1"/>
  <c r="E2" i="1"/>
  <c r="C15" i="1"/>
  <c r="D15" i="1"/>
  <c r="E8" i="1"/>
  <c r="B14" i="1"/>
  <c r="D14" i="1"/>
  <c r="D17" i="1" l="1"/>
  <c r="C17" i="1"/>
  <c r="A18" i="1"/>
  <c r="B15" i="1"/>
  <c r="B16" i="1" s="1"/>
  <c r="B17" i="1" s="1"/>
  <c r="B18" i="1" s="1"/>
  <c r="A19" i="1" l="1"/>
  <c r="D18" i="1"/>
  <c r="B19" i="1" s="1"/>
  <c r="C18" i="1"/>
  <c r="A20" i="1" l="1"/>
  <c r="C19" i="1"/>
  <c r="D19" i="1"/>
  <c r="B20" i="1" s="1"/>
  <c r="A21" i="1" l="1"/>
  <c r="C20" i="1"/>
  <c r="D20" i="1"/>
  <c r="B21" i="1" s="1"/>
  <c r="A22" i="1" l="1"/>
  <c r="D21" i="1"/>
  <c r="B22" i="1" s="1"/>
  <c r="C21" i="1"/>
  <c r="C22" i="1" l="1"/>
  <c r="A23" i="1"/>
  <c r="D22" i="1"/>
  <c r="B23" i="1" s="1"/>
  <c r="A24" i="1" l="1"/>
  <c r="C23" i="1"/>
  <c r="D23" i="1"/>
  <c r="B24" i="1" s="1"/>
  <c r="A25" i="1" l="1"/>
  <c r="C24" i="1"/>
  <c r="D24" i="1"/>
  <c r="B25" i="1" s="1"/>
  <c r="A26" i="1" l="1"/>
  <c r="C25" i="1"/>
  <c r="D25" i="1"/>
  <c r="B26" i="1" s="1"/>
  <c r="A27" i="1" l="1"/>
  <c r="C26" i="1"/>
  <c r="D26" i="1"/>
  <c r="B27" i="1" s="1"/>
  <c r="A28" i="1" l="1"/>
  <c r="C27" i="1"/>
  <c r="D27" i="1"/>
  <c r="B28" i="1" s="1"/>
  <c r="A29" i="1" l="1"/>
  <c r="D28" i="1"/>
  <c r="B29" i="1" s="1"/>
  <c r="C28" i="1"/>
  <c r="A30" i="1" l="1"/>
  <c r="D29" i="1"/>
  <c r="B30" i="1" s="1"/>
  <c r="C29" i="1"/>
  <c r="A31" i="1" l="1"/>
  <c r="D30" i="1"/>
  <c r="B31" i="1" s="1"/>
  <c r="C30" i="1"/>
  <c r="A32" i="1" l="1"/>
  <c r="D31" i="1"/>
  <c r="B32" i="1" s="1"/>
  <c r="C31" i="1"/>
  <c r="A33" i="1" l="1"/>
  <c r="C32" i="1"/>
  <c r="D32" i="1"/>
  <c r="B33" i="1" s="1"/>
  <c r="A34" i="1" l="1"/>
  <c r="C33" i="1"/>
  <c r="D33" i="1"/>
  <c r="B34" i="1" s="1"/>
  <c r="A35" i="1" l="1"/>
  <c r="C34" i="1"/>
  <c r="D34" i="1"/>
  <c r="B35" i="1" s="1"/>
  <c r="A36" i="1" l="1"/>
  <c r="C35" i="1"/>
  <c r="D35" i="1"/>
  <c r="B36" i="1" s="1"/>
  <c r="A37" i="1" l="1"/>
  <c r="C36" i="1"/>
  <c r="D36" i="1"/>
  <c r="B37" i="1" s="1"/>
  <c r="A38" i="1" l="1"/>
  <c r="D37" i="1"/>
  <c r="B38" i="1" s="1"/>
  <c r="C37" i="1"/>
  <c r="A39" i="1" l="1"/>
  <c r="D38" i="1"/>
  <c r="B39" i="1" s="1"/>
  <c r="C38" i="1"/>
  <c r="A40" i="1" l="1"/>
  <c r="D39" i="1"/>
  <c r="B40" i="1" s="1"/>
  <c r="C39" i="1"/>
  <c r="A41" i="1" l="1"/>
  <c r="C40" i="1"/>
  <c r="D40" i="1"/>
  <c r="B41" i="1" s="1"/>
  <c r="A42" i="1" l="1"/>
  <c r="D41" i="1"/>
  <c r="B42" i="1" s="1"/>
  <c r="C41" i="1"/>
  <c r="A43" i="1" l="1"/>
  <c r="D42" i="1"/>
  <c r="B43" i="1" s="1"/>
  <c r="C42" i="1"/>
  <c r="A44" i="1" l="1"/>
  <c r="C43" i="1"/>
  <c r="D43" i="1"/>
  <c r="B44" i="1" s="1"/>
  <c r="A45" i="1" l="1"/>
  <c r="C44" i="1"/>
  <c r="D44" i="1"/>
  <c r="B45" i="1" s="1"/>
  <c r="A46" i="1" l="1"/>
  <c r="D45" i="1"/>
  <c r="B46" i="1" s="1"/>
  <c r="C45" i="1"/>
  <c r="A47" i="1" l="1"/>
  <c r="C46" i="1"/>
  <c r="D46" i="1"/>
  <c r="B47" i="1" s="1"/>
  <c r="A48" i="1" l="1"/>
  <c r="C47" i="1"/>
  <c r="D47" i="1"/>
  <c r="B48" i="1" s="1"/>
  <c r="A49" i="1" l="1"/>
  <c r="C48" i="1"/>
  <c r="D48" i="1"/>
  <c r="B49" i="1" s="1"/>
  <c r="A50" i="1" l="1"/>
  <c r="D49" i="1"/>
  <c r="B50" i="1" s="1"/>
  <c r="C49" i="1"/>
  <c r="A51" i="1" l="1"/>
  <c r="D50" i="1"/>
  <c r="B51" i="1" s="1"/>
  <c r="C50" i="1"/>
  <c r="A52" i="1" l="1"/>
  <c r="C51" i="1"/>
  <c r="D51" i="1"/>
  <c r="B52" i="1" s="1"/>
  <c r="A53" i="1" l="1"/>
  <c r="D52" i="1"/>
  <c r="B53" i="1" s="1"/>
  <c r="C52" i="1"/>
  <c r="A54" i="1" l="1"/>
  <c r="D53" i="1"/>
  <c r="B54" i="1" s="1"/>
  <c r="C53" i="1"/>
  <c r="A55" i="1" l="1"/>
  <c r="C54" i="1"/>
  <c r="D54" i="1"/>
  <c r="B55" i="1" s="1"/>
  <c r="A56" i="1" l="1"/>
  <c r="D55" i="1"/>
  <c r="B56" i="1" s="1"/>
  <c r="C55" i="1"/>
  <c r="A57" i="1" l="1"/>
  <c r="C56" i="1"/>
  <c r="D56" i="1"/>
  <c r="B57" i="1" s="1"/>
  <c r="A58" i="1" l="1"/>
  <c r="C57" i="1"/>
  <c r="D57" i="1"/>
  <c r="B58" i="1" s="1"/>
  <c r="A59" i="1" l="1"/>
  <c r="C58" i="1"/>
  <c r="D58" i="1"/>
  <c r="B59" i="1" s="1"/>
  <c r="A60" i="1" l="1"/>
  <c r="C59" i="1"/>
  <c r="D59" i="1"/>
  <c r="B60" i="1" s="1"/>
  <c r="A61" i="1" l="1"/>
  <c r="C60" i="1"/>
  <c r="D60" i="1"/>
  <c r="B61" i="1" s="1"/>
  <c r="A62" i="1" l="1"/>
  <c r="C61" i="1"/>
  <c r="D61" i="1"/>
  <c r="B62" i="1" s="1"/>
  <c r="A63" i="1" l="1"/>
  <c r="C62" i="1"/>
  <c r="D62" i="1"/>
  <c r="B63" i="1" s="1"/>
  <c r="A64" i="1" l="1"/>
  <c r="D63" i="1"/>
  <c r="B64" i="1" s="1"/>
  <c r="C63" i="1"/>
  <c r="A65" i="1" l="1"/>
  <c r="D64" i="1"/>
  <c r="B65" i="1" s="1"/>
  <c r="C64" i="1"/>
  <c r="A66" i="1" l="1"/>
  <c r="D65" i="1"/>
  <c r="B66" i="1" s="1"/>
  <c r="C65" i="1"/>
  <c r="A67" i="1" l="1"/>
  <c r="D66" i="1"/>
  <c r="B67" i="1" s="1"/>
  <c r="C66" i="1"/>
  <c r="A68" i="1" l="1"/>
  <c r="C67" i="1"/>
  <c r="D67" i="1"/>
  <c r="B68" i="1" s="1"/>
  <c r="A69" i="1" l="1"/>
  <c r="C68" i="1"/>
  <c r="D68" i="1"/>
  <c r="B69" i="1" s="1"/>
  <c r="A70" i="1" l="1"/>
  <c r="D69" i="1"/>
  <c r="B70" i="1" s="1"/>
  <c r="C69" i="1"/>
  <c r="A71" i="1" l="1"/>
  <c r="C70" i="1"/>
  <c r="D70" i="1"/>
  <c r="B71" i="1" s="1"/>
  <c r="A72" i="1" l="1"/>
  <c r="C71" i="1"/>
  <c r="D71" i="1"/>
  <c r="B72" i="1" s="1"/>
  <c r="A73" i="1" l="1"/>
  <c r="C72" i="1"/>
  <c r="D72" i="1"/>
  <c r="B73" i="1" s="1"/>
  <c r="A74" i="1" l="1"/>
  <c r="D73" i="1"/>
  <c r="B74" i="1" s="1"/>
  <c r="C73" i="1"/>
  <c r="A75" i="1" l="1"/>
  <c r="D74" i="1"/>
  <c r="B75" i="1" s="1"/>
  <c r="C74" i="1"/>
  <c r="A76" i="1" l="1"/>
  <c r="D75" i="1"/>
  <c r="B76" i="1" s="1"/>
  <c r="C75" i="1"/>
  <c r="A77" i="1" l="1"/>
  <c r="C76" i="1"/>
  <c r="D76" i="1"/>
  <c r="B77" i="1" s="1"/>
  <c r="A78" i="1" l="1"/>
  <c r="D77" i="1"/>
  <c r="B78" i="1" s="1"/>
  <c r="C77" i="1"/>
  <c r="A79" i="1" l="1"/>
  <c r="D78" i="1"/>
  <c r="B79" i="1" s="1"/>
  <c r="C78" i="1"/>
  <c r="A80" i="1" l="1"/>
  <c r="D79" i="1"/>
  <c r="B80" i="1" s="1"/>
  <c r="C79" i="1"/>
  <c r="A81" i="1" l="1"/>
  <c r="C80" i="1"/>
  <c r="D80" i="1"/>
  <c r="B81" i="1" s="1"/>
  <c r="A82" i="1" l="1"/>
  <c r="C81" i="1"/>
  <c r="D81" i="1"/>
  <c r="B82" i="1" s="1"/>
  <c r="A83" i="1" l="1"/>
  <c r="C82" i="1"/>
  <c r="D82" i="1"/>
  <c r="B83" i="1" s="1"/>
  <c r="A84" i="1" l="1"/>
  <c r="C83" i="1"/>
  <c r="D83" i="1"/>
  <c r="B84" i="1" s="1"/>
  <c r="A85" i="1" l="1"/>
  <c r="C84" i="1"/>
  <c r="D84" i="1"/>
  <c r="B85" i="1" s="1"/>
  <c r="A86" i="1" l="1"/>
  <c r="C85" i="1"/>
  <c r="D85" i="1"/>
  <c r="B86" i="1" s="1"/>
  <c r="D86" i="1" l="1"/>
  <c r="B87" i="1" s="1"/>
  <c r="A87" i="1"/>
  <c r="C86" i="1"/>
  <c r="A88" i="1" l="1"/>
  <c r="C87" i="1"/>
  <c r="D87" i="1"/>
  <c r="B88" i="1" s="1"/>
  <c r="A89" i="1" l="1"/>
  <c r="D88" i="1"/>
  <c r="B89" i="1" s="1"/>
  <c r="C88" i="1"/>
  <c r="A90" i="1" l="1"/>
  <c r="D89" i="1"/>
  <c r="B90" i="1" s="1"/>
  <c r="C89" i="1"/>
  <c r="A91" i="1" l="1"/>
  <c r="D90" i="1"/>
  <c r="B91" i="1" s="1"/>
  <c r="C90" i="1"/>
  <c r="A92" i="1" l="1"/>
  <c r="C91" i="1"/>
  <c r="D91" i="1"/>
  <c r="B92" i="1" s="1"/>
  <c r="A93" i="1" l="1"/>
  <c r="C92" i="1"/>
  <c r="D92" i="1"/>
  <c r="B93" i="1" s="1"/>
  <c r="A94" i="1" l="1"/>
  <c r="D93" i="1"/>
  <c r="B94" i="1" s="1"/>
  <c r="C93" i="1"/>
  <c r="A95" i="1" l="1"/>
  <c r="C94" i="1"/>
  <c r="D94" i="1"/>
  <c r="B95" i="1" s="1"/>
  <c r="A96" i="1" l="1"/>
  <c r="C95" i="1"/>
  <c r="D95" i="1"/>
  <c r="B96" i="1" s="1"/>
  <c r="A97" i="1" l="1"/>
  <c r="C96" i="1"/>
  <c r="D96" i="1"/>
  <c r="B97" i="1" s="1"/>
  <c r="D97" i="1" l="1"/>
  <c r="C97" i="1"/>
</calcChain>
</file>

<file path=xl/connections.xml><?xml version="1.0" encoding="utf-8"?>
<connections xmlns="http://schemas.openxmlformats.org/spreadsheetml/2006/main">
  <connection id="1" keepAlive="1" name="Query - NevadaTax" description="Connection to the 'NevadaTax' query in the workbook." type="5" refreshedVersion="6" background="1" saveData="1">
    <dbPr connection="Provider=Microsoft.Mashup.OleDb.1;Data Source=$Workbook$;Location=NevadaTax;Extended Properties=&quot;&quot;" command="SELECT * FROM [NevadaTax]"/>
  </connection>
</connections>
</file>

<file path=xl/sharedStrings.xml><?xml version="1.0" encoding="utf-8"?>
<sst xmlns="http://schemas.openxmlformats.org/spreadsheetml/2006/main" count="79" uniqueCount="32">
  <si>
    <t>County</t>
  </si>
  <si>
    <t>Tax Rate</t>
  </si>
  <si>
    <t>Carson City</t>
  </si>
  <si>
    <t>Churchill</t>
  </si>
  <si>
    <t>Clark</t>
  </si>
  <si>
    <t>Douglas</t>
  </si>
  <si>
    <t>Elko</t>
  </si>
  <si>
    <t>Esmeralda</t>
  </si>
  <si>
    <t>Eureka</t>
  </si>
  <si>
    <t>Humbolt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</si>
  <si>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</si>
  <si>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</si>
  <si>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</si>
  <si>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</si>
  <si>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</si>
  <si>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</si>
  <si>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</si>
  <si>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</si>
  <si>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</si>
  <si>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Purchase Price</t>
  </si>
  <si>
    <t>Down Payment</t>
  </si>
  <si>
    <t>Duration in Years</t>
  </si>
  <si>
    <t>Payments/Year</t>
  </si>
  <si>
    <t>Interest Rate/Year</t>
  </si>
  <si>
    <t>Periodic Payment</t>
  </si>
  <si>
    <t>Sales Tax</t>
  </si>
  <si>
    <t>Period Number</t>
  </si>
  <si>
    <t xml:space="preserve">Remaining Principal </t>
  </si>
  <si>
    <t>Interest Payment</t>
  </si>
  <si>
    <t>Principal Payment</t>
  </si>
  <si>
    <t>Year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</si>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</sst>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7" formatCode="_(&quot;$&quot;* #,##0_);_(&quot;$&quot;* \(#,##0\);_(&quot;$&quot;* &quot;-&quot;??_);_(@_)"/>
    <numFmt numFmtId="169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8" fontId="0" fillId="0" borderId="0" xfId="0" applyNumberFormat="1"/>
    <xf numFmtId="169" fontId="0" fillId="0" borderId="0" xfId="0" applyNumberFormat="1"/>
    <xf numFmtId="0" fontId="1" fillId="2" borderId="1" xfId="1" applyBorder="1"/>
    <xf numFmtId="0" fontId="1" fillId="2" borderId="2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167" fontId="1" fillId="3" borderId="2" xfId="2" applyNumberFormat="1" applyBorder="1"/>
    <xf numFmtId="167" fontId="1" fillId="3" borderId="0" xfId="2" applyNumberFormat="1" applyBorder="1"/>
    <xf numFmtId="0" fontId="1" fillId="3" borderId="0" xfId="2" applyBorder="1"/>
    <xf numFmtId="10" fontId="1" fillId="3" borderId="0" xfId="2" applyNumberFormat="1" applyBorder="1"/>
    <xf numFmtId="8" fontId="1" fillId="3" borderId="3" xfId="2" applyNumberFormat="1" applyBorder="1"/>
    <xf numFmtId="169" fontId="1" fillId="3" borderId="5" xfId="2" applyNumberFormat="1" applyBorder="1"/>
    <xf numFmtId="0" fontId="1" fillId="3" borderId="5" xfId="2" applyBorder="1"/>
    <xf numFmtId="8" fontId="1" fillId="3" borderId="5" xfId="2" applyNumberFormat="1" applyBorder="1"/>
  </cellXfs>
  <cellStyles count="3">
    <cellStyle name="Accent1" xfId="1" builtinId="29"/>
    <cellStyle name="Accent4" xfId="2" builtinId="41"/>
    <cellStyle name="Normal" xfId="0" builtinId="0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69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unty" tableColumnId="1"/>
      <queryTableField id="2" name="Tax Rat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evadaTax" displayName="NevadaTax" ref="A1:B18" tableType="queryTable" totalsRowShown="0">
  <autoFilter ref="A1:B18"/>
  <tableColumns count="2">
    <tableColumn id="1" uniqueName="1" name="County" queryTableFieldId="1" dataDxfId="3"/>
    <tableColumn id="2" uniqueName="2" name="Tax Rat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97" totalsRowShown="0">
  <autoFilter ref="A13:D97"/>
  <tableColumns count="4">
    <tableColumn id="1" name="Period Number">
      <calculatedColumnFormula>A13+1</calculatedColumnFormula>
    </tableColumn>
    <tableColumn id="2" name="Remaining Principal " dataDxfId="2">
      <calculatedColumnFormula>B13+D13</calculatedColumnFormula>
    </tableColumn>
    <tableColumn id="3" name="Interest Payment" dataDxfId="1">
      <calculatedColumnFormula>IFERROR(IPMT(Interest_Rate_Year/Payments_Year, A14, Duration_in_Years*Payments_Year, Purchase_Price-Down_Payment+$E$3, 0, 0), 0)</calculatedColumnFormula>
    </tableColumn>
    <tableColumn id="4" name="Principal Payment" dataDxfId="0">
      <calculatedColumnFormula>IFERROR(PPMT(Interest_Rate_Year/Payments_Year, A14, Duration_in_Years*Payments_Year, Purchase_Price-Down_Payment+$E$3, 0, 0), 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1" max="1" width="10.8554687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7.4800000000000005E-2</v>
      </c>
    </row>
    <row r="3" spans="1:2" x14ac:dyDescent="0.25">
      <c r="A3" s="1" t="s">
        <v>3</v>
      </c>
      <c r="B3">
        <v>7.5999999999999998E-2</v>
      </c>
    </row>
    <row r="4" spans="1:2" x14ac:dyDescent="0.25">
      <c r="A4" s="1" t="s">
        <v>4</v>
      </c>
      <c r="B4">
        <v>8.1500000000000003E-2</v>
      </c>
    </row>
    <row r="5" spans="1:2" x14ac:dyDescent="0.25">
      <c r="A5" s="1" t="s">
        <v>5</v>
      </c>
      <c r="B5">
        <v>7.0999999999999994E-2</v>
      </c>
    </row>
    <row r="6" spans="1:2" x14ac:dyDescent="0.25">
      <c r="A6" s="1" t="s">
        <v>6</v>
      </c>
      <c r="B6">
        <v>7.0999999999999994E-2</v>
      </c>
    </row>
    <row r="7" spans="1:2" x14ac:dyDescent="0.25">
      <c r="A7" s="1" t="s">
        <v>7</v>
      </c>
      <c r="B7">
        <v>6.8500000000000005E-2</v>
      </c>
    </row>
    <row r="8" spans="1:2" x14ac:dyDescent="0.25">
      <c r="A8" s="1" t="s">
        <v>8</v>
      </c>
      <c r="B8">
        <v>6.8500000000000005E-2</v>
      </c>
    </row>
    <row r="9" spans="1:2" x14ac:dyDescent="0.25">
      <c r="A9" s="1" t="s">
        <v>9</v>
      </c>
      <c r="B9">
        <v>6.8500000000000005E-2</v>
      </c>
    </row>
    <row r="10" spans="1:2" x14ac:dyDescent="0.25">
      <c r="A10" s="1" t="s">
        <v>10</v>
      </c>
      <c r="B10">
        <v>7.0999999999999994E-2</v>
      </c>
    </row>
    <row r="11" spans="1:2" x14ac:dyDescent="0.25">
      <c r="A11" s="1" t="s">
        <v>11</v>
      </c>
      <c r="B11">
        <v>8.1500000000000003E-2</v>
      </c>
    </row>
    <row r="12" spans="1:2" x14ac:dyDescent="0.25">
      <c r="A12" s="1" t="s">
        <v>12</v>
      </c>
      <c r="B12">
        <v>7.0999999999999994E-2</v>
      </c>
    </row>
    <row r="13" spans="1:2" x14ac:dyDescent="0.25">
      <c r="A13" s="1" t="s">
        <v>13</v>
      </c>
      <c r="B13">
        <v>6.8500000000000005E-2</v>
      </c>
    </row>
    <row r="14" spans="1:2" x14ac:dyDescent="0.25">
      <c r="A14" s="1" t="s">
        <v>14</v>
      </c>
      <c r="B14">
        <v>7.5999999999999998E-2</v>
      </c>
    </row>
    <row r="15" spans="1:2" x14ac:dyDescent="0.25">
      <c r="A15" s="1" t="s">
        <v>15</v>
      </c>
      <c r="B15">
        <v>7.0999999999999994E-2</v>
      </c>
    </row>
    <row r="16" spans="1:2" x14ac:dyDescent="0.25">
      <c r="A16" s="1" t="s">
        <v>16</v>
      </c>
      <c r="B16">
        <v>7.5999999999999998E-2</v>
      </c>
    </row>
    <row r="17" spans="1:2" x14ac:dyDescent="0.25">
      <c r="A17" s="1" t="s">
        <v>17</v>
      </c>
      <c r="B17">
        <v>7.7499999999999999E-2</v>
      </c>
    </row>
    <row r="18" spans="1:2" x14ac:dyDescent="0.25">
      <c r="A18" s="1" t="s">
        <v>18</v>
      </c>
      <c r="B18">
        <v>7.7299999999999994E-2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7"/>
  <sheetViews>
    <sheetView tabSelected="1" workbookViewId="0">
      <selection activeCell="G5" sqref="G5"/>
    </sheetView>
  </sheetViews>
  <sheetFormatPr defaultRowHeight="15" x14ac:dyDescent="0.25"/>
  <cols>
    <col min="1" max="1" width="17.42578125" bestFit="1" customWidth="1"/>
    <col min="2" max="2" width="21.140625" customWidth="1"/>
    <col min="3" max="3" width="18.42578125" customWidth="1"/>
    <col min="4" max="4" width="19.140625" customWidth="1"/>
    <col min="5" max="5" width="11.28515625" bestFit="1" customWidth="1"/>
  </cols>
  <sheetData>
    <row r="2" spans="1:5" x14ac:dyDescent="0.25">
      <c r="A2" s="4" t="s">
        <v>19</v>
      </c>
      <c r="B2" s="12">
        <v>40000</v>
      </c>
      <c r="C2" s="5"/>
      <c r="D2" s="5" t="s">
        <v>24</v>
      </c>
      <c r="E2" s="16">
        <f>(PMT(Interest_Rate_Year/Payments_Year,Duration_in_Years*Payments_Year,Purchase_Price-Down_Payment+E3, 0, 0))</f>
        <v>-684.60711430080562</v>
      </c>
    </row>
    <row r="3" spans="1:5" x14ac:dyDescent="0.25">
      <c r="A3" s="6" t="s">
        <v>20</v>
      </c>
      <c r="B3" s="13">
        <v>5000</v>
      </c>
      <c r="C3" s="7"/>
      <c r="D3" s="7" t="s">
        <v>25</v>
      </c>
      <c r="E3" s="17">
        <f>(VLOOKUP(County, NevadaTax[], 2, TRUE))*(Purchase_Price)</f>
        <v>3100</v>
      </c>
    </row>
    <row r="4" spans="1:5" x14ac:dyDescent="0.25">
      <c r="A4" s="6" t="s">
        <v>0</v>
      </c>
      <c r="B4" s="14" t="s">
        <v>17</v>
      </c>
      <c r="C4" s="7"/>
      <c r="D4" s="7"/>
      <c r="E4" s="8"/>
    </row>
    <row r="5" spans="1:5" x14ac:dyDescent="0.25">
      <c r="A5" s="6" t="s">
        <v>21</v>
      </c>
      <c r="B5" s="14">
        <v>5</v>
      </c>
      <c r="C5" s="7"/>
      <c r="D5" s="7"/>
      <c r="E5" s="8"/>
    </row>
    <row r="6" spans="1:5" x14ac:dyDescent="0.25">
      <c r="A6" s="6" t="s">
        <v>22</v>
      </c>
      <c r="B6" s="14">
        <v>12</v>
      </c>
      <c r="C6" s="7"/>
      <c r="D6" s="7"/>
      <c r="E6" s="8"/>
    </row>
    <row r="7" spans="1:5" x14ac:dyDescent="0.25">
      <c r="A7" s="6" t="s">
        <v>23</v>
      </c>
      <c r="B7" s="15">
        <v>0.03</v>
      </c>
      <c r="C7" s="7"/>
      <c r="D7" s="7" t="s">
        <v>30</v>
      </c>
      <c r="E7" s="18">
        <v>1</v>
      </c>
    </row>
    <row r="8" spans="1:5" x14ac:dyDescent="0.25">
      <c r="A8" s="6"/>
      <c r="B8" s="7"/>
      <c r="C8" s="7"/>
      <c r="D8" s="7" t="s">
        <v>31</v>
      </c>
      <c r="E8" s="19">
        <f>CUMIPMT(Interest_Rate_Year/Payments_Year, Duration_in_Years*Payments_Year, Purchase_Price-Down_Payment+E3, (E7-1)*12+1, E7*12, 0)</f>
        <v>-1044.9411335127425</v>
      </c>
    </row>
    <row r="9" spans="1:5" x14ac:dyDescent="0.25">
      <c r="A9" s="9"/>
      <c r="B9" s="10"/>
      <c r="C9" s="10"/>
      <c r="D9" s="10"/>
      <c r="E9" s="11"/>
    </row>
    <row r="13" spans="1:5" x14ac:dyDescent="0.25">
      <c r="A13" t="s">
        <v>26</v>
      </c>
      <c r="B13" t="s">
        <v>27</v>
      </c>
      <c r="C13" t="s">
        <v>28</v>
      </c>
      <c r="D13" t="s">
        <v>29</v>
      </c>
    </row>
    <row r="14" spans="1:5" x14ac:dyDescent="0.25">
      <c r="A14">
        <v>1</v>
      </c>
      <c r="B14" s="3">
        <f>Purchase_Price-Down_Payment+E3</f>
        <v>38100</v>
      </c>
      <c r="C14" s="2">
        <f>IFERROR(IPMT(Interest_Rate_Year/Payments_Year, A14, Duration_in_Years*Payments_Year, Purchase_Price-Down_Payment+$E$3, 0, 0), 0)</f>
        <v>-95.25</v>
      </c>
      <c r="D14" s="2">
        <f>IFERROR(PPMT(Interest_Rate_Year/Payments_Year, A14, Duration_in_Years*Payments_Year, Purchase_Price-Down_Payment+$E$3, 0, 0), 0)</f>
        <v>-589.35711430080562</v>
      </c>
    </row>
    <row r="15" spans="1:5" x14ac:dyDescent="0.25">
      <c r="A15">
        <f>A14+1</f>
        <v>2</v>
      </c>
      <c r="B15" s="3">
        <f>B14+D14</f>
        <v>37510.642885699192</v>
      </c>
      <c r="C15" s="2">
        <f>IFERROR(IPMT(Interest_Rate_Year/Payments_Year, A15, Duration_in_Years*Payments_Year, Purchase_Price-Down_Payment+$E$3, 0, 0), 0)</f>
        <v>-93.776607214248003</v>
      </c>
      <c r="D15" s="2">
        <f>IFERROR(PPMT(Interest_Rate_Year/Payments_Year, A15, Duration_in_Years*Payments_Year, Purchase_Price-Down_Payment+$E$3, 0, 0), 0)</f>
        <v>-590.83050708655765</v>
      </c>
    </row>
    <row r="16" spans="1:5" x14ac:dyDescent="0.25">
      <c r="A16">
        <f>A15+1</f>
        <v>3</v>
      </c>
      <c r="B16" s="3">
        <f t="shared" ref="B16:B79" si="0">B15+D15</f>
        <v>36919.812378612631</v>
      </c>
      <c r="C16" s="2">
        <f>IFERROR(IPMT(Interest_Rate_Year/Payments_Year, A16, Duration_in_Years*Payments_Year, Purchase_Price-Down_Payment+$E$3, 0, 0), 0)</f>
        <v>-92.29953094653159</v>
      </c>
      <c r="D16" s="2">
        <f>IFERROR(PPMT(Interest_Rate_Year/Payments_Year, A16, Duration_in_Years*Payments_Year, Purchase_Price-Down_Payment+$E$3, 0, 0), 0)</f>
        <v>-592.30758335427402</v>
      </c>
    </row>
    <row r="17" spans="1:4" x14ac:dyDescent="0.25">
      <c r="A17">
        <f t="shared" ref="A17:A81" si="1">A16+1</f>
        <v>4</v>
      </c>
      <c r="B17" s="3">
        <f t="shared" si="0"/>
        <v>36327.504795258355</v>
      </c>
      <c r="C17" s="2">
        <f>IFERROR(IPMT(Interest_Rate_Year/Payments_Year, A17, Duration_in_Years*Payments_Year, Purchase_Price-Down_Payment+$E$3, 0, 0), 0)</f>
        <v>-90.818761988145909</v>
      </c>
      <c r="D17" s="2">
        <f>IFERROR(PPMT(Interest_Rate_Year/Payments_Year, A17, Duration_in_Years*Payments_Year, Purchase_Price-Down_Payment+$E$3, 0, 0), 0)</f>
        <v>-593.78835231265964</v>
      </c>
    </row>
    <row r="18" spans="1:4" x14ac:dyDescent="0.25">
      <c r="A18">
        <f t="shared" si="1"/>
        <v>5</v>
      </c>
      <c r="B18" s="3">
        <f t="shared" si="0"/>
        <v>35733.716442945697</v>
      </c>
      <c r="C18" s="2">
        <f>IFERROR(IPMT(Interest_Rate_Year/Payments_Year, A18, Duration_in_Years*Payments_Year, Purchase_Price-Down_Payment+$E$3, 0, 0), 0)</f>
        <v>-89.334291107364265</v>
      </c>
      <c r="D18" s="2">
        <f>IFERROR(PPMT(Interest_Rate_Year/Payments_Year, A18, Duration_in_Years*Payments_Year, Purchase_Price-Down_Payment+$E$3, 0, 0), 0)</f>
        <v>-595.27282319344135</v>
      </c>
    </row>
    <row r="19" spans="1:4" x14ac:dyDescent="0.25">
      <c r="A19">
        <f t="shared" si="1"/>
        <v>6</v>
      </c>
      <c r="B19" s="3">
        <f t="shared" si="0"/>
        <v>35138.443619752259</v>
      </c>
      <c r="C19" s="2">
        <f>IFERROR(IPMT(Interest_Rate_Year/Payments_Year, A19, Duration_in_Years*Payments_Year, Purchase_Price-Down_Payment+$E$3, 0, 0), 0)</f>
        <v>-87.846109049380644</v>
      </c>
      <c r="D19" s="2">
        <f>IFERROR(PPMT(Interest_Rate_Year/Payments_Year, A19, Duration_in_Years*Payments_Year, Purchase_Price-Down_Payment+$E$3, 0, 0), 0)</f>
        <v>-596.76100525142488</v>
      </c>
    </row>
    <row r="20" spans="1:4" x14ac:dyDescent="0.25">
      <c r="A20">
        <f t="shared" si="1"/>
        <v>7</v>
      </c>
      <c r="B20" s="3">
        <f t="shared" si="0"/>
        <v>34541.682614500831</v>
      </c>
      <c r="C20" s="2">
        <f>IFERROR(IPMT(Interest_Rate_Year/Payments_Year, A20, Duration_in_Years*Payments_Year, Purchase_Price-Down_Payment+$E$3, 0, 0), 0)</f>
        <v>-86.354206536252093</v>
      </c>
      <c r="D20" s="2">
        <f>IFERROR(PPMT(Interest_Rate_Year/Payments_Year, A20, Duration_in_Years*Payments_Year, Purchase_Price-Down_Payment+$E$3, 0, 0), 0)</f>
        <v>-598.25290776455347</v>
      </c>
    </row>
    <row r="21" spans="1:4" x14ac:dyDescent="0.25">
      <c r="A21">
        <f t="shared" si="1"/>
        <v>8</v>
      </c>
      <c r="B21" s="3">
        <f t="shared" si="0"/>
        <v>33943.429706736279</v>
      </c>
      <c r="C21" s="2">
        <f>IFERROR(IPMT(Interest_Rate_Year/Payments_Year, A21, Duration_in_Years*Payments_Year, Purchase_Price-Down_Payment+$E$3, 0, 0), 0)</f>
        <v>-84.858574266840719</v>
      </c>
      <c r="D21" s="2">
        <f>IFERROR(PPMT(Interest_Rate_Year/Payments_Year, A21, Duration_in_Years*Payments_Year, Purchase_Price-Down_Payment+$E$3, 0, 0), 0)</f>
        <v>-599.7485400339649</v>
      </c>
    </row>
    <row r="22" spans="1:4" x14ac:dyDescent="0.25">
      <c r="A22">
        <f t="shared" si="1"/>
        <v>9</v>
      </c>
      <c r="B22" s="3">
        <f t="shared" si="0"/>
        <v>33343.681166702314</v>
      </c>
      <c r="C22" s="2">
        <f>IFERROR(IPMT(Interest_Rate_Year/Payments_Year, A22, Duration_in_Years*Payments_Year, Purchase_Price-Down_Payment+$E$3, 0, 0), 0)</f>
        <v>-83.359202916755805</v>
      </c>
      <c r="D22" s="2">
        <f>IFERROR(PPMT(Interest_Rate_Year/Payments_Year, A22, Duration_in_Years*Payments_Year, Purchase_Price-Down_Payment+$E$3, 0, 0), 0)</f>
        <v>-601.24791138404987</v>
      </c>
    </row>
    <row r="23" spans="1:4" x14ac:dyDescent="0.25">
      <c r="A23">
        <f t="shared" si="1"/>
        <v>10</v>
      </c>
      <c r="B23" s="3">
        <f t="shared" si="0"/>
        <v>32742.433255318265</v>
      </c>
      <c r="C23" s="2">
        <f>IFERROR(IPMT(Interest_Rate_Year/Payments_Year, A23, Duration_in_Years*Payments_Year, Purchase_Price-Down_Payment+$E$3, 0, 0), 0)</f>
        <v>-81.856083138295659</v>
      </c>
      <c r="D23" s="2">
        <f>IFERROR(PPMT(Interest_Rate_Year/Payments_Year, A23, Duration_in_Years*Payments_Year, Purchase_Price-Down_Payment+$E$3, 0, 0), 0)</f>
        <v>-602.75103116250989</v>
      </c>
    </row>
    <row r="24" spans="1:4" x14ac:dyDescent="0.25">
      <c r="A24">
        <f t="shared" si="1"/>
        <v>11</v>
      </c>
      <c r="B24" s="3">
        <f t="shared" si="0"/>
        <v>32139.682224155757</v>
      </c>
      <c r="C24" s="2">
        <f>IFERROR(IPMT(Interest_Rate_Year/Payments_Year, A24, Duration_in_Years*Payments_Year, Purchase_Price-Down_Payment+$E$3, 0, 0), 0)</f>
        <v>-80.349205560389393</v>
      </c>
      <c r="D24" s="2">
        <f>IFERROR(PPMT(Interest_Rate_Year/Payments_Year, A24, Duration_in_Years*Payments_Year, Purchase_Price-Down_Payment+$E$3, 0, 0), 0)</f>
        <v>-604.25790874041616</v>
      </c>
    </row>
    <row r="25" spans="1:4" x14ac:dyDescent="0.25">
      <c r="A25">
        <f t="shared" si="1"/>
        <v>12</v>
      </c>
      <c r="B25" s="3">
        <f t="shared" si="0"/>
        <v>31535.424315415341</v>
      </c>
      <c r="C25" s="2">
        <f>IFERROR(IPMT(Interest_Rate_Year/Payments_Year, A25, Duration_in_Years*Payments_Year, Purchase_Price-Down_Payment+$E$3, 0, 0), 0)</f>
        <v>-78.838560788538359</v>
      </c>
      <c r="D25" s="2">
        <f>IFERROR(PPMT(Interest_Rate_Year/Payments_Year, A25, Duration_in_Years*Payments_Year, Purchase_Price-Down_Payment+$E$3, 0, 0), 0)</f>
        <v>-605.7685535122672</v>
      </c>
    </row>
    <row r="26" spans="1:4" x14ac:dyDescent="0.25">
      <c r="A26">
        <f t="shared" si="1"/>
        <v>13</v>
      </c>
      <c r="B26" s="3">
        <f t="shared" si="0"/>
        <v>30929.655761903075</v>
      </c>
      <c r="C26" s="2">
        <f>IFERROR(IPMT(Interest_Rate_Year/Payments_Year, A26, Duration_in_Years*Payments_Year, Purchase_Price-Down_Payment+$E$3, 0, 0), 0)</f>
        <v>-77.324139404757688</v>
      </c>
      <c r="D26" s="2">
        <f>IFERROR(PPMT(Interest_Rate_Year/Payments_Year, A26, Duration_in_Years*Payments_Year, Purchase_Price-Down_Payment+$E$3, 0, 0), 0)</f>
        <v>-607.2829748960479</v>
      </c>
    </row>
    <row r="27" spans="1:4" x14ac:dyDescent="0.25">
      <c r="A27">
        <f t="shared" si="1"/>
        <v>14</v>
      </c>
      <c r="B27" s="3">
        <f t="shared" si="0"/>
        <v>30322.372787007029</v>
      </c>
      <c r="C27" s="2">
        <f>IFERROR(IPMT(Interest_Rate_Year/Payments_Year, A27, Duration_in_Years*Payments_Year, Purchase_Price-Down_Payment+$E$3, 0, 0), 0)</f>
        <v>-75.80593196751758</v>
      </c>
      <c r="D27" s="2">
        <f>IFERROR(PPMT(Interest_Rate_Year/Payments_Year, A27, Duration_in_Years*Payments_Year, Purchase_Price-Down_Payment+$E$3, 0, 0), 0)</f>
        <v>-608.80118233328801</v>
      </c>
    </row>
    <row r="28" spans="1:4" x14ac:dyDescent="0.25">
      <c r="A28">
        <f t="shared" si="1"/>
        <v>15</v>
      </c>
      <c r="B28" s="3">
        <f t="shared" si="0"/>
        <v>29713.57160467374</v>
      </c>
      <c r="C28" s="2">
        <f>IFERROR(IPMT(Interest_Rate_Year/Payments_Year, A28, Duration_in_Years*Payments_Year, Purchase_Price-Down_Payment+$E$3, 0, 0), 0)</f>
        <v>-74.28392901168435</v>
      </c>
      <c r="D28" s="2">
        <f>IFERROR(PPMT(Interest_Rate_Year/Payments_Year, A28, Duration_in_Years*Payments_Year, Purchase_Price-Down_Payment+$E$3, 0, 0), 0)</f>
        <v>-610.32318528912117</v>
      </c>
    </row>
    <row r="29" spans="1:4" x14ac:dyDescent="0.25">
      <c r="A29">
        <f t="shared" si="1"/>
        <v>16</v>
      </c>
      <c r="B29" s="3">
        <f t="shared" si="0"/>
        <v>29103.248419384618</v>
      </c>
      <c r="C29" s="2">
        <f>IFERROR(IPMT(Interest_Rate_Year/Payments_Year, A29, Duration_in_Years*Payments_Year, Purchase_Price-Down_Payment+$E$3, 0, 0), 0)</f>
        <v>-72.758121048461547</v>
      </c>
      <c r="D29" s="2">
        <f>IFERROR(PPMT(Interest_Rate_Year/Payments_Year, A29, Duration_in_Years*Payments_Year, Purchase_Price-Down_Payment+$E$3, 0, 0), 0)</f>
        <v>-611.84899325234403</v>
      </c>
    </row>
    <row r="30" spans="1:4" x14ac:dyDescent="0.25">
      <c r="A30">
        <f t="shared" si="1"/>
        <v>17</v>
      </c>
      <c r="B30" s="3">
        <f t="shared" si="0"/>
        <v>28491.399426132273</v>
      </c>
      <c r="C30" s="2">
        <f>IFERROR(IPMT(Interest_Rate_Year/Payments_Year, A30, Duration_in_Years*Payments_Year, Purchase_Price-Down_Payment+$E$3, 0, 0), 0)</f>
        <v>-71.228498565330682</v>
      </c>
      <c r="D30" s="2">
        <f>IFERROR(PPMT(Interest_Rate_Year/Payments_Year, A30, Duration_in_Years*Payments_Year, Purchase_Price-Down_Payment+$E$3, 0, 0), 0)</f>
        <v>-613.37861573547491</v>
      </c>
    </row>
    <row r="31" spans="1:4" x14ac:dyDescent="0.25">
      <c r="A31">
        <f t="shared" si="1"/>
        <v>18</v>
      </c>
      <c r="B31" s="3">
        <f t="shared" si="0"/>
        <v>27878.0208103968</v>
      </c>
      <c r="C31" s="2">
        <f>IFERROR(IPMT(Interest_Rate_Year/Payments_Year, A31, Duration_in_Years*Payments_Year, Purchase_Price-Down_Payment+$E$3, 0, 0), 0)</f>
        <v>-69.695052025991998</v>
      </c>
      <c r="D31" s="2">
        <f>IFERROR(PPMT(Interest_Rate_Year/Payments_Year, A31, Duration_in_Years*Payments_Year, Purchase_Price-Down_Payment+$E$3, 0, 0), 0)</f>
        <v>-614.91206227481348</v>
      </c>
    </row>
    <row r="32" spans="1:4" x14ac:dyDescent="0.25">
      <c r="A32">
        <f t="shared" si="1"/>
        <v>19</v>
      </c>
      <c r="B32" s="3">
        <f t="shared" si="0"/>
        <v>27263.108748121987</v>
      </c>
      <c r="C32" s="2">
        <f>IFERROR(IPMT(Interest_Rate_Year/Payments_Year, A32, Duration_in_Years*Payments_Year, Purchase_Price-Down_Payment+$E$3, 0, 0), 0)</f>
        <v>-68.157771870304956</v>
      </c>
      <c r="D32" s="2">
        <f>IFERROR(PPMT(Interest_Rate_Year/Payments_Year, A32, Duration_in_Years*Payments_Year, Purchase_Price-Down_Payment+$E$3, 0, 0), 0)</f>
        <v>-616.44934243050056</v>
      </c>
    </row>
    <row r="33" spans="1:4" x14ac:dyDescent="0.25">
      <c r="A33">
        <f t="shared" si="1"/>
        <v>20</v>
      </c>
      <c r="B33" s="3">
        <f t="shared" si="0"/>
        <v>26646.659405691487</v>
      </c>
      <c r="C33" s="2">
        <f>IFERROR(IPMT(Interest_Rate_Year/Payments_Year, A33, Duration_in_Years*Payments_Year, Purchase_Price-Down_Payment+$E$3, 0, 0), 0)</f>
        <v>-66.616648514228714</v>
      </c>
      <c r="D33" s="2">
        <f>IFERROR(PPMT(Interest_Rate_Year/Payments_Year, A33, Duration_in_Years*Payments_Year, Purchase_Price-Down_Payment+$E$3, 0, 0), 0)</f>
        <v>-617.99046578657692</v>
      </c>
    </row>
    <row r="34" spans="1:4" x14ac:dyDescent="0.25">
      <c r="A34">
        <f t="shared" si="1"/>
        <v>21</v>
      </c>
      <c r="B34" s="3">
        <f t="shared" si="0"/>
        <v>26028.66893990491</v>
      </c>
      <c r="C34" s="2">
        <f>IFERROR(IPMT(Interest_Rate_Year/Payments_Year, A34, Duration_in_Years*Payments_Year, Purchase_Price-Down_Payment+$E$3, 0, 0), 0)</f>
        <v>-65.071672349762281</v>
      </c>
      <c r="D34" s="2">
        <f>IFERROR(PPMT(Interest_Rate_Year/Payments_Year, A34, Duration_in_Years*Payments_Year, Purchase_Price-Down_Payment+$E$3, 0, 0), 0)</f>
        <v>-619.53544195104325</v>
      </c>
    </row>
    <row r="35" spans="1:4" x14ac:dyDescent="0.25">
      <c r="A35">
        <f t="shared" si="1"/>
        <v>22</v>
      </c>
      <c r="B35" s="3">
        <f t="shared" si="0"/>
        <v>25409.133497953866</v>
      </c>
      <c r="C35" s="2">
        <f>IFERROR(IPMT(Interest_Rate_Year/Payments_Year, A35, Duration_in_Years*Payments_Year, Purchase_Price-Down_Payment+$E$3, 0, 0), 0)</f>
        <v>-63.522833744884657</v>
      </c>
      <c r="D35" s="2">
        <f>IFERROR(PPMT(Interest_Rate_Year/Payments_Year, A35, Duration_in_Years*Payments_Year, Purchase_Price-Down_Payment+$E$3, 0, 0), 0)</f>
        <v>-621.08428055592083</v>
      </c>
    </row>
    <row r="36" spans="1:4" x14ac:dyDescent="0.25">
      <c r="A36">
        <f t="shared" si="1"/>
        <v>23</v>
      </c>
      <c r="B36" s="3">
        <f t="shared" si="0"/>
        <v>24788.049217397944</v>
      </c>
      <c r="C36" s="2">
        <f>IFERROR(IPMT(Interest_Rate_Year/Payments_Year, A36, Duration_in_Years*Payments_Year, Purchase_Price-Down_Payment+$E$3, 0, 0), 0)</f>
        <v>-61.970123043494858</v>
      </c>
      <c r="D36" s="2">
        <f>IFERROR(PPMT(Interest_Rate_Year/Payments_Year, A36, Duration_in_Years*Payments_Year, Purchase_Price-Down_Payment+$E$3, 0, 0), 0)</f>
        <v>-622.63699125731068</v>
      </c>
    </row>
    <row r="37" spans="1:4" x14ac:dyDescent="0.25">
      <c r="A37">
        <f t="shared" si="1"/>
        <v>24</v>
      </c>
      <c r="B37" s="3">
        <f t="shared" si="0"/>
        <v>24165.412226140634</v>
      </c>
      <c r="C37" s="2">
        <f>IFERROR(IPMT(Interest_Rate_Year/Payments_Year, A37, Duration_in_Years*Payments_Year, Purchase_Price-Down_Payment+$E$3, 0, 0), 0)</f>
        <v>-60.413530565351586</v>
      </c>
      <c r="D37" s="2">
        <f>IFERROR(PPMT(Interest_Rate_Year/Payments_Year, A37, Duration_in_Years*Payments_Year, Purchase_Price-Down_Payment+$E$3, 0, 0), 0)</f>
        <v>-624.1935837354539</v>
      </c>
    </row>
    <row r="38" spans="1:4" x14ac:dyDescent="0.25">
      <c r="A38">
        <f t="shared" si="1"/>
        <v>25</v>
      </c>
      <c r="B38" s="3">
        <f t="shared" si="0"/>
        <v>23541.21864240518</v>
      </c>
      <c r="C38" s="2">
        <f>IFERROR(IPMT(Interest_Rate_Year/Payments_Year, A38, Duration_in_Years*Payments_Year, Purchase_Price-Down_Payment+$E$3, 0, 0), 0)</f>
        <v>-58.853046606012938</v>
      </c>
      <c r="D38" s="2">
        <f>IFERROR(PPMT(Interest_Rate_Year/Payments_Year, A38, Duration_in_Years*Payments_Year, Purchase_Price-Down_Payment+$E$3, 0, 0), 0)</f>
        <v>-625.75406769479264</v>
      </c>
    </row>
    <row r="39" spans="1:4" x14ac:dyDescent="0.25">
      <c r="A39">
        <f t="shared" si="1"/>
        <v>26</v>
      </c>
      <c r="B39" s="3">
        <f t="shared" si="0"/>
        <v>22915.464574710386</v>
      </c>
      <c r="C39" s="2">
        <f>IFERROR(IPMT(Interest_Rate_Year/Payments_Year, A39, Duration_in_Years*Payments_Year, Purchase_Price-Down_Payment+$E$3, 0, 0), 0)</f>
        <v>-57.288661436775968</v>
      </c>
      <c r="D39" s="2">
        <f>IFERROR(PPMT(Interest_Rate_Year/Payments_Year, A39, Duration_in_Years*Payments_Year, Purchase_Price-Down_Payment+$E$3, 0, 0), 0)</f>
        <v>-627.3184528640295</v>
      </c>
    </row>
    <row r="40" spans="1:4" x14ac:dyDescent="0.25">
      <c r="A40">
        <f t="shared" si="1"/>
        <v>27</v>
      </c>
      <c r="B40" s="3">
        <f t="shared" si="0"/>
        <v>22288.146121846356</v>
      </c>
      <c r="C40" s="2">
        <f>IFERROR(IPMT(Interest_Rate_Year/Payments_Year, A40, Duration_in_Years*Payments_Year, Purchase_Price-Down_Payment+$E$3, 0, 0), 0)</f>
        <v>-55.720365304615896</v>
      </c>
      <c r="D40" s="2">
        <f>IFERROR(PPMT(Interest_Rate_Year/Payments_Year, A40, Duration_in_Years*Payments_Year, Purchase_Price-Down_Payment+$E$3, 0, 0), 0)</f>
        <v>-628.88674899618968</v>
      </c>
    </row>
    <row r="41" spans="1:4" x14ac:dyDescent="0.25">
      <c r="A41">
        <f t="shared" si="1"/>
        <v>28</v>
      </c>
      <c r="B41" s="3">
        <f t="shared" si="0"/>
        <v>21659.259372850167</v>
      </c>
      <c r="C41" s="2">
        <f>IFERROR(IPMT(Interest_Rate_Year/Payments_Year, A41, Duration_in_Years*Payments_Year, Purchase_Price-Down_Payment+$E$3, 0, 0), 0)</f>
        <v>-54.14814843212541</v>
      </c>
      <c r="D41" s="2">
        <f>IFERROR(PPMT(Interest_Rate_Year/Payments_Year, A41, Duration_in_Years*Payments_Year, Purchase_Price-Down_Payment+$E$3, 0, 0), 0)</f>
        <v>-630.45896586868014</v>
      </c>
    </row>
    <row r="42" spans="1:4" x14ac:dyDescent="0.25">
      <c r="A42">
        <f t="shared" si="1"/>
        <v>29</v>
      </c>
      <c r="B42" s="3">
        <f t="shared" si="0"/>
        <v>21028.800406981485</v>
      </c>
      <c r="C42" s="2">
        <f>IFERROR(IPMT(Interest_Rate_Year/Payments_Year, A42, Duration_in_Years*Payments_Year, Purchase_Price-Down_Payment+$E$3, 0, 0), 0)</f>
        <v>-52.572001017453715</v>
      </c>
      <c r="D42" s="2">
        <f>IFERROR(PPMT(Interest_Rate_Year/Payments_Year, A42, Duration_in_Years*Payments_Year, Purchase_Price-Down_Payment+$E$3, 0, 0), 0)</f>
        <v>-632.03511328335185</v>
      </c>
    </row>
    <row r="43" spans="1:4" x14ac:dyDescent="0.25">
      <c r="A43">
        <f t="shared" si="1"/>
        <v>30</v>
      </c>
      <c r="B43" s="3">
        <f t="shared" si="0"/>
        <v>20396.765293698132</v>
      </c>
      <c r="C43" s="2">
        <f>IFERROR(IPMT(Interest_Rate_Year/Payments_Year, A43, Duration_in_Years*Payments_Year, Purchase_Price-Down_Payment+$E$3, 0, 0), 0)</f>
        <v>-50.991913234245338</v>
      </c>
      <c r="D43" s="2">
        <f>IFERROR(PPMT(Interest_Rate_Year/Payments_Year, A43, Duration_in_Years*Payments_Year, Purchase_Price-Down_Payment+$E$3, 0, 0), 0)</f>
        <v>-633.61520106656019</v>
      </c>
    </row>
    <row r="44" spans="1:4" x14ac:dyDescent="0.25">
      <c r="A44">
        <f t="shared" si="1"/>
        <v>31</v>
      </c>
      <c r="B44" s="3">
        <f t="shared" si="0"/>
        <v>19763.150092631571</v>
      </c>
      <c r="C44" s="2">
        <f>IFERROR(IPMT(Interest_Rate_Year/Payments_Year, A44, Duration_in_Years*Payments_Year, Purchase_Price-Down_Payment+$E$3, 0, 0), 0)</f>
        <v>-49.407875231578927</v>
      </c>
      <c r="D44" s="2">
        <f>IFERROR(PPMT(Interest_Rate_Year/Payments_Year, A44, Duration_in_Years*Payments_Year, Purchase_Price-Down_Payment+$E$3, 0, 0), 0)</f>
        <v>-635.19923906922656</v>
      </c>
    </row>
    <row r="45" spans="1:4" x14ac:dyDescent="0.25">
      <c r="A45">
        <f t="shared" si="1"/>
        <v>32</v>
      </c>
      <c r="B45" s="3">
        <f t="shared" si="0"/>
        <v>19127.950853562346</v>
      </c>
      <c r="C45" s="2">
        <f>IFERROR(IPMT(Interest_Rate_Year/Payments_Year, A45, Duration_in_Years*Payments_Year, Purchase_Price-Down_Payment+$E$3, 0, 0), 0)</f>
        <v>-47.819877133905869</v>
      </c>
      <c r="D45" s="2">
        <f>IFERROR(PPMT(Interest_Rate_Year/Payments_Year, A45, Duration_in_Years*Payments_Year, Purchase_Price-Down_Payment+$E$3, 0, 0), 0)</f>
        <v>-636.78723716689967</v>
      </c>
    </row>
    <row r="46" spans="1:4" x14ac:dyDescent="0.25">
      <c r="A46">
        <f t="shared" si="1"/>
        <v>33</v>
      </c>
      <c r="B46" s="3">
        <f t="shared" si="0"/>
        <v>18491.163616395446</v>
      </c>
      <c r="C46" s="2">
        <f>IFERROR(IPMT(Interest_Rate_Year/Payments_Year, A46, Duration_in_Years*Payments_Year, Purchase_Price-Down_Payment+$E$3, 0, 0), 0)</f>
        <v>-46.227909040988614</v>
      </c>
      <c r="D46" s="2">
        <f>IFERROR(PPMT(Interest_Rate_Year/Payments_Year, A46, Duration_in_Years*Payments_Year, Purchase_Price-Down_Payment+$E$3, 0, 0), 0)</f>
        <v>-638.3792052598169</v>
      </c>
    </row>
    <row r="47" spans="1:4" x14ac:dyDescent="0.25">
      <c r="A47">
        <f t="shared" si="1"/>
        <v>34</v>
      </c>
      <c r="B47" s="3">
        <f t="shared" si="0"/>
        <v>17852.784411135628</v>
      </c>
      <c r="C47" s="2">
        <f>IFERROR(IPMT(Interest_Rate_Year/Payments_Year, A47, Duration_in_Years*Payments_Year, Purchase_Price-Down_Payment+$E$3, 0, 0), 0)</f>
        <v>-44.63196102783909</v>
      </c>
      <c r="D47" s="2">
        <f>IFERROR(PPMT(Interest_Rate_Year/Payments_Year, A47, Duration_in_Years*Payments_Year, Purchase_Price-Down_Payment+$E$3, 0, 0), 0)</f>
        <v>-639.97515327296651</v>
      </c>
    </row>
    <row r="48" spans="1:4" x14ac:dyDescent="0.25">
      <c r="A48">
        <f t="shared" si="1"/>
        <v>35</v>
      </c>
      <c r="B48" s="3">
        <f t="shared" si="0"/>
        <v>17212.80925786266</v>
      </c>
      <c r="C48" s="2">
        <f>IFERROR(IPMT(Interest_Rate_Year/Payments_Year, A48, Duration_in_Years*Payments_Year, Purchase_Price-Down_Payment+$E$3, 0, 0), 0)</f>
        <v>-43.032023144656662</v>
      </c>
      <c r="D48" s="2">
        <f>IFERROR(PPMT(Interest_Rate_Year/Payments_Year, A48, Duration_in_Years*Payments_Year, Purchase_Price-Down_Payment+$E$3, 0, 0), 0)</f>
        <v>-641.57509115614891</v>
      </c>
    </row>
    <row r="49" spans="1:4" x14ac:dyDescent="0.25">
      <c r="A49">
        <f t="shared" si="1"/>
        <v>36</v>
      </c>
      <c r="B49" s="3">
        <f t="shared" si="0"/>
        <v>16571.234166706512</v>
      </c>
      <c r="C49" s="2">
        <f>IFERROR(IPMT(Interest_Rate_Year/Payments_Year, A49, Duration_in_Years*Payments_Year, Purchase_Price-Down_Payment+$E$3, 0, 0), 0)</f>
        <v>-41.428085416766287</v>
      </c>
      <c r="D49" s="2">
        <f>IFERROR(PPMT(Interest_Rate_Year/Payments_Year, A49, Duration_in_Years*Payments_Year, Purchase_Price-Down_Payment+$E$3, 0, 0), 0)</f>
        <v>-643.17902888403933</v>
      </c>
    </row>
    <row r="50" spans="1:4" x14ac:dyDescent="0.25">
      <c r="A50">
        <f t="shared" si="1"/>
        <v>37</v>
      </c>
      <c r="B50" s="3">
        <f t="shared" si="0"/>
        <v>15928.055137822474</v>
      </c>
      <c r="C50" s="2">
        <f>IFERROR(IPMT(Interest_Rate_Year/Payments_Year, A50, Duration_in_Years*Payments_Year, Purchase_Price-Down_Payment+$E$3, 0, 0), 0)</f>
        <v>-39.820137844556193</v>
      </c>
      <c r="D50" s="2">
        <f>IFERROR(PPMT(Interest_Rate_Year/Payments_Year, A50, Duration_in_Years*Payments_Year, Purchase_Price-Down_Payment+$E$3, 0, 0), 0)</f>
        <v>-644.78697645624936</v>
      </c>
    </row>
    <row r="51" spans="1:4" x14ac:dyDescent="0.25">
      <c r="A51">
        <f t="shared" si="1"/>
        <v>38</v>
      </c>
      <c r="B51" s="3">
        <f t="shared" si="0"/>
        <v>15283.268161366224</v>
      </c>
      <c r="C51" s="2">
        <f>IFERROR(IPMT(Interest_Rate_Year/Payments_Year, A51, Duration_in_Years*Payments_Year, Purchase_Price-Down_Payment+$E$3, 0, 0), 0)</f>
        <v>-38.208170403415572</v>
      </c>
      <c r="D51" s="2">
        <f>IFERROR(PPMT(Interest_Rate_Year/Payments_Year, A51, Duration_in_Years*Payments_Year, Purchase_Price-Down_Payment+$E$3, 0, 0), 0)</f>
        <v>-646.39894389739004</v>
      </c>
    </row>
    <row r="52" spans="1:4" x14ac:dyDescent="0.25">
      <c r="A52">
        <f t="shared" si="1"/>
        <v>39</v>
      </c>
      <c r="B52" s="3">
        <f t="shared" si="0"/>
        <v>14636.869217468835</v>
      </c>
      <c r="C52" s="2">
        <f>IFERROR(IPMT(Interest_Rate_Year/Payments_Year, A52, Duration_in_Years*Payments_Year, Purchase_Price-Down_Payment+$E$3, 0, 0), 0)</f>
        <v>-36.592173043672091</v>
      </c>
      <c r="D52" s="2">
        <f>IFERROR(PPMT(Interest_Rate_Year/Payments_Year, A52, Duration_in_Years*Payments_Year, Purchase_Price-Down_Payment+$E$3, 0, 0), 0)</f>
        <v>-648.0149412571335</v>
      </c>
    </row>
    <row r="53" spans="1:4" x14ac:dyDescent="0.25">
      <c r="A53">
        <f t="shared" si="1"/>
        <v>40</v>
      </c>
      <c r="B53" s="3">
        <f t="shared" si="0"/>
        <v>13988.854276211701</v>
      </c>
      <c r="C53" s="2">
        <f>IFERROR(IPMT(Interest_Rate_Year/Payments_Year, A53, Duration_in_Years*Payments_Year, Purchase_Price-Down_Payment+$E$3, 0, 0), 0)</f>
        <v>-34.972135690529257</v>
      </c>
      <c r="D53" s="2">
        <f>IFERROR(PPMT(Interest_Rate_Year/Payments_Year, A53, Duration_in_Years*Payments_Year, Purchase_Price-Down_Payment+$E$3, 0, 0), 0)</f>
        <v>-649.63497861027633</v>
      </c>
    </row>
    <row r="54" spans="1:4" x14ac:dyDescent="0.25">
      <c r="A54">
        <f t="shared" si="1"/>
        <v>41</v>
      </c>
      <c r="B54" s="3">
        <f t="shared" si="0"/>
        <v>13339.219297601425</v>
      </c>
      <c r="C54" s="2">
        <f>IFERROR(IPMT(Interest_Rate_Year/Payments_Year, A54, Duration_in_Years*Payments_Year, Purchase_Price-Down_Payment+$E$3, 0, 0), 0)</f>
        <v>-33.348048244003564</v>
      </c>
      <c r="D54" s="2">
        <f>IFERROR(PPMT(Interest_Rate_Year/Payments_Year, A54, Duration_in_Years*Payments_Year, Purchase_Price-Down_Payment+$E$3, 0, 0), 0)</f>
        <v>-651.259066056802</v>
      </c>
    </row>
    <row r="55" spans="1:4" x14ac:dyDescent="0.25">
      <c r="A55">
        <f t="shared" si="1"/>
        <v>42</v>
      </c>
      <c r="B55" s="3">
        <f t="shared" si="0"/>
        <v>12687.960231544623</v>
      </c>
      <c r="C55" s="2">
        <f>IFERROR(IPMT(Interest_Rate_Year/Payments_Year, A55, Duration_in_Years*Payments_Year, Purchase_Price-Down_Payment+$E$3, 0, 0), 0)</f>
        <v>-31.719900578861562</v>
      </c>
      <c r="D55" s="2">
        <f>IFERROR(PPMT(Interest_Rate_Year/Payments_Year, A55, Duration_in_Years*Payments_Year, Purchase_Price-Down_Payment+$E$3, 0, 0), 0)</f>
        <v>-652.88721372194402</v>
      </c>
    </row>
    <row r="56" spans="1:4" x14ac:dyDescent="0.25">
      <c r="A56">
        <f t="shared" si="1"/>
        <v>43</v>
      </c>
      <c r="B56" s="3">
        <f t="shared" si="0"/>
        <v>12035.073017822679</v>
      </c>
      <c r="C56" s="2">
        <f>IFERROR(IPMT(Interest_Rate_Year/Payments_Year, A56, Duration_in_Years*Payments_Year, Purchase_Price-Down_Payment+$E$3, 0, 0), 0)</f>
        <v>-30.087682544556703</v>
      </c>
      <c r="D56" s="2">
        <f>IFERROR(PPMT(Interest_Rate_Year/Payments_Year, A56, Duration_in_Years*Payments_Year, Purchase_Price-Down_Payment+$E$3, 0, 0), 0)</f>
        <v>-654.51943175624888</v>
      </c>
    </row>
    <row r="57" spans="1:4" x14ac:dyDescent="0.25">
      <c r="A57">
        <f t="shared" si="1"/>
        <v>44</v>
      </c>
      <c r="B57" s="3">
        <f t="shared" si="0"/>
        <v>11380.553586066429</v>
      </c>
      <c r="C57" s="2">
        <f>IFERROR(IPMT(Interest_Rate_Year/Payments_Year, A57, Duration_in_Years*Payments_Year, Purchase_Price-Down_Payment+$E$3, 0, 0), 0)</f>
        <v>-28.45138396516608</v>
      </c>
      <c r="D57" s="2">
        <f>IFERROR(PPMT(Interest_Rate_Year/Payments_Year, A57, Duration_in_Years*Payments_Year, Purchase_Price-Down_Payment+$E$3, 0, 0), 0)</f>
        <v>-656.15573033563953</v>
      </c>
    </row>
    <row r="58" spans="1:4" x14ac:dyDescent="0.25">
      <c r="A58">
        <f t="shared" si="1"/>
        <v>45</v>
      </c>
      <c r="B58" s="3">
        <f t="shared" si="0"/>
        <v>10724.397855730789</v>
      </c>
      <c r="C58" s="2">
        <f>IFERROR(IPMT(Interest_Rate_Year/Payments_Year, A58, Duration_in_Years*Payments_Year, Purchase_Price-Down_Payment+$E$3, 0, 0), 0)</f>
        <v>-26.810994639326982</v>
      </c>
      <c r="D58" s="2">
        <f>IFERROR(PPMT(Interest_Rate_Year/Payments_Year, A58, Duration_in_Years*Payments_Year, Purchase_Price-Down_Payment+$E$3, 0, 0), 0)</f>
        <v>-657.79611966147866</v>
      </c>
    </row>
    <row r="59" spans="1:4" x14ac:dyDescent="0.25">
      <c r="A59">
        <f t="shared" si="1"/>
        <v>46</v>
      </c>
      <c r="B59" s="3">
        <f t="shared" si="0"/>
        <v>10066.601736069311</v>
      </c>
      <c r="C59" s="2">
        <f>IFERROR(IPMT(Interest_Rate_Year/Payments_Year, A59, Duration_in_Years*Payments_Year, Purchase_Price-Down_Payment+$E$3, 0, 0), 0)</f>
        <v>-25.166504340173283</v>
      </c>
      <c r="D59" s="2">
        <f>IFERROR(PPMT(Interest_Rate_Year/Payments_Year, A59, Duration_in_Years*Payments_Year, Purchase_Price-Down_Payment+$E$3, 0, 0), 0)</f>
        <v>-659.44060996063229</v>
      </c>
    </row>
    <row r="60" spans="1:4" x14ac:dyDescent="0.25">
      <c r="A60">
        <f t="shared" si="1"/>
        <v>47</v>
      </c>
      <c r="B60" s="3">
        <f t="shared" si="0"/>
        <v>9407.1611261086782</v>
      </c>
      <c r="C60" s="2">
        <f>IFERROR(IPMT(Interest_Rate_Year/Payments_Year, A60, Duration_in_Years*Payments_Year, Purchase_Price-Down_Payment+$E$3, 0, 0), 0)</f>
        <v>-23.517902815271704</v>
      </c>
      <c r="D60" s="2">
        <f>IFERROR(PPMT(Interest_Rate_Year/Payments_Year, A60, Duration_in_Years*Payments_Year, Purchase_Price-Down_Payment+$E$3, 0, 0), 0)</f>
        <v>-661.08921148553395</v>
      </c>
    </row>
    <row r="61" spans="1:4" x14ac:dyDescent="0.25">
      <c r="A61">
        <f t="shared" si="1"/>
        <v>48</v>
      </c>
      <c r="B61" s="3">
        <f t="shared" si="0"/>
        <v>8746.071914623144</v>
      </c>
      <c r="C61" s="2">
        <f>IFERROR(IPMT(Interest_Rate_Year/Payments_Year, A61, Duration_in_Years*Payments_Year, Purchase_Price-Down_Payment+$E$3, 0, 0), 0)</f>
        <v>-21.865179786557864</v>
      </c>
      <c r="D61" s="2">
        <f>IFERROR(PPMT(Interest_Rate_Year/Payments_Year, A61, Duration_in_Years*Payments_Year, Purchase_Price-Down_Payment+$E$3, 0, 0), 0)</f>
        <v>-662.74193451424776</v>
      </c>
    </row>
    <row r="62" spans="1:4" x14ac:dyDescent="0.25">
      <c r="A62">
        <f t="shared" si="1"/>
        <v>49</v>
      </c>
      <c r="B62" s="3">
        <f t="shared" si="0"/>
        <v>8083.3299801088961</v>
      </c>
      <c r="C62" s="2">
        <f>IFERROR(IPMT(Interest_Rate_Year/Payments_Year, A62, Duration_in_Years*Payments_Year, Purchase_Price-Down_Payment+$E$3, 0, 0), 0)</f>
        <v>-20.20832495027225</v>
      </c>
      <c r="D62" s="2">
        <f>IFERROR(PPMT(Interest_Rate_Year/Payments_Year, A62, Duration_in_Years*Payments_Year, Purchase_Price-Down_Payment+$E$3, 0, 0), 0)</f>
        <v>-664.39878935053332</v>
      </c>
    </row>
    <row r="63" spans="1:4" x14ac:dyDescent="0.25">
      <c r="A63">
        <f t="shared" si="1"/>
        <v>50</v>
      </c>
      <c r="B63" s="3">
        <f t="shared" si="0"/>
        <v>7418.9311907583624</v>
      </c>
      <c r="C63" s="2">
        <f>IFERROR(IPMT(Interest_Rate_Year/Payments_Year, A63, Duration_in_Years*Payments_Year, Purchase_Price-Down_Payment+$E$3, 0, 0), 0)</f>
        <v>-18.547327976895915</v>
      </c>
      <c r="D63" s="2">
        <f>IFERROR(PPMT(Interest_Rate_Year/Payments_Year, A63, Duration_in_Years*Payments_Year, Purchase_Price-Down_Payment+$E$3, 0, 0), 0)</f>
        <v>-666.05978632390963</v>
      </c>
    </row>
    <row r="64" spans="1:4" x14ac:dyDescent="0.25">
      <c r="A64">
        <f t="shared" si="1"/>
        <v>51</v>
      </c>
      <c r="B64" s="3">
        <f t="shared" si="0"/>
        <v>6752.8714044344524</v>
      </c>
      <c r="C64" s="2">
        <f>IFERROR(IPMT(Interest_Rate_Year/Payments_Year, A64, Duration_in_Years*Payments_Year, Purchase_Price-Down_Payment+$E$3, 0, 0), 0)</f>
        <v>-16.882178511086142</v>
      </c>
      <c r="D64" s="2">
        <f>IFERROR(PPMT(Interest_Rate_Year/Payments_Year, A64, Duration_in_Years*Payments_Year, Purchase_Price-Down_Payment+$E$3, 0, 0), 0)</f>
        <v>-667.72493578971932</v>
      </c>
    </row>
    <row r="65" spans="1:4" x14ac:dyDescent="0.25">
      <c r="A65">
        <f t="shared" si="1"/>
        <v>52</v>
      </c>
      <c r="B65" s="3">
        <f t="shared" si="0"/>
        <v>6085.1464686447334</v>
      </c>
      <c r="C65" s="2">
        <f>IFERROR(IPMT(Interest_Rate_Year/Payments_Year, A65, Duration_in_Years*Payments_Year, Purchase_Price-Down_Payment+$E$3, 0, 0), 0)</f>
        <v>-15.212866171611838</v>
      </c>
      <c r="D65" s="2">
        <f>IFERROR(PPMT(Interest_Rate_Year/Payments_Year, A65, Duration_in_Years*Payments_Year, Purchase_Price-Down_Payment+$E$3, 0, 0), 0)</f>
        <v>-669.39424812919378</v>
      </c>
    </row>
    <row r="66" spans="1:4" x14ac:dyDescent="0.25">
      <c r="A66">
        <f t="shared" si="1"/>
        <v>53</v>
      </c>
      <c r="B66" s="3">
        <f t="shared" si="0"/>
        <v>5415.7522205155401</v>
      </c>
      <c r="C66" s="2">
        <f>IFERROR(IPMT(Interest_Rate_Year/Payments_Year, A66, Duration_in_Years*Payments_Year, Purchase_Price-Down_Payment+$E$3, 0, 0), 0)</f>
        <v>-13.539380551288858</v>
      </c>
      <c r="D66" s="2">
        <f>IFERROR(PPMT(Interest_Rate_Year/Payments_Year, A66, Duration_in_Years*Payments_Year, Purchase_Price-Down_Payment+$E$3, 0, 0), 0)</f>
        <v>-671.06773374951661</v>
      </c>
    </row>
    <row r="67" spans="1:4" x14ac:dyDescent="0.25">
      <c r="A67">
        <f t="shared" si="1"/>
        <v>54</v>
      </c>
      <c r="B67" s="3">
        <f t="shared" si="0"/>
        <v>4744.6844867660238</v>
      </c>
      <c r="C67" s="2">
        <f>IFERROR(IPMT(Interest_Rate_Year/Payments_Year, A67, Duration_in_Years*Payments_Year, Purchase_Price-Down_Payment+$E$3, 0, 0), 0)</f>
        <v>-11.861711216915067</v>
      </c>
      <c r="D67" s="2">
        <f>IFERROR(PPMT(Interest_Rate_Year/Payments_Year, A67, Duration_in_Years*Payments_Year, Purchase_Price-Down_Payment+$E$3, 0, 0), 0)</f>
        <v>-672.74540308389055</v>
      </c>
    </row>
    <row r="68" spans="1:4" x14ac:dyDescent="0.25">
      <c r="A68">
        <f t="shared" si="1"/>
        <v>55</v>
      </c>
      <c r="B68" s="3">
        <f t="shared" si="0"/>
        <v>4071.9390836821331</v>
      </c>
      <c r="C68" s="2">
        <f>IFERROR(IPMT(Interest_Rate_Year/Payments_Year, A68, Duration_in_Years*Payments_Year, Purchase_Price-Down_Payment+$E$3, 0, 0), 0)</f>
        <v>-10.17984770920534</v>
      </c>
      <c r="D68" s="2">
        <f>IFERROR(PPMT(Interest_Rate_Year/Payments_Year, A68, Duration_in_Years*Payments_Year, Purchase_Price-Down_Payment+$E$3, 0, 0), 0)</f>
        <v>-674.42726659160019</v>
      </c>
    </row>
    <row r="69" spans="1:4" x14ac:dyDescent="0.25">
      <c r="A69">
        <f t="shared" si="1"/>
        <v>56</v>
      </c>
      <c r="B69" s="3">
        <f t="shared" si="0"/>
        <v>3397.511817090533</v>
      </c>
      <c r="C69" s="2">
        <f>IFERROR(IPMT(Interest_Rate_Year/Payments_Year, A69, Duration_in_Years*Payments_Year, Purchase_Price-Down_Payment+$E$3, 0, 0), 0)</f>
        <v>-8.4937795427263403</v>
      </c>
      <c r="D69" s="2">
        <f>IFERROR(PPMT(Interest_Rate_Year/Payments_Year, A69, Duration_in_Years*Payments_Year, Purchase_Price-Down_Payment+$E$3, 0, 0), 0)</f>
        <v>-676.1133347580793</v>
      </c>
    </row>
    <row r="70" spans="1:4" x14ac:dyDescent="0.25">
      <c r="A70">
        <f t="shared" si="1"/>
        <v>57</v>
      </c>
      <c r="B70" s="3">
        <f t="shared" si="0"/>
        <v>2721.3984823324536</v>
      </c>
      <c r="C70" s="2">
        <f>IFERROR(IPMT(Interest_Rate_Year/Payments_Year, A70, Duration_in_Years*Payments_Year, Purchase_Price-Down_Payment+$E$3, 0, 0), 0)</f>
        <v>-6.8034962058311406</v>
      </c>
      <c r="D70" s="2">
        <f>IFERROR(PPMT(Interest_Rate_Year/Payments_Year, A70, Duration_in_Years*Payments_Year, Purchase_Price-Down_Payment+$E$3, 0, 0), 0)</f>
        <v>-677.80361809497435</v>
      </c>
    </row>
    <row r="71" spans="1:4" x14ac:dyDescent="0.25">
      <c r="A71">
        <f t="shared" si="1"/>
        <v>58</v>
      </c>
      <c r="B71" s="3">
        <f t="shared" si="0"/>
        <v>2043.5948642374792</v>
      </c>
      <c r="C71" s="2">
        <f>IFERROR(IPMT(Interest_Rate_Year/Payments_Year, A71, Duration_in_Years*Payments_Year, Purchase_Price-Down_Payment+$E$3, 0, 0), 0)</f>
        <v>-5.1089871605937054</v>
      </c>
      <c r="D71" s="2">
        <f>IFERROR(PPMT(Interest_Rate_Year/Payments_Year, A71, Duration_in_Years*Payments_Year, Purchase_Price-Down_Payment+$E$3, 0, 0), 0)</f>
        <v>-679.49812714021186</v>
      </c>
    </row>
    <row r="72" spans="1:4" x14ac:dyDescent="0.25">
      <c r="A72">
        <f t="shared" si="1"/>
        <v>59</v>
      </c>
      <c r="B72" s="3">
        <f t="shared" si="0"/>
        <v>1364.0967370972674</v>
      </c>
      <c r="C72" s="2">
        <f>IFERROR(IPMT(Interest_Rate_Year/Payments_Year, A72, Duration_in_Years*Payments_Year, Purchase_Price-Down_Payment+$E$3, 0, 0), 0)</f>
        <v>-3.4102418427431749</v>
      </c>
      <c r="D72" s="2">
        <f>IFERROR(PPMT(Interest_Rate_Year/Payments_Year, A72, Duration_in_Years*Payments_Year, Purchase_Price-Down_Payment+$E$3, 0, 0), 0)</f>
        <v>-681.19687245806244</v>
      </c>
    </row>
    <row r="73" spans="1:4" x14ac:dyDescent="0.25">
      <c r="A73">
        <f t="shared" si="1"/>
        <v>60</v>
      </c>
      <c r="B73" s="3">
        <f t="shared" si="0"/>
        <v>682.89986463920491</v>
      </c>
      <c r="C73" s="2">
        <f>IFERROR(IPMT(Interest_Rate_Year/Payments_Year, A73, Duration_in_Years*Payments_Year, Purchase_Price-Down_Payment+$E$3, 0, 0), 0)</f>
        <v>-1.7072496615980191</v>
      </c>
      <c r="D73" s="2">
        <f>IFERROR(PPMT(Interest_Rate_Year/Payments_Year, A73, Duration_in_Years*Payments_Year, Purchase_Price-Down_Payment+$E$3, 0, 0), 0)</f>
        <v>-682.89986463920752</v>
      </c>
    </row>
    <row r="74" spans="1:4" x14ac:dyDescent="0.25">
      <c r="A74">
        <f t="shared" si="1"/>
        <v>61</v>
      </c>
      <c r="B74" s="3">
        <f t="shared" si="0"/>
        <v>-2.6147972675971687E-12</v>
      </c>
      <c r="C74" s="2">
        <f>IFERROR(IPMT(Interest_Rate_Year/Payments_Year, A74, Duration_in_Years*Payments_Year, Purchase_Price-Down_Payment+$E$3, 0, 0), 0)</f>
        <v>0</v>
      </c>
      <c r="D74" s="2">
        <f>IFERROR(PPMT(Interest_Rate_Year/Payments_Year, A74, Duration_in_Years*Payments_Year, Purchase_Price-Down_Payment+$E$3, 0, 0), 0)</f>
        <v>0</v>
      </c>
    </row>
    <row r="75" spans="1:4" x14ac:dyDescent="0.25">
      <c r="A75">
        <f t="shared" si="1"/>
        <v>62</v>
      </c>
      <c r="B75" s="3">
        <f t="shared" si="0"/>
        <v>-2.6147972675971687E-12</v>
      </c>
      <c r="C75" s="2">
        <f>IFERROR(IPMT(Interest_Rate_Year/Payments_Year, A75, Duration_in_Years*Payments_Year, Purchase_Price-Down_Payment+$E$3, 0, 0), 0)</f>
        <v>0</v>
      </c>
      <c r="D75" s="2">
        <f>IFERROR(PPMT(Interest_Rate_Year/Payments_Year, A75, Duration_in_Years*Payments_Year, Purchase_Price-Down_Payment+$E$3, 0, 0), 0)</f>
        <v>0</v>
      </c>
    </row>
    <row r="76" spans="1:4" x14ac:dyDescent="0.25">
      <c r="A76">
        <f t="shared" si="1"/>
        <v>63</v>
      </c>
      <c r="B76" s="3">
        <f t="shared" si="0"/>
        <v>-2.6147972675971687E-12</v>
      </c>
      <c r="C76" s="2">
        <f>IFERROR(IPMT(Interest_Rate_Year/Payments_Year, A76, Duration_in_Years*Payments_Year, Purchase_Price-Down_Payment+$E$3, 0, 0), 0)</f>
        <v>0</v>
      </c>
      <c r="D76" s="2">
        <f>IFERROR(PPMT(Interest_Rate_Year/Payments_Year, A76, Duration_in_Years*Payments_Year, Purchase_Price-Down_Payment+$E$3, 0, 0), 0)</f>
        <v>0</v>
      </c>
    </row>
    <row r="77" spans="1:4" x14ac:dyDescent="0.25">
      <c r="A77">
        <f t="shared" si="1"/>
        <v>64</v>
      </c>
      <c r="B77" s="3">
        <f t="shared" si="0"/>
        <v>-2.6147972675971687E-12</v>
      </c>
      <c r="C77" s="2">
        <f>IFERROR(IPMT(Interest_Rate_Year/Payments_Year, A77, Duration_in_Years*Payments_Year, Purchase_Price-Down_Payment+$E$3, 0, 0), 0)</f>
        <v>0</v>
      </c>
      <c r="D77" s="2">
        <f>IFERROR(PPMT(Interest_Rate_Year/Payments_Year, A77, Duration_in_Years*Payments_Year, Purchase_Price-Down_Payment+$E$3, 0, 0), 0)</f>
        <v>0</v>
      </c>
    </row>
    <row r="78" spans="1:4" x14ac:dyDescent="0.25">
      <c r="A78">
        <f t="shared" si="1"/>
        <v>65</v>
      </c>
      <c r="B78" s="3">
        <f t="shared" si="0"/>
        <v>-2.6147972675971687E-12</v>
      </c>
      <c r="C78" s="2">
        <f>IFERROR(IPMT(Interest_Rate_Year/Payments_Year, A78, Duration_in_Years*Payments_Year, Purchase_Price-Down_Payment+$E$3, 0, 0), 0)</f>
        <v>0</v>
      </c>
      <c r="D78" s="2">
        <f>IFERROR(PPMT(Interest_Rate_Year/Payments_Year, A78, Duration_in_Years*Payments_Year, Purchase_Price-Down_Payment+$E$3, 0, 0), 0)</f>
        <v>0</v>
      </c>
    </row>
    <row r="79" spans="1:4" x14ac:dyDescent="0.25">
      <c r="A79">
        <f t="shared" si="1"/>
        <v>66</v>
      </c>
      <c r="B79" s="3">
        <f t="shared" si="0"/>
        <v>-2.6147972675971687E-12</v>
      </c>
      <c r="C79" s="2">
        <f>IFERROR(IPMT(Interest_Rate_Year/Payments_Year, A79, Duration_in_Years*Payments_Year, Purchase_Price-Down_Payment+$E$3, 0, 0), 0)</f>
        <v>0</v>
      </c>
      <c r="D79" s="2">
        <f>IFERROR(PPMT(Interest_Rate_Year/Payments_Year, A79, Duration_in_Years*Payments_Year, Purchase_Price-Down_Payment+$E$3, 0, 0), 0)</f>
        <v>0</v>
      </c>
    </row>
    <row r="80" spans="1:4" x14ac:dyDescent="0.25">
      <c r="A80">
        <f>A79+1</f>
        <v>67</v>
      </c>
      <c r="B80" s="3">
        <f t="shared" ref="B80:B97" si="2">B79+D79</f>
        <v>-2.6147972675971687E-12</v>
      </c>
      <c r="C80" s="2">
        <f>IFERROR(IPMT(Interest_Rate_Year/Payments_Year, A80, Duration_in_Years*Payments_Year, Purchase_Price-Down_Payment+$E$3, 0, 0), 0)</f>
        <v>0</v>
      </c>
      <c r="D80" s="2">
        <f>IFERROR(PPMT(Interest_Rate_Year/Payments_Year, A80, Duration_in_Years*Payments_Year, Purchase_Price-Down_Payment+$E$3, 0, 0), 0)</f>
        <v>0</v>
      </c>
    </row>
    <row r="81" spans="1:4" x14ac:dyDescent="0.25">
      <c r="A81">
        <f t="shared" si="1"/>
        <v>68</v>
      </c>
      <c r="B81" s="3">
        <f t="shared" si="2"/>
        <v>-2.6147972675971687E-12</v>
      </c>
      <c r="C81" s="2">
        <f>IFERROR(IPMT(Interest_Rate_Year/Payments_Year, A81, Duration_in_Years*Payments_Year, Purchase_Price-Down_Payment+$E$3, 0, 0), 0)</f>
        <v>0</v>
      </c>
      <c r="D81" s="2">
        <f>IFERROR(PPMT(Interest_Rate_Year/Payments_Year, A81, Duration_in_Years*Payments_Year, Purchase_Price-Down_Payment+$E$3, 0, 0), 0)</f>
        <v>0</v>
      </c>
    </row>
    <row r="82" spans="1:4" x14ac:dyDescent="0.25">
      <c r="A82">
        <f t="shared" ref="A82:A86" si="3">A81+1</f>
        <v>69</v>
      </c>
      <c r="B82" s="3">
        <f t="shared" si="2"/>
        <v>-2.6147972675971687E-12</v>
      </c>
      <c r="C82" s="2">
        <f>IFERROR(IPMT(Interest_Rate_Year/Payments_Year, A82, Duration_in_Years*Payments_Year, Purchase_Price-Down_Payment+$E$3, 0, 0), 0)</f>
        <v>0</v>
      </c>
      <c r="D82" s="2">
        <f>IFERROR(PPMT(Interest_Rate_Year/Payments_Year, A82, Duration_in_Years*Payments_Year, Purchase_Price-Down_Payment+$E$3, 0, 0), 0)</f>
        <v>0</v>
      </c>
    </row>
    <row r="83" spans="1:4" x14ac:dyDescent="0.25">
      <c r="A83">
        <f t="shared" si="3"/>
        <v>70</v>
      </c>
      <c r="B83" s="3">
        <f t="shared" si="2"/>
        <v>-2.6147972675971687E-12</v>
      </c>
      <c r="C83" s="2">
        <f>IFERROR(IPMT(Interest_Rate_Year/Payments_Year, A83, Duration_in_Years*Payments_Year, Purchase_Price-Down_Payment+$E$3, 0, 0), 0)</f>
        <v>0</v>
      </c>
      <c r="D83" s="2">
        <f>IFERROR(PPMT(Interest_Rate_Year/Payments_Year, A83, Duration_in_Years*Payments_Year, Purchase_Price-Down_Payment+$E$3, 0, 0), 0)</f>
        <v>0</v>
      </c>
    </row>
    <row r="84" spans="1:4" x14ac:dyDescent="0.25">
      <c r="A84">
        <f t="shared" si="3"/>
        <v>71</v>
      </c>
      <c r="B84" s="3">
        <f t="shared" si="2"/>
        <v>-2.6147972675971687E-12</v>
      </c>
      <c r="C84" s="2">
        <f>IFERROR(IPMT(Interest_Rate_Year/Payments_Year, A84, Duration_in_Years*Payments_Year, Purchase_Price-Down_Payment+$E$3, 0, 0), 0)</f>
        <v>0</v>
      </c>
      <c r="D84" s="2">
        <f>IFERROR(PPMT(Interest_Rate_Year/Payments_Year, A84, Duration_in_Years*Payments_Year, Purchase_Price-Down_Payment+$E$3, 0, 0), 0)</f>
        <v>0</v>
      </c>
    </row>
    <row r="85" spans="1:4" x14ac:dyDescent="0.25">
      <c r="A85">
        <f t="shared" si="3"/>
        <v>72</v>
      </c>
      <c r="B85" s="3">
        <f t="shared" si="2"/>
        <v>-2.6147972675971687E-12</v>
      </c>
      <c r="C85" s="2">
        <f>IFERROR(IPMT(Interest_Rate_Year/Payments_Year, A85, Duration_in_Years*Payments_Year, Purchase_Price-Down_Payment+$E$3, 0, 0), 0)</f>
        <v>0</v>
      </c>
      <c r="D85" s="2">
        <f>IFERROR(PPMT(Interest_Rate_Year/Payments_Year, A85, Duration_in_Years*Payments_Year, Purchase_Price-Down_Payment+$E$3, 0, 0), 0)</f>
        <v>0</v>
      </c>
    </row>
    <row r="86" spans="1:4" x14ac:dyDescent="0.25">
      <c r="A86">
        <f t="shared" si="3"/>
        <v>73</v>
      </c>
      <c r="B86" s="3">
        <f t="shared" si="2"/>
        <v>-2.6147972675971687E-12</v>
      </c>
      <c r="C86" s="2">
        <f>IFERROR(IPMT(Interest_Rate_Year/Payments_Year, A86, Duration_in_Years*Payments_Year, Purchase_Price-Down_Payment+$E$3, 0, 0), 0)</f>
        <v>0</v>
      </c>
      <c r="D86" s="2">
        <f>IFERROR(PPMT(Interest_Rate_Year/Payments_Year, A86, Duration_in_Years*Payments_Year, Purchase_Price-Down_Payment+$E$3, 0, 0), 0)</f>
        <v>0</v>
      </c>
    </row>
    <row r="87" spans="1:4" x14ac:dyDescent="0.25">
      <c r="A87">
        <f>A86+1</f>
        <v>74</v>
      </c>
      <c r="B87" s="3">
        <f t="shared" si="2"/>
        <v>-2.6147972675971687E-12</v>
      </c>
      <c r="C87" s="2">
        <f>IFERROR(IPMT(Interest_Rate_Year/Payments_Year, A87, Duration_in_Years*Payments_Year, Purchase_Price-Down_Payment+$E$3, 0, 0), 0)</f>
        <v>0</v>
      </c>
      <c r="D87" s="2">
        <f>IFERROR(PPMT(Interest_Rate_Year/Payments_Year, A87, Duration_in_Years*Payments_Year, Purchase_Price-Down_Payment+$E$3, 0, 0), 0)</f>
        <v>0</v>
      </c>
    </row>
    <row r="88" spans="1:4" x14ac:dyDescent="0.25">
      <c r="A88">
        <f t="shared" ref="A88:A96" si="4">A87+1</f>
        <v>75</v>
      </c>
      <c r="B88" s="3">
        <f t="shared" si="2"/>
        <v>-2.6147972675971687E-12</v>
      </c>
      <c r="C88" s="2">
        <f>IFERROR(IPMT(Interest_Rate_Year/Payments_Year, A88, Duration_in_Years*Payments_Year, Purchase_Price-Down_Payment+$E$3, 0, 0), 0)</f>
        <v>0</v>
      </c>
      <c r="D88" s="2">
        <f>IFERROR(PPMT(Interest_Rate_Year/Payments_Year, A88, Duration_in_Years*Payments_Year, Purchase_Price-Down_Payment+$E$3, 0, 0), 0)</f>
        <v>0</v>
      </c>
    </row>
    <row r="89" spans="1:4" x14ac:dyDescent="0.25">
      <c r="A89">
        <f t="shared" si="4"/>
        <v>76</v>
      </c>
      <c r="B89" s="3">
        <f t="shared" si="2"/>
        <v>-2.6147972675971687E-12</v>
      </c>
      <c r="C89" s="2">
        <f>IFERROR(IPMT(Interest_Rate_Year/Payments_Year, A89, Duration_in_Years*Payments_Year, Purchase_Price-Down_Payment+$E$3, 0, 0), 0)</f>
        <v>0</v>
      </c>
      <c r="D89" s="2">
        <f>IFERROR(PPMT(Interest_Rate_Year/Payments_Year, A89, Duration_in_Years*Payments_Year, Purchase_Price-Down_Payment+$E$3, 0, 0), 0)</f>
        <v>0</v>
      </c>
    </row>
    <row r="90" spans="1:4" x14ac:dyDescent="0.25">
      <c r="A90">
        <f t="shared" si="4"/>
        <v>77</v>
      </c>
      <c r="B90" s="3">
        <f t="shared" si="2"/>
        <v>-2.6147972675971687E-12</v>
      </c>
      <c r="C90" s="2">
        <f>IFERROR(IPMT(Interest_Rate_Year/Payments_Year, A90, Duration_in_Years*Payments_Year, Purchase_Price-Down_Payment+$E$3, 0, 0), 0)</f>
        <v>0</v>
      </c>
      <c r="D90" s="2">
        <f>IFERROR(PPMT(Interest_Rate_Year/Payments_Year, A90, Duration_in_Years*Payments_Year, Purchase_Price-Down_Payment+$E$3, 0, 0), 0)</f>
        <v>0</v>
      </c>
    </row>
    <row r="91" spans="1:4" x14ac:dyDescent="0.25">
      <c r="A91">
        <f t="shared" si="4"/>
        <v>78</v>
      </c>
      <c r="B91" s="3">
        <f t="shared" si="2"/>
        <v>-2.6147972675971687E-12</v>
      </c>
      <c r="C91" s="2">
        <f>IFERROR(IPMT(Interest_Rate_Year/Payments_Year, A91, Duration_in_Years*Payments_Year, Purchase_Price-Down_Payment+$E$3, 0, 0), 0)</f>
        <v>0</v>
      </c>
      <c r="D91" s="2">
        <f>IFERROR(PPMT(Interest_Rate_Year/Payments_Year, A91, Duration_in_Years*Payments_Year, Purchase_Price-Down_Payment+$E$3, 0, 0), 0)</f>
        <v>0</v>
      </c>
    </row>
    <row r="92" spans="1:4" x14ac:dyDescent="0.25">
      <c r="A92">
        <f t="shared" si="4"/>
        <v>79</v>
      </c>
      <c r="B92" s="3">
        <f t="shared" si="2"/>
        <v>-2.6147972675971687E-12</v>
      </c>
      <c r="C92" s="2">
        <f>IFERROR(IPMT(Interest_Rate_Year/Payments_Year, A92, Duration_in_Years*Payments_Year, Purchase_Price-Down_Payment+$E$3, 0, 0), 0)</f>
        <v>0</v>
      </c>
      <c r="D92" s="2">
        <f>IFERROR(PPMT(Interest_Rate_Year/Payments_Year, A92, Duration_in_Years*Payments_Year, Purchase_Price-Down_Payment+$E$3, 0, 0), 0)</f>
        <v>0</v>
      </c>
    </row>
    <row r="93" spans="1:4" x14ac:dyDescent="0.25">
      <c r="A93">
        <f t="shared" si="4"/>
        <v>80</v>
      </c>
      <c r="B93" s="3">
        <f t="shared" si="2"/>
        <v>-2.6147972675971687E-12</v>
      </c>
      <c r="C93" s="2">
        <f>IFERROR(IPMT(Interest_Rate_Year/Payments_Year, A93, Duration_in_Years*Payments_Year, Purchase_Price-Down_Payment+$E$3, 0, 0), 0)</f>
        <v>0</v>
      </c>
      <c r="D93" s="2">
        <f>IFERROR(PPMT(Interest_Rate_Year/Payments_Year, A93, Duration_in_Years*Payments_Year, Purchase_Price-Down_Payment+$E$3, 0, 0), 0)</f>
        <v>0</v>
      </c>
    </row>
    <row r="94" spans="1:4" x14ac:dyDescent="0.25">
      <c r="A94">
        <f t="shared" si="4"/>
        <v>81</v>
      </c>
      <c r="B94" s="3">
        <f t="shared" si="2"/>
        <v>-2.6147972675971687E-12</v>
      </c>
      <c r="C94" s="2">
        <f>IFERROR(IPMT(Interest_Rate_Year/Payments_Year, A94, Duration_in_Years*Payments_Year, Purchase_Price-Down_Payment+$E$3, 0, 0), 0)</f>
        <v>0</v>
      </c>
      <c r="D94" s="2">
        <f>IFERROR(PPMT(Interest_Rate_Year/Payments_Year, A94, Duration_in_Years*Payments_Year, Purchase_Price-Down_Payment+$E$3, 0, 0), 0)</f>
        <v>0</v>
      </c>
    </row>
    <row r="95" spans="1:4" x14ac:dyDescent="0.25">
      <c r="A95">
        <f t="shared" si="4"/>
        <v>82</v>
      </c>
      <c r="B95" s="3">
        <f t="shared" si="2"/>
        <v>-2.6147972675971687E-12</v>
      </c>
      <c r="C95" s="2">
        <f>IFERROR(IPMT(Interest_Rate_Year/Payments_Year, A95, Duration_in_Years*Payments_Year, Purchase_Price-Down_Payment+$E$3, 0, 0), 0)</f>
        <v>0</v>
      </c>
      <c r="D95" s="2">
        <f>IFERROR(PPMT(Interest_Rate_Year/Payments_Year, A95, Duration_in_Years*Payments_Year, Purchase_Price-Down_Payment+$E$3, 0, 0), 0)</f>
        <v>0</v>
      </c>
    </row>
    <row r="96" spans="1:4" x14ac:dyDescent="0.25">
      <c r="A96">
        <f t="shared" si="4"/>
        <v>83</v>
      </c>
      <c r="B96" s="3">
        <f t="shared" si="2"/>
        <v>-2.6147972675971687E-12</v>
      </c>
      <c r="C96" s="2">
        <f>IFERROR(IPMT(Interest_Rate_Year/Payments_Year, A96, Duration_in_Years*Payments_Year, Purchase_Price-Down_Payment+$E$3, 0, 0), 0)</f>
        <v>0</v>
      </c>
      <c r="D96" s="2">
        <f>IFERROR(PPMT(Interest_Rate_Year/Payments_Year, A96, Duration_in_Years*Payments_Year, Purchase_Price-Down_Payment+$E$3, 0, 0), 0)</f>
        <v>0</v>
      </c>
    </row>
    <row r="97" spans="1:4" x14ac:dyDescent="0.25">
      <c r="A97">
        <f>A96+1</f>
        <v>84</v>
      </c>
      <c r="B97" s="3">
        <f t="shared" si="2"/>
        <v>-2.6147972675971687E-12</v>
      </c>
      <c r="C97" s="2">
        <f>IFERROR(IPMT(Interest_Rate_Year/Payments_Year, A97, Duration_in_Years*Payments_Year, Purchase_Price-Down_Payment+$E$3, 0, 0), 0)</f>
        <v>0</v>
      </c>
      <c r="D97" s="2">
        <f>IFERROR(PPMT(Interest_Rate_Year/Payments_Year, A97, Duration_in_Years*Payments_Year, Purchase_Price-Down_Payment+$E$3, 0, 0), 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B X q C V T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B X q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6 g l U S d k g I G Q E A A L I B A A A T A B w A R m 9 y b X V s Y X M v U 2 V j d G l v b j E u b S C i G A A o o B Q A A A A A A A A A A A A A A A A A A A A A A A A A A A B t k E F r w k A Q h c 8 N 5 D 8 s 2 0 u E E F D o p Z J D i S 0 9 i W 3 S k + l h m p 1 q y m Z H d i d W E f 9 7 R y L V g 3 v Z n f e G N 9 9 s w I Z b c q o c 7 v E 0 j u I o r M G j U X P c g o E K d i p X F j m O l J y S e t + g K E X Y Z j N q + g 4 d J y + t x a w g x 1 K E R B e P 9 U d A H + q f j Q d D 9 Y x + n S U w o f 7 P z H j H e p Q u Z 2 j b r m X 0 u b 7 T q S r I 9 p 0 L + S R V z 6 4 h 0 7 p V P p 4 8 S P n W E 2 P J e 4 v 5 5 Z n N y e H n K B 3 Y 7 v X C U y e e U a 8 I R g C 0 g F b w J Y 1 n 5 6 w n w x q p W p 7 1 J 2 v L B i z 4 k L P v r y O L N b i V J F b 7 D V 7 i K g 8 u f J P v B u C T G Z I b 8 9 P D Q R f U O 9 7 L c i x d i n H H x 1 Q d 9 O l j 3 4 F R j A U K j G N Y S b D 0 H I + j O G r d T Y L p H 1 B L A Q I t A B Q A A g A I A A V 6 g l U y V T r a p w A A A P k A A A A S A A A A A A A A A A A A A A A A A A A A A A B D b 2 5 m a W c v U G F j a 2 F n Z S 5 4 b W x Q S w E C L Q A U A A I A C A A F e o J V D 8 r p q 6 Q A A A D p A A A A E w A A A A A A A A A A A A A A A A D z A A A A W 0 N v b n R l b n R f V H l w Z X N d L n h t b F B L A Q I t A B Q A A g A I A A V 6 g l U S d k g I G Q E A A L I B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I A A A A A A A A p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Z h Z G F U Y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Z h Z G F U Y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j M 6 M T Y 6 M T A u N j U 3 N z E 3 N 1 o i I C 8 + P E V u d H J 5 I F R 5 c G U 9 I k Z p b G x D b 2 x 1 b W 5 U e X B l c y I g V m F s d W U 9 I n N C Z 1 E 9 I i A v P j x F b n R y e S B U e X B l P S J G a W x s Q 2 9 s d W 1 u T m F t Z X M i I F Z h b H V l P S J z W y Z x d W 9 0 O 0 N v d W 5 0 e S Z x d W 9 0 O y w m c X V v d D t U Y X g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m F k Y V R h e C 9 D a G F u Z 2 V k I F R 5 c G U u e 0 N v d W 5 0 e S w w f S Z x d W 9 0 O y w m c X V v d D t T Z W N 0 a W 9 u M S 9 O Z X Z h Z G F U Y X g v Q 2 h h b m d l Z C B U e X B l L n t U Y X g g U m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Z h Z G F U Y X g v Q 2 h h b m d l Z C B U e X B l L n t D b 3 V u d H k s M H 0 m c X V v d D s s J n F 1 b 3 Q 7 U 2 V j d G l v b j E v T m V 2 Y W R h V G F 4 L 0 N o Y W 5 n Z W Q g V H l w Z S 5 7 V G F 4 I F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m F k Y V R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Z h Z G F U Y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2 Y W R h V G F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R q 7 e q B i x A g Q W u h m b A D E w A A A A A A g A A A A A A A 2 Y A A M A A A A A Q A A A A F H 7 v M j M q 3 f s c b p 7 T 7 F C d 6 A A A A A A E g A A A o A A A A B A A A A C T V N 6 3 b u u Y C o x t R O m Z Q 6 5 T U A A A A A l p t k r p 1 G U e C Y a 4 E G s F 8 6 g Q 2 r t r u I V z 6 H s v m Q k u H S r F T b e U M Y H 2 1 T h t n r i w D i I / 9 P J s 9 7 K Z H Z 4 U n + / X B l t e H 5 u l a P q N V v S 7 c B c h I y b Y H 5 M B F A A A A N P k d y b 8 Q R / n A O P M 3 o Y y A z j D i L H G < / D a t a M a s h u p > 
</file>

<file path=customXml/itemProps1.xml><?xml version="1.0" encoding="utf-8"?>
<ds:datastoreItem xmlns:ds="http://schemas.openxmlformats.org/officeDocument/2006/customXml" ds:itemID="{3D362815-949E-465C-B6A6-400679E12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SalesTax</vt:lpstr>
      <vt:lpstr>Calculator</vt:lpstr>
      <vt:lpstr>County</vt:lpstr>
      <vt:lpstr>Down_Payment</vt:lpstr>
      <vt:lpstr>Duration_in_Years</vt:lpstr>
      <vt:lpstr>Interest_Rate_Year</vt:lpstr>
      <vt:lpstr>Payments_Year</vt:lpstr>
      <vt:lpstr>Purchase_Price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Prado</dc:creator>
  <cp:lastModifiedBy>Jasmine Prado</cp:lastModifiedBy>
  <dcterms:created xsi:type="dcterms:W3CDTF">2022-12-02T23:15:44Z</dcterms:created>
  <dcterms:modified xsi:type="dcterms:W3CDTF">2022-12-03T00:25:37Z</dcterms:modified>
</cp:coreProperties>
</file>