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Not Sycned\self-study-practice\ML\ee499_sp23_assignments\assignment2\"/>
    </mc:Choice>
  </mc:AlternateContent>
  <xr:revisionPtr revIDLastSave="0" documentId="13_ncr:1_{E21FA3F0-6A36-4FE6-B4C6-3751E1B08A57}" xr6:coauthVersionLast="47" xr6:coauthVersionMax="47" xr10:uidLastSave="{00000000-0000-0000-0000-000000000000}"/>
  <bookViews>
    <workbookView xWindow="-108" yWindow="-108" windowWidth="23256" windowHeight="12456" activeTab="4" xr2:uid="{34675D98-24D9-4917-B61F-B86CF4E11C85}"/>
  </bookViews>
  <sheets>
    <sheet name="L2Classification" sheetId="1" r:id="rId1"/>
    <sheet name="ReLu" sheetId="2" r:id="rId2"/>
    <sheet name="logreg" sheetId="4" r:id="rId3"/>
    <sheet name="L2LinearReg" sheetId="5" r:id="rId4"/>
    <sheet name="L1LinearRe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6" l="1"/>
  <c r="L32" i="6"/>
  <c r="L31" i="6"/>
  <c r="L30" i="6"/>
  <c r="L29" i="6"/>
  <c r="L28" i="6"/>
  <c r="L27" i="6"/>
  <c r="H27" i="6"/>
  <c r="H26" i="6"/>
  <c r="H25" i="6"/>
  <c r="H28" i="6" s="1"/>
  <c r="J22" i="6"/>
  <c r="I22" i="6"/>
  <c r="H22" i="6"/>
  <c r="J20" i="6"/>
  <c r="I20" i="6"/>
  <c r="H20" i="6"/>
  <c r="J19" i="6"/>
  <c r="I19" i="6"/>
  <c r="H19" i="6"/>
  <c r="J18" i="6"/>
  <c r="I18" i="6"/>
  <c r="H18" i="6"/>
  <c r="G20" i="6"/>
  <c r="G19" i="6"/>
  <c r="G18" i="6"/>
  <c r="H14" i="6"/>
  <c r="H13" i="6"/>
  <c r="H12" i="6"/>
  <c r="K14" i="6"/>
  <c r="L14" i="6" s="1"/>
  <c r="E14" i="6"/>
  <c r="D14" i="6"/>
  <c r="C14" i="6"/>
  <c r="F14" i="6" s="1"/>
  <c r="G14" i="6" s="1"/>
  <c r="B14" i="6"/>
  <c r="K13" i="6"/>
  <c r="L13" i="6" s="1"/>
  <c r="E13" i="6"/>
  <c r="D13" i="6"/>
  <c r="C13" i="6"/>
  <c r="F13" i="6" s="1"/>
  <c r="G13" i="6" s="1"/>
  <c r="B13" i="6"/>
  <c r="K12" i="6"/>
  <c r="L12" i="6" s="1"/>
  <c r="L15" i="6" s="1"/>
  <c r="M15" i="6" s="1"/>
  <c r="E12" i="6"/>
  <c r="D12" i="6"/>
  <c r="C12" i="6"/>
  <c r="F12" i="6" s="1"/>
  <c r="G12" i="6" s="1"/>
  <c r="B12" i="6"/>
  <c r="G27" i="5"/>
  <c r="G26" i="5"/>
  <c r="G25" i="5"/>
  <c r="E27" i="5"/>
  <c r="D27" i="5"/>
  <c r="E26" i="5"/>
  <c r="D26" i="5"/>
  <c r="E25" i="5"/>
  <c r="D25" i="5"/>
  <c r="C27" i="5"/>
  <c r="C26" i="5"/>
  <c r="C25" i="5"/>
  <c r="F27" i="5"/>
  <c r="H27" i="5" s="1"/>
  <c r="F26" i="5"/>
  <c r="H26" i="5" s="1"/>
  <c r="F25" i="5"/>
  <c r="H25" i="5" s="1"/>
  <c r="E4" i="5"/>
  <c r="D4" i="5"/>
  <c r="C4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H14" i="5"/>
  <c r="H13" i="5"/>
  <c r="H12" i="5"/>
  <c r="G14" i="5"/>
  <c r="G13" i="5"/>
  <c r="G12" i="5"/>
  <c r="E14" i="5"/>
  <c r="D14" i="5"/>
  <c r="C14" i="5"/>
  <c r="F14" i="5" s="1"/>
  <c r="E13" i="5"/>
  <c r="D13" i="5"/>
  <c r="C13" i="5"/>
  <c r="F13" i="5" s="1"/>
  <c r="E12" i="5"/>
  <c r="D12" i="5"/>
  <c r="C12" i="5"/>
  <c r="F12" i="5" s="1"/>
  <c r="B14" i="5"/>
  <c r="B13" i="5"/>
  <c r="B12" i="5"/>
  <c r="I24" i="4"/>
  <c r="H24" i="4"/>
  <c r="G24" i="4"/>
  <c r="I23" i="4"/>
  <c r="H23" i="4"/>
  <c r="G23" i="4"/>
  <c r="I22" i="4"/>
  <c r="H22" i="4"/>
  <c r="G22" i="4"/>
  <c r="G14" i="4"/>
  <c r="G13" i="4"/>
  <c r="E14" i="4"/>
  <c r="E13" i="4"/>
  <c r="E12" i="4"/>
  <c r="D14" i="4"/>
  <c r="D13" i="4"/>
  <c r="D12" i="4"/>
  <c r="F12" i="4" s="1"/>
  <c r="C14" i="4"/>
  <c r="C13" i="4"/>
  <c r="F13" i="4" s="1"/>
  <c r="C12" i="4"/>
  <c r="F14" i="4"/>
  <c r="I43" i="4"/>
  <c r="H43" i="4"/>
  <c r="G43" i="4"/>
  <c r="I42" i="4"/>
  <c r="H42" i="4"/>
  <c r="G42" i="4"/>
  <c r="I41" i="4"/>
  <c r="H41" i="4"/>
  <c r="G41" i="4"/>
  <c r="E33" i="4"/>
  <c r="D33" i="4"/>
  <c r="C33" i="4"/>
  <c r="F33" i="4" s="1"/>
  <c r="G33" i="4" s="1"/>
  <c r="E32" i="4"/>
  <c r="D32" i="4"/>
  <c r="C32" i="4"/>
  <c r="E31" i="4"/>
  <c r="D31" i="4"/>
  <c r="C31" i="4"/>
  <c r="K26" i="2"/>
  <c r="J26" i="2"/>
  <c r="F18" i="2"/>
  <c r="E16" i="2"/>
  <c r="D16" i="2"/>
  <c r="C16" i="2"/>
  <c r="F16" i="2"/>
  <c r="F15" i="2"/>
  <c r="F14" i="2"/>
  <c r="E15" i="2"/>
  <c r="D15" i="2"/>
  <c r="C15" i="2"/>
  <c r="E14" i="2"/>
  <c r="D14" i="2"/>
  <c r="C14" i="2"/>
  <c r="E13" i="2"/>
  <c r="D13" i="2"/>
  <c r="C13" i="2"/>
  <c r="F13" i="2"/>
  <c r="H10" i="1"/>
  <c r="G10" i="1"/>
  <c r="F10" i="1"/>
  <c r="H9" i="1"/>
  <c r="G9" i="1"/>
  <c r="F9" i="1"/>
  <c r="F20" i="1"/>
  <c r="E20" i="1"/>
  <c r="D20" i="1"/>
  <c r="C20" i="1"/>
  <c r="B20" i="1"/>
  <c r="D28" i="1"/>
  <c r="C28" i="1"/>
  <c r="B28" i="1"/>
  <c r="D27" i="1"/>
  <c r="C27" i="1"/>
  <c r="B27" i="1"/>
  <c r="E28" i="1"/>
  <c r="D24" i="1"/>
  <c r="C24" i="1"/>
  <c r="B24" i="1"/>
  <c r="D23" i="1"/>
  <c r="C23" i="1"/>
  <c r="B23" i="1"/>
  <c r="B19" i="1"/>
  <c r="C19" i="1"/>
  <c r="D19" i="1"/>
  <c r="D18" i="1"/>
  <c r="C18" i="1"/>
  <c r="B18" i="1"/>
  <c r="E18" i="1" s="1"/>
  <c r="F18" i="1" s="1"/>
  <c r="G18" i="1" s="1"/>
  <c r="J21" i="6" l="1"/>
  <c r="E4" i="6" s="1"/>
  <c r="H28" i="5"/>
  <c r="H15" i="5"/>
  <c r="K12" i="5"/>
  <c r="L12" i="5" s="1"/>
  <c r="K13" i="5"/>
  <c r="L13" i="5" s="1"/>
  <c r="K14" i="5"/>
  <c r="L14" i="5" s="1"/>
  <c r="G12" i="4"/>
  <c r="H12" i="4" s="1"/>
  <c r="I12" i="4" s="1"/>
  <c r="J12" i="4" s="1"/>
  <c r="K12" i="4" s="1"/>
  <c r="G18" i="4"/>
  <c r="H18" i="4" s="1"/>
  <c r="I18" i="4" s="1"/>
  <c r="J18" i="4" s="1"/>
  <c r="L23" i="4" s="1"/>
  <c r="H13" i="4"/>
  <c r="I13" i="4" s="1"/>
  <c r="J13" i="4" s="1"/>
  <c r="K13" i="4" s="1"/>
  <c r="H14" i="4"/>
  <c r="I14" i="4" s="1"/>
  <c r="J14" i="4" s="1"/>
  <c r="K14" i="4" s="1"/>
  <c r="G19" i="4"/>
  <c r="H19" i="4" s="1"/>
  <c r="I19" i="4" s="1"/>
  <c r="J19" i="4" s="1"/>
  <c r="J24" i="4" s="1"/>
  <c r="F31" i="4"/>
  <c r="G31" i="4" s="1"/>
  <c r="H31" i="4" s="1"/>
  <c r="I31" i="4" s="1"/>
  <c r="J31" i="4" s="1"/>
  <c r="K31" i="4" s="1"/>
  <c r="H33" i="4"/>
  <c r="I33" i="4" s="1"/>
  <c r="J33" i="4" s="1"/>
  <c r="K33" i="4" s="1"/>
  <c r="G38" i="4"/>
  <c r="H38" i="4" s="1"/>
  <c r="I38" i="4" s="1"/>
  <c r="J38" i="4" s="1"/>
  <c r="G36" i="4"/>
  <c r="H36" i="4" s="1"/>
  <c r="I36" i="4" s="1"/>
  <c r="J36" i="4" s="1"/>
  <c r="L41" i="4" s="1"/>
  <c r="F32" i="4"/>
  <c r="G32" i="4" s="1"/>
  <c r="F7" i="1"/>
  <c r="G7" i="1"/>
  <c r="H7" i="1"/>
  <c r="E27" i="1"/>
  <c r="E24" i="1"/>
  <c r="F24" i="1" s="1"/>
  <c r="E19" i="1"/>
  <c r="F19" i="1" s="1"/>
  <c r="E23" i="1"/>
  <c r="F23" i="1" s="1"/>
  <c r="E25" i="6" l="1"/>
  <c r="E27" i="6"/>
  <c r="E26" i="6"/>
  <c r="H21" i="6"/>
  <c r="C4" i="6" s="1"/>
  <c r="H15" i="6"/>
  <c r="I21" i="6"/>
  <c r="D4" i="6" s="1"/>
  <c r="L15" i="5"/>
  <c r="M15" i="5" s="1"/>
  <c r="G17" i="4"/>
  <c r="H17" i="4" s="1"/>
  <c r="I17" i="4" s="1"/>
  <c r="J17" i="4" s="1"/>
  <c r="J22" i="4" s="1"/>
  <c r="K15" i="4"/>
  <c r="L15" i="4" s="1"/>
  <c r="K23" i="4"/>
  <c r="K24" i="4"/>
  <c r="L24" i="4"/>
  <c r="J23" i="4"/>
  <c r="K22" i="4"/>
  <c r="K25" i="4" s="1"/>
  <c r="K26" i="4" s="1"/>
  <c r="K27" i="4" s="1"/>
  <c r="L22" i="4"/>
  <c r="L25" i="4" s="1"/>
  <c r="L26" i="4" s="1"/>
  <c r="L27" i="4" s="1"/>
  <c r="J41" i="4"/>
  <c r="H32" i="4"/>
  <c r="I32" i="4" s="1"/>
  <c r="J32" i="4" s="1"/>
  <c r="K32" i="4" s="1"/>
  <c r="K34" i="4" s="1"/>
  <c r="L34" i="4" s="1"/>
  <c r="G37" i="4"/>
  <c r="H37" i="4" s="1"/>
  <c r="I37" i="4" s="1"/>
  <c r="J37" i="4" s="1"/>
  <c r="K41" i="4"/>
  <c r="K43" i="4"/>
  <c r="L43" i="4"/>
  <c r="J43" i="4"/>
  <c r="G19" i="1"/>
  <c r="G20" i="1" s="1"/>
  <c r="H20" i="1" s="1"/>
  <c r="H8" i="1"/>
  <c r="G8" i="1"/>
  <c r="F8" i="1"/>
  <c r="G24" i="1"/>
  <c r="G14" i="1"/>
  <c r="F14" i="1"/>
  <c r="H14" i="1"/>
  <c r="G23" i="1"/>
  <c r="G25" i="1" s="1"/>
  <c r="H25" i="1" s="1"/>
  <c r="H13" i="1"/>
  <c r="H15" i="1" s="1"/>
  <c r="G13" i="1"/>
  <c r="G15" i="1" s="1"/>
  <c r="F13" i="1"/>
  <c r="F15" i="1" s="1"/>
  <c r="D25" i="6" l="1"/>
  <c r="D27" i="6"/>
  <c r="D26" i="6"/>
  <c r="C25" i="6"/>
  <c r="C27" i="6"/>
  <c r="F27" i="6" s="1"/>
  <c r="G27" i="6" s="1"/>
  <c r="C26" i="6"/>
  <c r="F26" i="6" s="1"/>
  <c r="G26" i="6" s="1"/>
  <c r="J25" i="4"/>
  <c r="J26" i="4" s="1"/>
  <c r="J27" i="4" s="1"/>
  <c r="L42" i="4"/>
  <c r="L44" i="4" s="1"/>
  <c r="L45" i="4" s="1"/>
  <c r="L46" i="4" s="1"/>
  <c r="E4" i="4" s="1"/>
  <c r="J42" i="4"/>
  <c r="J44" i="4" s="1"/>
  <c r="J45" i="4" s="1"/>
  <c r="J46" i="4" s="1"/>
  <c r="C4" i="4" s="1"/>
  <c r="K42" i="4"/>
  <c r="K44" i="4" s="1"/>
  <c r="K45" i="4" s="1"/>
  <c r="K46" i="4" s="1"/>
  <c r="D4" i="4" s="1"/>
  <c r="F25" i="6" l="1"/>
  <c r="G25" i="6" s="1"/>
</calcChain>
</file>

<file path=xl/sharedStrings.xml><?xml version="1.0" encoding="utf-8"?>
<sst xmlns="http://schemas.openxmlformats.org/spreadsheetml/2006/main" count="123" uniqueCount="42">
  <si>
    <t>wo</t>
  </si>
  <si>
    <t>w1</t>
  </si>
  <si>
    <t>w2</t>
  </si>
  <si>
    <t>x00</t>
  </si>
  <si>
    <t>x01</t>
  </si>
  <si>
    <t>Initial</t>
  </si>
  <si>
    <t>Label</t>
  </si>
  <si>
    <t>w0</t>
  </si>
  <si>
    <t>w1*xk0</t>
  </si>
  <si>
    <t>w1*xk1</t>
  </si>
  <si>
    <t>X0P</t>
  </si>
  <si>
    <t>model(x,w)</t>
  </si>
  <si>
    <t>(model(x,w)-y)^2</t>
  </si>
  <si>
    <t>1st iter</t>
  </si>
  <si>
    <t>initial</t>
  </si>
  <si>
    <t>e</t>
  </si>
  <si>
    <t>2nd iter</t>
  </si>
  <si>
    <t>Index</t>
  </si>
  <si>
    <t>y * model(x,w)</t>
  </si>
  <si>
    <t>-1 * y * model(x,w)</t>
  </si>
  <si>
    <t>e^(-1 * y * model(x,w))</t>
  </si>
  <si>
    <t>1+e^(-1 * y * model(x,w))</t>
  </si>
  <si>
    <t>ln(1+e^(-1 * y * model(x,w)))</t>
  </si>
  <si>
    <t>e^(y * model(x,w))</t>
  </si>
  <si>
    <t>1+e^(y * model(x,w))</t>
  </si>
  <si>
    <t>1/(1+e^(y * model(x,w)))</t>
  </si>
  <si>
    <t>denominator</t>
  </si>
  <si>
    <t>log loss</t>
  </si>
  <si>
    <t>numerator</t>
  </si>
  <si>
    <t>y*x_aug_p (vector)</t>
  </si>
  <si>
    <t>numerator/denominator (vectorized)</t>
  </si>
  <si>
    <t>sum</t>
  </si>
  <si>
    <t>sum/P</t>
  </si>
  <si>
    <t>-1 * sum/P</t>
  </si>
  <si>
    <t>1st iteration</t>
  </si>
  <si>
    <t>alpha</t>
  </si>
  <si>
    <t>w2*xk1</t>
  </si>
  <si>
    <t>grad_eval</t>
  </si>
  <si>
    <t>e * x_aug_p (vector)</t>
  </si>
  <si>
    <t>iter1</t>
  </si>
  <si>
    <t>|model(x,w)-y|</t>
  </si>
  <si>
    <t>sign(e)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</si>
</sst>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D1C1-B16F-468E-891D-212E1BA5891C}">
  <dimension ref="A1:J28"/>
  <sheetViews>
    <sheetView workbookViewId="0">
      <selection activeCell="A17" sqref="A17:I20"/>
    </sheetView>
  </sheetViews>
  <sheetFormatPr defaultRowHeight="14.4" x14ac:dyDescent="0.3"/>
  <sheetData>
    <row r="1" spans="1:10" x14ac:dyDescent="0.3">
      <c r="G1" t="s">
        <v>10</v>
      </c>
    </row>
    <row r="2" spans="1:10" x14ac:dyDescent="0.3">
      <c r="B2" t="s">
        <v>0</v>
      </c>
      <c r="C2" t="s">
        <v>1</v>
      </c>
      <c r="D2" t="s">
        <v>2</v>
      </c>
      <c r="G2" t="s">
        <v>3</v>
      </c>
      <c r="H2" t="s">
        <v>4</v>
      </c>
      <c r="I2" t="s">
        <v>6</v>
      </c>
    </row>
    <row r="3" spans="1:10" x14ac:dyDescent="0.3">
      <c r="A3" t="s">
        <v>5</v>
      </c>
      <c r="B3">
        <v>-4.0237299200000001</v>
      </c>
      <c r="C3">
        <v>-0.69621266999999998</v>
      </c>
      <c r="D3">
        <v>-2.9447324799999999</v>
      </c>
      <c r="F3">
        <v>1</v>
      </c>
      <c r="G3">
        <v>8.3800000000000008</v>
      </c>
      <c r="H3">
        <v>4.71</v>
      </c>
      <c r="I3">
        <v>1</v>
      </c>
    </row>
    <row r="4" spans="1:10" x14ac:dyDescent="0.3">
      <c r="A4" t="s">
        <v>13</v>
      </c>
      <c r="B4">
        <v>-3.512</v>
      </c>
      <c r="C4">
        <v>2.2839999999999998</v>
      </c>
      <c r="D4">
        <v>-7.0000000000000007E-2</v>
      </c>
      <c r="F4">
        <v>1</v>
      </c>
      <c r="G4">
        <v>3.42</v>
      </c>
      <c r="H4">
        <v>6.44</v>
      </c>
      <c r="I4">
        <v>1</v>
      </c>
    </row>
    <row r="5" spans="1:10" x14ac:dyDescent="0.3">
      <c r="A5" t="s">
        <v>16</v>
      </c>
      <c r="B5">
        <v>-3.68</v>
      </c>
      <c r="C5">
        <v>0.98</v>
      </c>
      <c r="D5">
        <v>-0.93</v>
      </c>
      <c r="F5">
        <v>1</v>
      </c>
      <c r="G5">
        <v>8.1575000000000006</v>
      </c>
      <c r="H5">
        <v>5.8760000000000003</v>
      </c>
      <c r="I5">
        <v>1</v>
      </c>
    </row>
    <row r="7" spans="1:10" x14ac:dyDescent="0.3">
      <c r="F7">
        <f>F3*F18</f>
        <v>-24.727682075399997</v>
      </c>
      <c r="G7">
        <f>G3*F18</f>
        <v>-207.21797579185198</v>
      </c>
      <c r="H7">
        <f>H3*F18</f>
        <v>-116.46738257513398</v>
      </c>
    </row>
    <row r="8" spans="1:10" x14ac:dyDescent="0.3">
      <c r="F8">
        <f>F19*F4</f>
        <v>-26.368854422600002</v>
      </c>
      <c r="G8">
        <f>F19*G4</f>
        <v>-90.181482125292007</v>
      </c>
      <c r="H8">
        <f>F19*H4</f>
        <v>-169.81542248154403</v>
      </c>
    </row>
    <row r="9" spans="1:10" x14ac:dyDescent="0.3">
      <c r="F9">
        <f>F20*F5</f>
        <v>-28.006332828005</v>
      </c>
      <c r="G9">
        <f>F20*G5</f>
        <v>-228.46166004445081</v>
      </c>
      <c r="H9">
        <f>F20*H5</f>
        <v>-164.5652116973574</v>
      </c>
    </row>
    <row r="10" spans="1:10" x14ac:dyDescent="0.3">
      <c r="F10">
        <f>SUM(F7:F9)*2/3</f>
        <v>-52.735246217336659</v>
      </c>
      <c r="G10">
        <f>SUM(G7:G9)*2/3</f>
        <v>-350.57407864106318</v>
      </c>
      <c r="H10">
        <f>SUM(H7:H9)*2/3</f>
        <v>-300.56534450269027</v>
      </c>
    </row>
    <row r="13" spans="1:10" x14ac:dyDescent="0.3">
      <c r="F13">
        <f>F3*F23</f>
        <v>14.298219999999999</v>
      </c>
      <c r="G13">
        <f>G3*F23</f>
        <v>119.8190836</v>
      </c>
      <c r="H13">
        <f>H3*F23</f>
        <v>67.34461619999999</v>
      </c>
      <c r="J13" s="1"/>
    </row>
    <row r="14" spans="1:10" x14ac:dyDescent="0.3">
      <c r="F14">
        <f>F4*F24</f>
        <v>2.8484799999999995</v>
      </c>
      <c r="G14">
        <f>F24*G4</f>
        <v>9.7418015999999987</v>
      </c>
      <c r="H14">
        <f>F24*H4</f>
        <v>18.344211199999997</v>
      </c>
      <c r="J14" s="1"/>
    </row>
    <row r="15" spans="1:10" x14ac:dyDescent="0.3">
      <c r="F15">
        <f>SUM(F13:F14)</f>
        <v>17.146699999999999</v>
      </c>
      <c r="G15">
        <f>SUM(G13:G14)</f>
        <v>129.5608852</v>
      </c>
      <c r="H15">
        <f>SUM(H13:H14)</f>
        <v>85.68882739999998</v>
      </c>
      <c r="J15" s="1"/>
    </row>
    <row r="17" spans="1:8" x14ac:dyDescent="0.3">
      <c r="B17" t="s">
        <v>7</v>
      </c>
      <c r="C17" t="s">
        <v>8</v>
      </c>
      <c r="D17" t="s">
        <v>9</v>
      </c>
      <c r="E17" t="s">
        <v>11</v>
      </c>
      <c r="F17" t="s">
        <v>15</v>
      </c>
      <c r="G17" t="s">
        <v>12</v>
      </c>
    </row>
    <row r="18" spans="1:8" x14ac:dyDescent="0.3">
      <c r="A18" t="s">
        <v>14</v>
      </c>
      <c r="B18">
        <f>$B$3</f>
        <v>-4.0237299200000001</v>
      </c>
      <c r="C18">
        <f>$C$3*$G3</f>
        <v>-5.8342621746000001</v>
      </c>
      <c r="D18">
        <f>$D$3*$H3</f>
        <v>-13.869689980799999</v>
      </c>
      <c r="E18">
        <f>SUM(B18:D18)</f>
        <v>-23.727682075399997</v>
      </c>
      <c r="F18">
        <f>E18-I3</f>
        <v>-24.727682075399997</v>
      </c>
      <c r="G18">
        <f>(F18)^2</f>
        <v>611.45826082205826</v>
      </c>
    </row>
    <row r="19" spans="1:8" x14ac:dyDescent="0.3">
      <c r="B19">
        <f>$B$3</f>
        <v>-4.0237299200000001</v>
      </c>
      <c r="C19">
        <f>$C$3*$G4</f>
        <v>-2.3810473314</v>
      </c>
      <c r="D19">
        <f>$D$3*$H4</f>
        <v>-18.9640771712</v>
      </c>
      <c r="E19">
        <f>SUM(B19:D19)</f>
        <v>-25.368854422600002</v>
      </c>
      <c r="F19">
        <f>E19-I4</f>
        <v>-26.368854422600002</v>
      </c>
      <c r="G19">
        <f>(F19)^2</f>
        <v>695.31648356027165</v>
      </c>
    </row>
    <row r="20" spans="1:8" x14ac:dyDescent="0.3">
      <c r="B20">
        <f>$B$3</f>
        <v>-4.0237299200000001</v>
      </c>
      <c r="C20">
        <f>$C$3*$G5</f>
        <v>-5.6793548555250002</v>
      </c>
      <c r="D20">
        <f>$D$3*$H5</f>
        <v>-17.303248052480001</v>
      </c>
      <c r="E20">
        <f>SUM(B20:D20)</f>
        <v>-27.006332828005</v>
      </c>
      <c r="F20">
        <f>E20-I5</f>
        <v>-28.006332828005</v>
      </c>
      <c r="G20">
        <f>SUM(G18:G19)</f>
        <v>1306.77474438233</v>
      </c>
      <c r="H20">
        <f>G20/2</f>
        <v>653.38737219116501</v>
      </c>
    </row>
    <row r="21" spans="1:8" s="2" customFormat="1" x14ac:dyDescent="0.3"/>
    <row r="22" spans="1:8" x14ac:dyDescent="0.3">
      <c r="F22" t="s">
        <v>15</v>
      </c>
    </row>
    <row r="23" spans="1:8" x14ac:dyDescent="0.3">
      <c r="A23" t="s">
        <v>13</v>
      </c>
      <c r="B23">
        <f>$B$4</f>
        <v>-3.512</v>
      </c>
      <c r="C23">
        <f>$C$4*$G3</f>
        <v>19.13992</v>
      </c>
      <c r="D23">
        <f>$D$4*$H3</f>
        <v>-0.32970000000000005</v>
      </c>
      <c r="E23">
        <f>SUM(B23:D23)</f>
        <v>15.298219999999999</v>
      </c>
      <c r="F23">
        <f>E23-$I$3</f>
        <v>14.298219999999999</v>
      </c>
      <c r="G23">
        <f>(F23)^2</f>
        <v>204.43909516839997</v>
      </c>
    </row>
    <row r="24" spans="1:8" x14ac:dyDescent="0.3">
      <c r="B24">
        <f>$B$4</f>
        <v>-3.512</v>
      </c>
      <c r="C24">
        <f>$C$4*$G4</f>
        <v>7.8112799999999991</v>
      </c>
      <c r="D24">
        <f>$D$4*$H4</f>
        <v>-0.45080000000000009</v>
      </c>
      <c r="E24">
        <f>SUM(B24:D24)</f>
        <v>3.8484799999999995</v>
      </c>
      <c r="F24">
        <f>E24-$I$4</f>
        <v>2.8484799999999995</v>
      </c>
      <c r="G24">
        <f>(F24)^2</f>
        <v>8.1138383103999967</v>
      </c>
    </row>
    <row r="25" spans="1:8" x14ac:dyDescent="0.3">
      <c r="G25">
        <f>SUM(G23:G24)</f>
        <v>212.55293347879996</v>
      </c>
      <c r="H25">
        <f>G25/2</f>
        <v>106.27646673939998</v>
      </c>
    </row>
    <row r="27" spans="1:8" x14ac:dyDescent="0.3">
      <c r="A27" t="s">
        <v>16</v>
      </c>
      <c r="B27">
        <f>$B$5</f>
        <v>-3.68</v>
      </c>
      <c r="C27">
        <f>$C$5*$G3</f>
        <v>8.2124000000000006</v>
      </c>
      <c r="D27">
        <f>$D$5*$H3</f>
        <v>-4.3803000000000001</v>
      </c>
      <c r="E27">
        <f>SUM(B27:D27)</f>
        <v>0.15210000000000079</v>
      </c>
    </row>
    <row r="28" spans="1:8" x14ac:dyDescent="0.3">
      <c r="B28">
        <f>$B$5</f>
        <v>-3.68</v>
      </c>
      <c r="C28">
        <f>$C$5*$G4</f>
        <v>3.3515999999999999</v>
      </c>
      <c r="D28">
        <f>$D$5*$H4</f>
        <v>-5.9892000000000003</v>
      </c>
      <c r="E28">
        <f>SUM(B28:D28)</f>
        <v>-6.3176000000000005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0744-599C-42F2-A354-AC65843006F4}">
  <dimension ref="A2:K26"/>
  <sheetViews>
    <sheetView workbookViewId="0">
      <selection sqref="A1:N26"/>
    </sheetView>
  </sheetViews>
  <sheetFormatPr defaultRowHeight="14.4" x14ac:dyDescent="0.3"/>
  <sheetData>
    <row r="2" spans="1:11" x14ac:dyDescent="0.3">
      <c r="C2" t="s">
        <v>0</v>
      </c>
      <c r="D2" t="s">
        <v>1</v>
      </c>
      <c r="E2" t="s">
        <v>2</v>
      </c>
      <c r="I2">
        <v>9.0620999999999992</v>
      </c>
      <c r="J2">
        <v>5.3550000000000004</v>
      </c>
      <c r="K2">
        <v>1</v>
      </c>
    </row>
    <row r="3" spans="1:11" x14ac:dyDescent="0.3">
      <c r="B3" t="s">
        <v>5</v>
      </c>
      <c r="C3">
        <v>-4.0237299200000001</v>
      </c>
      <c r="D3">
        <v>-0.69621266999999998</v>
      </c>
      <c r="E3">
        <v>-2.9447324799999999</v>
      </c>
      <c r="I3">
        <v>5.407</v>
      </c>
      <c r="J3">
        <v>5.5</v>
      </c>
      <c r="K3">
        <v>1</v>
      </c>
    </row>
    <row r="4" spans="1:11" x14ac:dyDescent="0.3">
      <c r="I4">
        <v>-6.76</v>
      </c>
      <c r="J4">
        <v>-6.12</v>
      </c>
      <c r="K4">
        <v>-1</v>
      </c>
    </row>
    <row r="5" spans="1:11" x14ac:dyDescent="0.3">
      <c r="I5">
        <v>-1.05</v>
      </c>
      <c r="J5">
        <v>-4.6669999999999998</v>
      </c>
      <c r="K5">
        <v>-1</v>
      </c>
    </row>
    <row r="12" spans="1:11" x14ac:dyDescent="0.3">
      <c r="C12" t="s">
        <v>7</v>
      </c>
      <c r="D12" t="s">
        <v>8</v>
      </c>
      <c r="E12" t="s">
        <v>9</v>
      </c>
      <c r="F12" t="s">
        <v>11</v>
      </c>
      <c r="G12" t="s">
        <v>15</v>
      </c>
      <c r="H12" t="s">
        <v>12</v>
      </c>
    </row>
    <row r="13" spans="1:11" x14ac:dyDescent="0.3">
      <c r="C13">
        <f>$C3</f>
        <v>-4.0237299200000001</v>
      </c>
      <c r="D13">
        <f>$D3*$I2</f>
        <v>-6.3091488368069992</v>
      </c>
      <c r="E13">
        <f>$E3*$J2</f>
        <v>-15.769042430400001</v>
      </c>
      <c r="F13">
        <f>SUM(C13:E13)</f>
        <v>-26.101921187206997</v>
      </c>
    </row>
    <row r="14" spans="1:11" x14ac:dyDescent="0.3">
      <c r="C14">
        <f>$C3</f>
        <v>-4.0237299200000001</v>
      </c>
      <c r="D14">
        <f>$D3*$I3</f>
        <v>-3.76442190669</v>
      </c>
      <c r="E14">
        <f>$E3*$J3</f>
        <v>-16.196028639999998</v>
      </c>
      <c r="F14">
        <f>SUM(C14:E14)</f>
        <v>-23.984180466689999</v>
      </c>
    </row>
    <row r="15" spans="1:11" x14ac:dyDescent="0.3">
      <c r="C15">
        <f>$C3</f>
        <v>-4.0237299200000001</v>
      </c>
      <c r="D15">
        <f>$D3*$I4</f>
        <v>4.7063976491999995</v>
      </c>
      <c r="E15">
        <f>$E3*$J4</f>
        <v>18.021762777599999</v>
      </c>
      <c r="F15">
        <f>SUM(C15:E15)</f>
        <v>18.704430506799998</v>
      </c>
    </row>
    <row r="16" spans="1:11" x14ac:dyDescent="0.3">
      <c r="A16" s="2"/>
      <c r="B16" s="2"/>
      <c r="C16">
        <f>$C3</f>
        <v>-4.0237299200000001</v>
      </c>
      <c r="D16">
        <f>$D3*$I5</f>
        <v>0.7310233035</v>
      </c>
      <c r="E16">
        <f>$E3*$J5</f>
        <v>13.743066484159998</v>
      </c>
      <c r="F16">
        <f>SUM(C16:E16)</f>
        <v>10.450359867659998</v>
      </c>
      <c r="G16" s="2"/>
      <c r="H16" s="2"/>
    </row>
    <row r="18" spans="6:11" x14ac:dyDescent="0.3">
      <c r="F18">
        <f>115/6</f>
        <v>19.166666666666668</v>
      </c>
    </row>
    <row r="20" spans="6:11" x14ac:dyDescent="0.3">
      <c r="J20">
        <v>9.7799999999999994</v>
      </c>
      <c r="K20">
        <v>3.98</v>
      </c>
    </row>
    <row r="21" spans="6:11" x14ac:dyDescent="0.3">
      <c r="J21">
        <v>9.06</v>
      </c>
      <c r="K21">
        <v>5.3550000000000004</v>
      </c>
    </row>
    <row r="22" spans="6:11" x14ac:dyDescent="0.3">
      <c r="J22">
        <v>5.4</v>
      </c>
      <c r="K22">
        <v>5.5</v>
      </c>
    </row>
    <row r="23" spans="6:11" x14ac:dyDescent="0.3">
      <c r="J23">
        <v>6.76</v>
      </c>
      <c r="K23">
        <v>6.1280000000000001</v>
      </c>
    </row>
    <row r="24" spans="6:11" x14ac:dyDescent="0.3">
      <c r="J24">
        <v>1.05</v>
      </c>
      <c r="K24">
        <v>4.6669999999999998</v>
      </c>
    </row>
    <row r="25" spans="6:11" x14ac:dyDescent="0.3">
      <c r="J25">
        <v>0.56299999999999994</v>
      </c>
      <c r="K25">
        <v>6.915</v>
      </c>
    </row>
    <row r="26" spans="6:11" x14ac:dyDescent="0.3">
      <c r="J26">
        <f>SUM(J20:J25)/6</f>
        <v>5.4355000000000002</v>
      </c>
      <c r="K26">
        <f>SUM(K20:K25)/6</f>
        <v>5.4241666666666672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A09D-468D-4EAF-A511-4A8310E43EB4}">
  <dimension ref="A1:L46"/>
  <sheetViews>
    <sheetView workbookViewId="0">
      <selection sqref="A1:L19"/>
    </sheetView>
  </sheetViews>
  <sheetFormatPr defaultRowHeight="14.4" x14ac:dyDescent="0.3"/>
  <cols>
    <col min="3" max="3" width="11.66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.77734375" bestFit="1" customWidth="1"/>
    <col min="8" max="8" width="16.44140625" bestFit="1" customWidth="1"/>
    <col min="9" max="9" width="19.6640625" bestFit="1" customWidth="1"/>
    <col min="10" max="10" width="21.77734375" bestFit="1" customWidth="1"/>
    <col min="11" max="11" width="24.33203125" bestFit="1" customWidth="1"/>
    <col min="12" max="12" width="12" bestFit="1" customWidth="1"/>
  </cols>
  <sheetData>
    <row r="1" spans="1:12" x14ac:dyDescent="0.3">
      <c r="B1" t="s">
        <v>35</v>
      </c>
      <c r="C1">
        <v>0.01</v>
      </c>
      <c r="G1" t="s">
        <v>17</v>
      </c>
    </row>
    <row r="2" spans="1:12" x14ac:dyDescent="0.3">
      <c r="C2" t="s">
        <v>0</v>
      </c>
      <c r="D2" t="s">
        <v>1</v>
      </c>
      <c r="E2" t="s">
        <v>2</v>
      </c>
      <c r="G2">
        <v>504</v>
      </c>
      <c r="H2">
        <v>1</v>
      </c>
      <c r="I2">
        <v>-7.11</v>
      </c>
      <c r="J2">
        <v>-2.88</v>
      </c>
      <c r="K2">
        <v>-1</v>
      </c>
    </row>
    <row r="3" spans="1:12" x14ac:dyDescent="0.3">
      <c r="B3" t="s">
        <v>5</v>
      </c>
      <c r="C3">
        <v>-4.0237299200000001</v>
      </c>
      <c r="D3">
        <v>-0.69621266999999998</v>
      </c>
      <c r="E3">
        <v>-2.9447324799999999</v>
      </c>
      <c r="G3">
        <v>505</v>
      </c>
      <c r="H3">
        <v>1</v>
      </c>
      <c r="I3">
        <v>2.74</v>
      </c>
      <c r="J3">
        <v>-5.09</v>
      </c>
      <c r="K3">
        <v>-1</v>
      </c>
    </row>
    <row r="4" spans="1:12" x14ac:dyDescent="0.3">
      <c r="B4" t="s">
        <v>34</v>
      </c>
      <c r="C4">
        <f>C3-$C$1*J46</f>
        <v>-4.0319635557680193</v>
      </c>
      <c r="D4">
        <f>D3-$C$1*K46</f>
        <v>-0.67910732288182007</v>
      </c>
      <c r="E4">
        <f>E3-$C$1*L46</f>
        <v>-2.9166903024194717</v>
      </c>
      <c r="G4">
        <v>506</v>
      </c>
      <c r="H4">
        <v>1</v>
      </c>
      <c r="I4">
        <v>-1.62</v>
      </c>
      <c r="J4">
        <v>-0.94299999999999995</v>
      </c>
      <c r="K4">
        <v>-1</v>
      </c>
    </row>
    <row r="7" spans="1:12" x14ac:dyDescent="0.3">
      <c r="G7">
        <v>499</v>
      </c>
      <c r="H7">
        <v>1</v>
      </c>
      <c r="I7">
        <v>5.407</v>
      </c>
      <c r="J7">
        <v>5.5</v>
      </c>
      <c r="K7">
        <v>1</v>
      </c>
    </row>
    <row r="8" spans="1:12" x14ac:dyDescent="0.3">
      <c r="G8">
        <v>500</v>
      </c>
      <c r="H8">
        <v>1</v>
      </c>
      <c r="I8">
        <v>-6.76</v>
      </c>
      <c r="J8">
        <v>-6.12</v>
      </c>
      <c r="K8">
        <v>-1</v>
      </c>
    </row>
    <row r="9" spans="1:12" x14ac:dyDescent="0.3">
      <c r="G9">
        <v>501</v>
      </c>
      <c r="H9">
        <v>1</v>
      </c>
      <c r="I9">
        <v>-1.05</v>
      </c>
      <c r="J9">
        <v>-4.66</v>
      </c>
      <c r="K9">
        <v>-1</v>
      </c>
    </row>
    <row r="11" spans="1:12" x14ac:dyDescent="0.3">
      <c r="A11" t="s">
        <v>27</v>
      </c>
      <c r="C11" t="s">
        <v>7</v>
      </c>
      <c r="D11" t="s">
        <v>8</v>
      </c>
      <c r="E11" t="s">
        <v>36</v>
      </c>
      <c r="F11" t="s">
        <v>11</v>
      </c>
      <c r="G11" t="s">
        <v>18</v>
      </c>
      <c r="H11" s="3" t="s">
        <v>19</v>
      </c>
      <c r="I11" s="3" t="s">
        <v>20</v>
      </c>
      <c r="J11" s="3" t="s">
        <v>21</v>
      </c>
      <c r="K11" s="3" t="s">
        <v>22</v>
      </c>
    </row>
    <row r="12" spans="1:12" x14ac:dyDescent="0.3">
      <c r="C12">
        <f>C3</f>
        <v>-4.0237299200000001</v>
      </c>
      <c r="D12">
        <f>D3*I7</f>
        <v>-3.76442190669</v>
      </c>
      <c r="E12">
        <f>E3*J7</f>
        <v>-16.196028639999998</v>
      </c>
      <c r="F12">
        <f>SUM(C12:E12)</f>
        <v>-23.984180466689999</v>
      </c>
      <c r="G12">
        <f>F12*K7</f>
        <v>-23.984180466689999</v>
      </c>
      <c r="H12">
        <f>G12*-1</f>
        <v>23.984180466689999</v>
      </c>
      <c r="I12">
        <f>EXP(H12)</f>
        <v>26073373723.1567</v>
      </c>
      <c r="J12">
        <f>I12+1</f>
        <v>26073373724.1567</v>
      </c>
      <c r="K12">
        <f>LN(J12)</f>
        <v>23.984180466728354</v>
      </c>
    </row>
    <row r="13" spans="1:12" x14ac:dyDescent="0.3">
      <c r="C13">
        <f>C3</f>
        <v>-4.0237299200000001</v>
      </c>
      <c r="D13">
        <f>D3*I8</f>
        <v>4.7063976491999995</v>
      </c>
      <c r="E13">
        <f>E3*J8</f>
        <v>18.021762777599999</v>
      </c>
      <c r="F13">
        <f>SUM(C13:E13)</f>
        <v>18.704430506799998</v>
      </c>
      <c r="G13">
        <f>F13*K8</f>
        <v>-18.704430506799998</v>
      </c>
      <c r="H13">
        <f>G13*-1</f>
        <v>18.704430506799998</v>
      </c>
      <c r="I13">
        <f>EXP(H13)</f>
        <v>132810054.90679494</v>
      </c>
      <c r="J13">
        <f>I13+1</f>
        <v>132810055.90679494</v>
      </c>
      <c r="K13">
        <f>LN(J13)</f>
        <v>18.704430514329548</v>
      </c>
    </row>
    <row r="14" spans="1:12" x14ac:dyDescent="0.3">
      <c r="C14">
        <f>C3</f>
        <v>-4.0237299200000001</v>
      </c>
      <c r="D14">
        <f>D4*I9</f>
        <v>0.71306268902591108</v>
      </c>
      <c r="E14">
        <f>E3*J9</f>
        <v>13.722453356799999</v>
      </c>
      <c r="F14">
        <f>SUM(C14:E14)</f>
        <v>10.411786125825909</v>
      </c>
      <c r="G14">
        <f>F14*K9</f>
        <v>-10.411786125825909</v>
      </c>
      <c r="H14">
        <f>G14*-1</f>
        <v>10.411786125825909</v>
      </c>
      <c r="I14">
        <f>EXP(H14)</f>
        <v>33249.204660930867</v>
      </c>
      <c r="J14">
        <f>I14+1</f>
        <v>33250.204660930867</v>
      </c>
      <c r="K14">
        <f>LN(J14)</f>
        <v>10.411816201281022</v>
      </c>
    </row>
    <row r="15" spans="1:12" x14ac:dyDescent="0.3">
      <c r="A15" s="2"/>
      <c r="B15" s="2"/>
      <c r="G15" s="2"/>
      <c r="H15" s="2"/>
      <c r="K15">
        <f>SUM(K12:K14)</f>
        <v>53.100427182338926</v>
      </c>
      <c r="L15">
        <f>K15/3</f>
        <v>17.700142394112977</v>
      </c>
    </row>
    <row r="16" spans="1:12" x14ac:dyDescent="0.3">
      <c r="A16" t="s">
        <v>26</v>
      </c>
      <c r="G16" t="s">
        <v>18</v>
      </c>
      <c r="H16" s="3" t="s">
        <v>23</v>
      </c>
      <c r="I16" s="3" t="s">
        <v>24</v>
      </c>
      <c r="J16" s="3" t="s">
        <v>25</v>
      </c>
    </row>
    <row r="17" spans="1:12" x14ac:dyDescent="0.3">
      <c r="G17">
        <f>G12</f>
        <v>-23.984180466689999</v>
      </c>
      <c r="H17">
        <f>EXP(G17)</f>
        <v>3.8353302898882782E-11</v>
      </c>
      <c r="I17">
        <f>H17+1</f>
        <v>1.0000000000383533</v>
      </c>
      <c r="J17">
        <f>1/I17</f>
        <v>0.99999999996164668</v>
      </c>
    </row>
    <row r="18" spans="1:12" x14ac:dyDescent="0.3">
      <c r="G18">
        <f>G13</f>
        <v>-18.704430506799998</v>
      </c>
      <c r="H18">
        <f>EXP(G18)</f>
        <v>7.5295503845833974E-9</v>
      </c>
      <c r="I18">
        <f>H18+1</f>
        <v>1.0000000075295503</v>
      </c>
      <c r="J18">
        <f>1/I18</f>
        <v>0.99999999247044979</v>
      </c>
    </row>
    <row r="19" spans="1:12" x14ac:dyDescent="0.3">
      <c r="G19">
        <f>G14</f>
        <v>-10.411786125825909</v>
      </c>
      <c r="H19">
        <f>EXP(G19)</f>
        <v>3.0075907384787454E-5</v>
      </c>
      <c r="I19">
        <f>H19+1</f>
        <v>1.0000300759073848</v>
      </c>
      <c r="J19">
        <f>1/I19</f>
        <v>0.99996992499714821</v>
      </c>
    </row>
    <row r="21" spans="1:12" x14ac:dyDescent="0.3">
      <c r="A21" t="s">
        <v>28</v>
      </c>
      <c r="G21" t="s">
        <v>29</v>
      </c>
      <c r="J21" t="s">
        <v>30</v>
      </c>
    </row>
    <row r="22" spans="1:12" x14ac:dyDescent="0.3">
      <c r="G22">
        <f>H7*K7</f>
        <v>1</v>
      </c>
      <c r="H22">
        <f>I7*K7</f>
        <v>5.407</v>
      </c>
      <c r="I22">
        <f>J7*K7</f>
        <v>5.5</v>
      </c>
      <c r="J22">
        <f>G22*J17</f>
        <v>0.99999999996164668</v>
      </c>
      <c r="K22">
        <f>H22*J17</f>
        <v>5.4069999997926237</v>
      </c>
      <c r="L22">
        <f>I22*J17</f>
        <v>5.4999999997890567</v>
      </c>
    </row>
    <row r="23" spans="1:12" x14ac:dyDescent="0.3">
      <c r="G23">
        <f>H8*K8</f>
        <v>-1</v>
      </c>
      <c r="H23">
        <f>I8*K8</f>
        <v>6.76</v>
      </c>
      <c r="I23">
        <f>J8*K8</f>
        <v>6.12</v>
      </c>
      <c r="J23">
        <f>G23*J18</f>
        <v>-0.99999999247044979</v>
      </c>
      <c r="K23">
        <f>H23*J18</f>
        <v>6.7599999491002407</v>
      </c>
      <c r="L23">
        <f>I23*J18</f>
        <v>6.1199999539191525</v>
      </c>
    </row>
    <row r="24" spans="1:12" x14ac:dyDescent="0.3">
      <c r="G24">
        <f>H9*K9</f>
        <v>-1</v>
      </c>
      <c r="H24">
        <f>I9*K9</f>
        <v>1.05</v>
      </c>
      <c r="I24">
        <f>J9*K9</f>
        <v>4.66</v>
      </c>
      <c r="J24">
        <f>G24*J19</f>
        <v>-0.99996992499714821</v>
      </c>
      <c r="K24">
        <f>H24*J19</f>
        <v>1.0499684212470057</v>
      </c>
      <c r="L24">
        <f>I24*J19</f>
        <v>4.6598598504867104</v>
      </c>
    </row>
    <row r="25" spans="1:12" x14ac:dyDescent="0.3">
      <c r="I25" t="s">
        <v>31</v>
      </c>
      <c r="J25">
        <f>SUM(J22:J24)</f>
        <v>-0.99996991750595132</v>
      </c>
      <c r="K25">
        <f>SUM(K22:K24)</f>
        <v>13.21696837013987</v>
      </c>
      <c r="L25">
        <f>SUM(L22:L24)</f>
        <v>16.279859804194921</v>
      </c>
    </row>
    <row r="26" spans="1:12" x14ac:dyDescent="0.3">
      <c r="I26" t="s">
        <v>32</v>
      </c>
      <c r="J26">
        <f>J25/3</f>
        <v>-0.33332330583531711</v>
      </c>
      <c r="K26">
        <f>K25/3</f>
        <v>4.4056561233799565</v>
      </c>
      <c r="L26">
        <f>L25/3</f>
        <v>5.4266199347316402</v>
      </c>
    </row>
    <row r="27" spans="1:12" x14ac:dyDescent="0.3">
      <c r="A27" t="s">
        <v>37</v>
      </c>
      <c r="I27" s="3" t="s">
        <v>33</v>
      </c>
      <c r="J27">
        <f>J26*-1</f>
        <v>0.33332330583531711</v>
      </c>
      <c r="K27">
        <f>K26*-1</f>
        <v>-4.4056561233799565</v>
      </c>
      <c r="L27">
        <f>L26*-1</f>
        <v>-5.4266199347316402</v>
      </c>
    </row>
    <row r="30" spans="1:12" x14ac:dyDescent="0.3">
      <c r="A30" t="s">
        <v>27</v>
      </c>
      <c r="C30" t="s">
        <v>7</v>
      </c>
      <c r="D30" t="s">
        <v>8</v>
      </c>
      <c r="E30" t="s">
        <v>36</v>
      </c>
      <c r="F30" t="s">
        <v>11</v>
      </c>
      <c r="G30" t="s">
        <v>18</v>
      </c>
      <c r="H30" s="3" t="s">
        <v>19</v>
      </c>
      <c r="I30" s="3" t="s">
        <v>20</v>
      </c>
      <c r="J30" s="3" t="s">
        <v>21</v>
      </c>
      <c r="K30" s="3" t="s">
        <v>22</v>
      </c>
    </row>
    <row r="31" spans="1:12" x14ac:dyDescent="0.3">
      <c r="C31">
        <f>$C3</f>
        <v>-4.0237299200000001</v>
      </c>
      <c r="D31">
        <f>$D3*$I2</f>
        <v>4.9500720837000003</v>
      </c>
      <c r="E31">
        <f>$E3*$J2</f>
        <v>8.4808295423999986</v>
      </c>
      <c r="F31">
        <f>SUM(C31:E31)</f>
        <v>9.407171706099998</v>
      </c>
      <c r="G31">
        <f>F31*K2</f>
        <v>-9.407171706099998</v>
      </c>
      <c r="H31">
        <f>G31*-1</f>
        <v>9.407171706099998</v>
      </c>
      <c r="I31">
        <f>EXP(H31)</f>
        <v>12175.386661606397</v>
      </c>
      <c r="J31">
        <f>I31+1</f>
        <v>12176.386661606397</v>
      </c>
      <c r="K31">
        <f>LN(J31)</f>
        <v>9.4072538356424573</v>
      </c>
    </row>
    <row r="32" spans="1:12" x14ac:dyDescent="0.3">
      <c r="C32">
        <f>$C3</f>
        <v>-4.0237299200000001</v>
      </c>
      <c r="D32">
        <f>$D3*$I3</f>
        <v>-1.9076227158000001</v>
      </c>
      <c r="E32">
        <f>$E3*$J3</f>
        <v>14.988688323199998</v>
      </c>
      <c r="F32">
        <f>SUM(C32:E32)</f>
        <v>9.0573356873999984</v>
      </c>
      <c r="G32">
        <f>F32*K3</f>
        <v>-9.0573356873999984</v>
      </c>
      <c r="H32">
        <f>G32*-1</f>
        <v>9.0573356873999984</v>
      </c>
      <c r="I32">
        <f>EXP(H32)</f>
        <v>8581.2570184675187</v>
      </c>
      <c r="J32">
        <f>I32+1</f>
        <v>8582.2570184675187</v>
      </c>
      <c r="K32">
        <f>LN(J32)</f>
        <v>9.0574522136543525</v>
      </c>
    </row>
    <row r="33" spans="1:12" x14ac:dyDescent="0.3">
      <c r="C33">
        <f>$C3</f>
        <v>-4.0237299200000001</v>
      </c>
      <c r="D33">
        <f>$D3*$I4</f>
        <v>1.1278645253999999</v>
      </c>
      <c r="E33">
        <f>$E3*$J4</f>
        <v>2.7768827286399995</v>
      </c>
      <c r="F33">
        <f>SUM(C33:E33)</f>
        <v>-0.11898266596000084</v>
      </c>
      <c r="G33">
        <f>F33*K4</f>
        <v>0.11898266596000084</v>
      </c>
      <c r="H33">
        <f>G33*-1</f>
        <v>-0.11898266596000084</v>
      </c>
      <c r="I33">
        <f>EXP(H33)</f>
        <v>0.8878231901912601</v>
      </c>
      <c r="J33">
        <f>I33+1</f>
        <v>1.8878231901912601</v>
      </c>
      <c r="K33">
        <f>LN(J33)</f>
        <v>0.63542441407483918</v>
      </c>
    </row>
    <row r="34" spans="1:12" x14ac:dyDescent="0.3">
      <c r="A34" s="2"/>
      <c r="B34" s="2"/>
      <c r="G34" s="2"/>
      <c r="H34" s="2"/>
      <c r="K34">
        <f>SUM(K31:K33)</f>
        <v>19.100130463371649</v>
      </c>
      <c r="L34">
        <f>K34/3</f>
        <v>6.3667101544572162</v>
      </c>
    </row>
    <row r="35" spans="1:12" x14ac:dyDescent="0.3">
      <c r="A35" t="s">
        <v>26</v>
      </c>
      <c r="G35" t="s">
        <v>18</v>
      </c>
      <c r="H35" s="3" t="s">
        <v>23</v>
      </c>
      <c r="I35" s="3" t="s">
        <v>24</v>
      </c>
      <c r="J35" s="3" t="s">
        <v>25</v>
      </c>
    </row>
    <row r="36" spans="1:12" x14ac:dyDescent="0.3">
      <c r="G36">
        <f>G31</f>
        <v>-9.407171706099998</v>
      </c>
      <c r="H36">
        <f>EXP(G36)</f>
        <v>8.2132915183168566E-5</v>
      </c>
      <c r="I36">
        <f>H36+1</f>
        <v>1.0000821329151832</v>
      </c>
      <c r="J36">
        <f>1/I36</f>
        <v>0.99991787383007857</v>
      </c>
    </row>
    <row r="37" spans="1:12" x14ac:dyDescent="0.3">
      <c r="G37">
        <f>G32</f>
        <v>-9.0573356873999984</v>
      </c>
      <c r="H37">
        <f>EXP(G37)</f>
        <v>1.165330438009168E-4</v>
      </c>
      <c r="I37">
        <f>H37+1</f>
        <v>1.0001165330438009</v>
      </c>
      <c r="J37">
        <f>1/I37</f>
        <v>0.9998834805345671</v>
      </c>
    </row>
    <row r="38" spans="1:12" x14ac:dyDescent="0.3">
      <c r="G38">
        <f>G33</f>
        <v>0.11898266596000084</v>
      </c>
      <c r="H38">
        <f>EXP(G38)</f>
        <v>1.1263503939163542</v>
      </c>
      <c r="I38">
        <f>H38+1</f>
        <v>2.1263503939163542</v>
      </c>
      <c r="J38">
        <f>1/I38</f>
        <v>0.47028937604125548</v>
      </c>
    </row>
    <row r="40" spans="1:12" x14ac:dyDescent="0.3">
      <c r="A40" t="s">
        <v>28</v>
      </c>
      <c r="G40" t="s">
        <v>29</v>
      </c>
      <c r="J40" t="s">
        <v>30</v>
      </c>
    </row>
    <row r="41" spans="1:12" x14ac:dyDescent="0.3">
      <c r="G41">
        <f>K2*H2</f>
        <v>-1</v>
      </c>
      <c r="H41">
        <f>K2*I2</f>
        <v>7.11</v>
      </c>
      <c r="I41">
        <f>K2*J2</f>
        <v>2.88</v>
      </c>
      <c r="J41">
        <f>G41*J36</f>
        <v>-0.99991787383007857</v>
      </c>
      <c r="K41">
        <f>H41*J36</f>
        <v>7.1094160829318591</v>
      </c>
      <c r="L41">
        <f>I41*J36</f>
        <v>2.8797634766306262</v>
      </c>
    </row>
    <row r="42" spans="1:12" x14ac:dyDescent="0.3">
      <c r="G42">
        <f>K3*H3</f>
        <v>-1</v>
      </c>
      <c r="H42">
        <f>K3*I3</f>
        <v>-2.74</v>
      </c>
      <c r="I42">
        <f>K3*J3</f>
        <v>5.09</v>
      </c>
      <c r="J42">
        <f>G42*J37</f>
        <v>-0.9998834805345671</v>
      </c>
      <c r="K42">
        <f>H42*J37</f>
        <v>-2.739680736664714</v>
      </c>
      <c r="L42">
        <f>I42*J37</f>
        <v>5.0894069159209465</v>
      </c>
    </row>
    <row r="43" spans="1:12" x14ac:dyDescent="0.3">
      <c r="G43">
        <f>K4*H4</f>
        <v>-1</v>
      </c>
      <c r="H43">
        <f>K4*I4</f>
        <v>1.62</v>
      </c>
      <c r="I43">
        <f>K4*J4</f>
        <v>0.94299999999999995</v>
      </c>
      <c r="J43">
        <f>G43*J38</f>
        <v>-0.47028937604125548</v>
      </c>
      <c r="K43">
        <f>H43*J38</f>
        <v>0.76186878918683398</v>
      </c>
      <c r="L43">
        <f>I43*J38</f>
        <v>0.44348288160690391</v>
      </c>
    </row>
    <row r="44" spans="1:12" x14ac:dyDescent="0.3">
      <c r="I44" t="s">
        <v>31</v>
      </c>
      <c r="J44">
        <f>SUM(J41:J43)</f>
        <v>-2.4700907304059014</v>
      </c>
      <c r="K44">
        <f>SUM(K41:K43)</f>
        <v>5.131604135453979</v>
      </c>
      <c r="L44">
        <f>SUM(L41:L43)</f>
        <v>8.4126532741584761</v>
      </c>
    </row>
    <row r="45" spans="1:12" x14ac:dyDescent="0.3">
      <c r="I45" t="s">
        <v>32</v>
      </c>
      <c r="J45">
        <f>J44/3</f>
        <v>-0.82336357680196715</v>
      </c>
      <c r="K45">
        <f>K44/3</f>
        <v>1.710534711817993</v>
      </c>
      <c r="L45">
        <f>L44/3</f>
        <v>2.8042177580528254</v>
      </c>
    </row>
    <row r="46" spans="1:12" x14ac:dyDescent="0.3">
      <c r="A46" t="s">
        <v>37</v>
      </c>
      <c r="I46" s="3" t="s">
        <v>33</v>
      </c>
      <c r="J46">
        <f>J45*-1</f>
        <v>0.82336357680196715</v>
      </c>
      <c r="K46">
        <f>K45*-1</f>
        <v>-1.710534711817993</v>
      </c>
      <c r="L46">
        <f>L45*-1</f>
        <v>-2.8042177580528254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5EE7-2BD8-4A68-8280-F49FB6169B27}">
  <dimension ref="A1:M28"/>
  <sheetViews>
    <sheetView workbookViewId="0">
      <selection activeCell="G21" sqref="G21"/>
    </sheetView>
  </sheetViews>
  <sheetFormatPr defaultRowHeight="14.4" x14ac:dyDescent="0.3"/>
  <sheetData>
    <row r="1" spans="1:13" x14ac:dyDescent="0.3">
      <c r="B1" t="s">
        <v>35</v>
      </c>
      <c r="C1">
        <v>0.01</v>
      </c>
      <c r="H1" t="s">
        <v>17</v>
      </c>
    </row>
    <row r="2" spans="1:13" x14ac:dyDescent="0.3">
      <c r="C2" t="s">
        <v>0</v>
      </c>
      <c r="D2" t="s">
        <v>1</v>
      </c>
      <c r="E2" t="s">
        <v>2</v>
      </c>
      <c r="H2">
        <v>0</v>
      </c>
      <c r="I2">
        <v>1</v>
      </c>
      <c r="J2">
        <v>-5.9</v>
      </c>
      <c r="K2">
        <v>7.7</v>
      </c>
      <c r="L2">
        <v>13.07</v>
      </c>
    </row>
    <row r="3" spans="1:13" x14ac:dyDescent="0.3">
      <c r="B3" t="s">
        <v>5</v>
      </c>
      <c r="C3">
        <v>-4.0237299200000001</v>
      </c>
      <c r="D3">
        <v>-0.69621266999999998</v>
      </c>
      <c r="E3">
        <v>-2.9447324799999999</v>
      </c>
      <c r="H3">
        <v>1</v>
      </c>
      <c r="I3">
        <v>1</v>
      </c>
      <c r="J3">
        <v>8.85</v>
      </c>
      <c r="K3">
        <v>-6</v>
      </c>
      <c r="L3">
        <v>-7.7190000000000003</v>
      </c>
    </row>
    <row r="4" spans="1:13" x14ac:dyDescent="0.3">
      <c r="B4" t="s">
        <v>34</v>
      </c>
      <c r="C4">
        <f>C3-$G23*H22</f>
        <v>-4.0247467940115165</v>
      </c>
      <c r="D4">
        <f>D3-$G23*I22</f>
        <v>-0.97481271714094997</v>
      </c>
      <c r="E4">
        <f>E3-$G23*J22</f>
        <v>-2.5949814855306483</v>
      </c>
      <c r="H4">
        <v>2</v>
      </c>
      <c r="I4">
        <v>1</v>
      </c>
      <c r="J4">
        <v>3.319</v>
      </c>
      <c r="K4">
        <v>-7.2248000000000001</v>
      </c>
      <c r="L4">
        <v>-7.0430000000000001</v>
      </c>
    </row>
    <row r="7" spans="1:13" x14ac:dyDescent="0.3">
      <c r="H7">
        <v>499</v>
      </c>
      <c r="I7">
        <v>1</v>
      </c>
      <c r="J7">
        <v>5.407</v>
      </c>
      <c r="K7">
        <v>5.5</v>
      </c>
      <c r="L7">
        <v>1</v>
      </c>
    </row>
    <row r="8" spans="1:13" x14ac:dyDescent="0.3">
      <c r="H8">
        <v>500</v>
      </c>
      <c r="I8">
        <v>1</v>
      </c>
      <c r="J8">
        <v>-6.76</v>
      </c>
      <c r="K8">
        <v>-6.12</v>
      </c>
      <c r="L8">
        <v>-1</v>
      </c>
    </row>
    <row r="9" spans="1:13" x14ac:dyDescent="0.3">
      <c r="H9">
        <v>501</v>
      </c>
      <c r="I9">
        <v>1</v>
      </c>
      <c r="J9">
        <v>-1.05</v>
      </c>
      <c r="K9">
        <v>-4.66</v>
      </c>
      <c r="L9">
        <v>-1</v>
      </c>
    </row>
    <row r="11" spans="1:13" x14ac:dyDescent="0.3">
      <c r="B11" t="s">
        <v>7</v>
      </c>
      <c r="C11" t="s">
        <v>8</v>
      </c>
      <c r="D11" t="s">
        <v>9</v>
      </c>
      <c r="E11" t="s">
        <v>11</v>
      </c>
      <c r="F11" t="s">
        <v>31</v>
      </c>
      <c r="G11" t="s">
        <v>15</v>
      </c>
      <c r="H11" t="s">
        <v>12</v>
      </c>
      <c r="K11" s="3" t="s">
        <v>21</v>
      </c>
      <c r="L11" s="3" t="s">
        <v>22</v>
      </c>
    </row>
    <row r="12" spans="1:13" x14ac:dyDescent="0.3">
      <c r="A12" t="s">
        <v>14</v>
      </c>
      <c r="B12" t="str">
        <f>$B$3</f>
        <v>Initial</v>
      </c>
      <c r="C12">
        <f>C3</f>
        <v>-4.0237299200000001</v>
      </c>
      <c r="D12">
        <f>D3*J2</f>
        <v>4.1076547530000003</v>
      </c>
      <c r="E12">
        <f>E3*K2</f>
        <v>-22.674440095999998</v>
      </c>
      <c r="F12">
        <f>SUM(C12:E12)</f>
        <v>-22.590515262999997</v>
      </c>
      <c r="G12">
        <f>F12-L2</f>
        <v>-35.660515262999994</v>
      </c>
      <c r="H12">
        <f>G12^2</f>
        <v>1271.6723488226555</v>
      </c>
      <c r="K12">
        <f>J12+1</f>
        <v>1</v>
      </c>
      <c r="L12">
        <f>LN(K12)</f>
        <v>0</v>
      </c>
    </row>
    <row r="13" spans="1:13" x14ac:dyDescent="0.3">
      <c r="B13" t="str">
        <f>$B$3</f>
        <v>Initial</v>
      </c>
      <c r="C13">
        <f>C3</f>
        <v>-4.0237299200000001</v>
      </c>
      <c r="D13">
        <f>D3*J3</f>
        <v>-6.1614821294999995</v>
      </c>
      <c r="E13">
        <f>E3*K3</f>
        <v>17.668394880000001</v>
      </c>
      <c r="F13">
        <f>SUM(C13:E13)</f>
        <v>7.4831828305000023</v>
      </c>
      <c r="G13">
        <f>F13-L3</f>
        <v>15.202182830500004</v>
      </c>
      <c r="H13">
        <f>G13^2</f>
        <v>231.10636281194911</v>
      </c>
      <c r="K13">
        <f>J13+1</f>
        <v>1</v>
      </c>
      <c r="L13">
        <f>LN(K13)</f>
        <v>0</v>
      </c>
    </row>
    <row r="14" spans="1:13" x14ac:dyDescent="0.3">
      <c r="B14" t="str">
        <f>$B$3</f>
        <v>Initial</v>
      </c>
      <c r="C14">
        <f>C3</f>
        <v>-4.0237299200000001</v>
      </c>
      <c r="D14">
        <f>D3*J4</f>
        <v>-2.3107298517299997</v>
      </c>
      <c r="E14">
        <f>E3*K4</f>
        <v>21.275103221504001</v>
      </c>
      <c r="F14">
        <f>SUM(C14:E14)</f>
        <v>14.940643449774001</v>
      </c>
      <c r="G14">
        <f>F14-L4</f>
        <v>21.983643449774</v>
      </c>
      <c r="H14">
        <f>G14^2</f>
        <v>483.28057932679133</v>
      </c>
      <c r="K14">
        <f>J14+1</f>
        <v>1</v>
      </c>
      <c r="L14">
        <f>LN(K14)</f>
        <v>0</v>
      </c>
    </row>
    <row r="15" spans="1:13" x14ac:dyDescent="0.3">
      <c r="A15" s="2"/>
      <c r="B15" s="2"/>
      <c r="H15">
        <f>SUM(H12:H14)/3</f>
        <v>662.01976365379869</v>
      </c>
      <c r="I15" s="2"/>
      <c r="L15">
        <f>SUM(L12:L14)</f>
        <v>0</v>
      </c>
      <c r="M15">
        <f>L15/3</f>
        <v>0</v>
      </c>
    </row>
    <row r="17" spans="1:10" x14ac:dyDescent="0.3">
      <c r="H17" t="s">
        <v>38</v>
      </c>
    </row>
    <row r="18" spans="1:10" x14ac:dyDescent="0.3">
      <c r="H18">
        <f>G12*I2</f>
        <v>-35.660515262999994</v>
      </c>
      <c r="I18">
        <f>G12*J2</f>
        <v>210.39704005169997</v>
      </c>
      <c r="J18">
        <f>G12*K2</f>
        <v>-274.58596752509993</v>
      </c>
    </row>
    <row r="19" spans="1:10" x14ac:dyDescent="0.3">
      <c r="H19">
        <f>G13*I3</f>
        <v>15.202182830500004</v>
      </c>
      <c r="I19">
        <f>G13*J3</f>
        <v>134.53931804992501</v>
      </c>
      <c r="J19">
        <f>G13*K3</f>
        <v>-91.213096983000014</v>
      </c>
    </row>
    <row r="20" spans="1:10" x14ac:dyDescent="0.3">
      <c r="H20">
        <f>G14*I4</f>
        <v>21.983643449774</v>
      </c>
      <c r="I20">
        <f>G14*J4</f>
        <v>72.963712609799899</v>
      </c>
      <c r="J20">
        <f>G14*K4</f>
        <v>-158.82742719592719</v>
      </c>
    </row>
    <row r="21" spans="1:10" x14ac:dyDescent="0.3">
      <c r="H21">
        <f>SUM(H18:H20)</f>
        <v>1.5253110172740101</v>
      </c>
      <c r="I21">
        <f>SUM(I18:I20)</f>
        <v>417.90007071142486</v>
      </c>
      <c r="J21">
        <f>SUM(J18:J20)</f>
        <v>-524.6264917040271</v>
      </c>
    </row>
    <row r="22" spans="1:10" x14ac:dyDescent="0.3">
      <c r="G22" t="s">
        <v>37</v>
      </c>
      <c r="H22">
        <f>H21*2/3</f>
        <v>1.0168740115160066</v>
      </c>
      <c r="I22">
        <f>I21*2/3</f>
        <v>278.60004714094993</v>
      </c>
      <c r="J22">
        <f>J21*2/3</f>
        <v>-349.75099446935138</v>
      </c>
    </row>
    <row r="23" spans="1:10" x14ac:dyDescent="0.3">
      <c r="F23" t="s">
        <v>35</v>
      </c>
      <c r="G23">
        <v>1E-3</v>
      </c>
    </row>
    <row r="25" spans="1:10" x14ac:dyDescent="0.3">
      <c r="A25" t="s">
        <v>39</v>
      </c>
      <c r="C25">
        <f>C4</f>
        <v>-4.0247467940115165</v>
      </c>
      <c r="D25">
        <f>$D$4*J2</f>
        <v>5.7513950311316053</v>
      </c>
      <c r="E25">
        <f>$E$4*K2</f>
        <v>-19.981357438585992</v>
      </c>
      <c r="F25">
        <f>SUM(C25:E25)</f>
        <v>-18.254709201465904</v>
      </c>
      <c r="G25">
        <f>F25-L2</f>
        <v>-31.324709201465904</v>
      </c>
      <c r="H25">
        <f>G25^2</f>
        <v>981.23740655640268</v>
      </c>
    </row>
    <row r="26" spans="1:10" x14ac:dyDescent="0.3">
      <c r="C26">
        <f>C4</f>
        <v>-4.0247467940115165</v>
      </c>
      <c r="D26">
        <f>$D$4*J3</f>
        <v>-8.6270925466974067</v>
      </c>
      <c r="E26">
        <f>$E$4*K3</f>
        <v>15.56988891318389</v>
      </c>
      <c r="F26">
        <f>SUM(C26:E26)</f>
        <v>2.9180495724749669</v>
      </c>
      <c r="G26">
        <f>F26-L3</f>
        <v>10.637049572474968</v>
      </c>
      <c r="H26">
        <f>G26^2</f>
        <v>113.1468236072899</v>
      </c>
    </row>
    <row r="27" spans="1:10" x14ac:dyDescent="0.3">
      <c r="C27">
        <f>C4</f>
        <v>-4.0247467940115165</v>
      </c>
      <c r="D27">
        <f>$D$4*J4</f>
        <v>-3.235403408190813</v>
      </c>
      <c r="E27">
        <f>$E$4*K4</f>
        <v>18.748222236661828</v>
      </c>
      <c r="F27">
        <f>SUM(C27:E27)</f>
        <v>11.488072034459499</v>
      </c>
      <c r="G27">
        <f>F27-L4</f>
        <v>18.531072034459498</v>
      </c>
      <c r="H27">
        <f>G27^2</f>
        <v>343.4006307463269</v>
      </c>
    </row>
    <row r="28" spans="1:10" x14ac:dyDescent="0.3">
      <c r="H28">
        <f>SUM(H25:H27)/3</f>
        <v>479.26162030333984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F78-EB7B-4DF1-B0B4-A9610BB0FF2C}">
  <dimension ref="A1:M32"/>
  <sheetViews>
    <sheetView tabSelected="1" workbookViewId="0">
      <selection activeCell="G26" sqref="G26"/>
    </sheetView>
  </sheetViews>
  <sheetFormatPr defaultRowHeight="14.4" x14ac:dyDescent="0.3"/>
  <sheetData>
    <row r="1" spans="1:13" x14ac:dyDescent="0.3">
      <c r="B1" t="s">
        <v>35</v>
      </c>
      <c r="C1">
        <v>0.01</v>
      </c>
      <c r="H1" t="s">
        <v>17</v>
      </c>
    </row>
    <row r="2" spans="1:13" x14ac:dyDescent="0.3">
      <c r="C2" t="s">
        <v>0</v>
      </c>
      <c r="D2" t="s">
        <v>1</v>
      </c>
      <c r="E2" t="s">
        <v>2</v>
      </c>
      <c r="H2">
        <v>0</v>
      </c>
      <c r="I2">
        <v>1</v>
      </c>
      <c r="J2">
        <v>-5.9</v>
      </c>
      <c r="K2">
        <v>7.7</v>
      </c>
      <c r="L2">
        <v>13.07</v>
      </c>
    </row>
    <row r="3" spans="1:13" x14ac:dyDescent="0.3">
      <c r="B3" t="s">
        <v>5</v>
      </c>
      <c r="C3">
        <v>-4.0237299200000001</v>
      </c>
      <c r="D3">
        <v>-0.69621266999999998</v>
      </c>
      <c r="E3">
        <v>-2.9447324799999999</v>
      </c>
      <c r="H3">
        <v>1</v>
      </c>
      <c r="I3">
        <v>1</v>
      </c>
      <c r="J3">
        <v>8.85</v>
      </c>
      <c r="K3">
        <v>-6</v>
      </c>
      <c r="L3">
        <v>-7.7190000000000003</v>
      </c>
    </row>
    <row r="4" spans="1:13" x14ac:dyDescent="0.3">
      <c r="B4" t="s">
        <v>34</v>
      </c>
      <c r="C4">
        <f>C3-$G23*H22</f>
        <v>-4.0240632533333338</v>
      </c>
      <c r="D4">
        <f>D3-$G23*I22</f>
        <v>-0.70223566999999998</v>
      </c>
      <c r="E4">
        <f>E3-$G23*J22</f>
        <v>-2.9377575466666666</v>
      </c>
      <c r="H4">
        <v>2</v>
      </c>
      <c r="I4">
        <v>1</v>
      </c>
      <c r="J4">
        <v>3.319</v>
      </c>
      <c r="K4">
        <v>-7.2248000000000001</v>
      </c>
      <c r="L4">
        <v>-7.0430000000000001</v>
      </c>
    </row>
    <row r="7" spans="1:13" x14ac:dyDescent="0.3">
      <c r="H7">
        <v>499</v>
      </c>
      <c r="I7">
        <v>1</v>
      </c>
      <c r="J7">
        <v>5.407</v>
      </c>
      <c r="K7">
        <v>5.5</v>
      </c>
      <c r="L7">
        <v>1</v>
      </c>
    </row>
    <row r="8" spans="1:13" x14ac:dyDescent="0.3">
      <c r="H8">
        <v>500</v>
      </c>
      <c r="I8">
        <v>1</v>
      </c>
      <c r="J8">
        <v>-6.76</v>
      </c>
      <c r="K8">
        <v>-6.12</v>
      </c>
      <c r="L8">
        <v>-1</v>
      </c>
    </row>
    <row r="9" spans="1:13" x14ac:dyDescent="0.3">
      <c r="H9">
        <v>501</v>
      </c>
      <c r="I9">
        <v>1</v>
      </c>
      <c r="J9">
        <v>-1.05</v>
      </c>
      <c r="K9">
        <v>-4.66</v>
      </c>
      <c r="L9">
        <v>-1</v>
      </c>
    </row>
    <row r="11" spans="1:13" x14ac:dyDescent="0.3">
      <c r="C11" t="s">
        <v>7</v>
      </c>
      <c r="D11" t="s">
        <v>8</v>
      </c>
      <c r="E11" t="s">
        <v>9</v>
      </c>
      <c r="F11" t="s">
        <v>31</v>
      </c>
      <c r="G11" t="s">
        <v>15</v>
      </c>
      <c r="H11" t="s">
        <v>40</v>
      </c>
      <c r="K11" s="3" t="s">
        <v>21</v>
      </c>
      <c r="L11" s="3" t="s">
        <v>22</v>
      </c>
    </row>
    <row r="12" spans="1:13" x14ac:dyDescent="0.3">
      <c r="A12" t="s">
        <v>14</v>
      </c>
      <c r="B12" t="str">
        <f>$B$3</f>
        <v>Initial</v>
      </c>
      <c r="C12">
        <f>C3</f>
        <v>-4.0237299200000001</v>
      </c>
      <c r="D12">
        <f>D3*J2</f>
        <v>4.1076547530000003</v>
      </c>
      <c r="E12">
        <f>E3*K2</f>
        <v>-22.674440095999998</v>
      </c>
      <c r="F12">
        <f>SUM(C12:E12)</f>
        <v>-22.590515262999997</v>
      </c>
      <c r="G12">
        <f>F12-L2</f>
        <v>-35.660515262999994</v>
      </c>
      <c r="H12">
        <f>ABS(G12)</f>
        <v>35.660515262999994</v>
      </c>
      <c r="K12">
        <f>J12+1</f>
        <v>1</v>
      </c>
      <c r="L12">
        <f>LN(K12)</f>
        <v>0</v>
      </c>
    </row>
    <row r="13" spans="1:13" x14ac:dyDescent="0.3">
      <c r="B13" t="str">
        <f>$B$3</f>
        <v>Initial</v>
      </c>
      <c r="C13">
        <f>C3</f>
        <v>-4.0237299200000001</v>
      </c>
      <c r="D13">
        <f>D3*J3</f>
        <v>-6.1614821294999995</v>
      </c>
      <c r="E13">
        <f>E3*K3</f>
        <v>17.668394880000001</v>
      </c>
      <c r="F13">
        <f>SUM(C13:E13)</f>
        <v>7.4831828305000023</v>
      </c>
      <c r="G13">
        <f>F13-L3</f>
        <v>15.202182830500004</v>
      </c>
      <c r="H13">
        <f>ABS(G13)</f>
        <v>15.202182830500004</v>
      </c>
      <c r="K13">
        <f>J13+1</f>
        <v>1</v>
      </c>
      <c r="L13">
        <f>LN(K13)</f>
        <v>0</v>
      </c>
    </row>
    <row r="14" spans="1:13" x14ac:dyDescent="0.3">
      <c r="B14" t="str">
        <f>$B$3</f>
        <v>Initial</v>
      </c>
      <c r="C14">
        <f>C3</f>
        <v>-4.0237299200000001</v>
      </c>
      <c r="D14">
        <f>D3*J4</f>
        <v>-2.3107298517299997</v>
      </c>
      <c r="E14">
        <f>E3*K4</f>
        <v>21.275103221504001</v>
      </c>
      <c r="F14">
        <f>SUM(C14:E14)</f>
        <v>14.940643449774001</v>
      </c>
      <c r="G14">
        <f>F14-L4</f>
        <v>21.983643449774</v>
      </c>
      <c r="H14">
        <f>ABS(G14)</f>
        <v>21.983643449774</v>
      </c>
      <c r="K14">
        <f>J14+1</f>
        <v>1</v>
      </c>
      <c r="L14">
        <f>LN(K14)</f>
        <v>0</v>
      </c>
    </row>
    <row r="15" spans="1:13" x14ac:dyDescent="0.3">
      <c r="A15" s="2"/>
      <c r="B15" s="2"/>
      <c r="H15">
        <f>SUM(H12:H14)/3</f>
        <v>24.282113847758001</v>
      </c>
      <c r="I15" s="2"/>
      <c r="L15">
        <f>SUM(L12:L14)</f>
        <v>0</v>
      </c>
      <c r="M15">
        <f>L15/3</f>
        <v>0</v>
      </c>
    </row>
    <row r="17" spans="1:13" x14ac:dyDescent="0.3">
      <c r="G17" t="s">
        <v>41</v>
      </c>
      <c r="H17" t="s">
        <v>38</v>
      </c>
    </row>
    <row r="18" spans="1:13" x14ac:dyDescent="0.3">
      <c r="G18">
        <f>IF(G12&lt;0,-1,1)</f>
        <v>-1</v>
      </c>
      <c r="H18">
        <f>G18*I2</f>
        <v>-1</v>
      </c>
      <c r="I18">
        <f>G18*J2</f>
        <v>5.9</v>
      </c>
      <c r="J18">
        <f>G18*K2</f>
        <v>-7.7</v>
      </c>
    </row>
    <row r="19" spans="1:13" x14ac:dyDescent="0.3">
      <c r="G19">
        <f>IF(G13&lt;0,-1,1)</f>
        <v>1</v>
      </c>
      <c r="H19">
        <f>G19*I3</f>
        <v>1</v>
      </c>
      <c r="I19">
        <f>G19*J3</f>
        <v>8.85</v>
      </c>
      <c r="J19">
        <f>G19*K3</f>
        <v>-6</v>
      </c>
    </row>
    <row r="20" spans="1:13" x14ac:dyDescent="0.3">
      <c r="G20">
        <f>IF(G14&lt;0,-1,1)</f>
        <v>1</v>
      </c>
      <c r="H20">
        <f>G20*I4</f>
        <v>1</v>
      </c>
      <c r="I20">
        <f>G20*J4</f>
        <v>3.319</v>
      </c>
      <c r="J20">
        <f>G20*K4</f>
        <v>-7.2248000000000001</v>
      </c>
    </row>
    <row r="21" spans="1:13" x14ac:dyDescent="0.3">
      <c r="H21">
        <f>SUM(H18:H20)</f>
        <v>1</v>
      </c>
      <c r="I21">
        <f>SUM(I18:I20)</f>
        <v>18.068999999999999</v>
      </c>
      <c r="J21">
        <f>SUM(J18:J20)</f>
        <v>-20.924799999999998</v>
      </c>
    </row>
    <row r="22" spans="1:13" x14ac:dyDescent="0.3">
      <c r="G22" t="s">
        <v>37</v>
      </c>
      <c r="H22">
        <f>H21*1/3</f>
        <v>0.33333333333333331</v>
      </c>
      <c r="I22">
        <f>I21*1/3</f>
        <v>6.0229999999999997</v>
      </c>
      <c r="J22">
        <f>J21*1/3</f>
        <v>-6.9749333333333325</v>
      </c>
    </row>
    <row r="23" spans="1:13" x14ac:dyDescent="0.3">
      <c r="F23" t="s">
        <v>35</v>
      </c>
      <c r="G23">
        <v>1E-3</v>
      </c>
    </row>
    <row r="25" spans="1:13" x14ac:dyDescent="0.3">
      <c r="A25" t="s">
        <v>39</v>
      </c>
      <c r="C25">
        <f>C4</f>
        <v>-4.0240632533333338</v>
      </c>
      <c r="D25">
        <f>$D$4*J2</f>
        <v>4.1431904529999999</v>
      </c>
      <c r="E25">
        <f>$E$4*K2</f>
        <v>-22.620733109333333</v>
      </c>
      <c r="F25">
        <f>SUM(C25:E25)</f>
        <v>-22.501605909666665</v>
      </c>
      <c r="G25">
        <f>F25-L2</f>
        <v>-35.571605909666665</v>
      </c>
      <c r="H25">
        <f>ABS(G25)</f>
        <v>35.571605909666665</v>
      </c>
    </row>
    <row r="26" spans="1:13" x14ac:dyDescent="0.3">
      <c r="C26">
        <f>C4</f>
        <v>-4.0240632533333338</v>
      </c>
      <c r="D26">
        <f>$D$4*J3</f>
        <v>-6.2147856794999994</v>
      </c>
      <c r="E26">
        <f>$E$4*K3</f>
        <v>17.626545279999998</v>
      </c>
      <c r="F26">
        <f>SUM(C26:E26)</f>
        <v>7.3876963471666652</v>
      </c>
      <c r="G26">
        <f>F26-L3</f>
        <v>15.106696347166665</v>
      </c>
      <c r="H26">
        <f>ABS(G26)</f>
        <v>15.106696347166665</v>
      </c>
    </row>
    <row r="27" spans="1:13" x14ac:dyDescent="0.3">
      <c r="C27">
        <f>C4</f>
        <v>-4.0240632533333338</v>
      </c>
      <c r="D27">
        <f>$D$4*J4</f>
        <v>-2.33072018873</v>
      </c>
      <c r="E27">
        <f>$E$4*K4</f>
        <v>21.224710723157333</v>
      </c>
      <c r="F27">
        <f>SUM(C27:E27)</f>
        <v>14.869927281094</v>
      </c>
      <c r="G27">
        <f>F27-L4</f>
        <v>21.912927281093999</v>
      </c>
      <c r="H27">
        <f>ABS(G27)</f>
        <v>21.912927281093999</v>
      </c>
      <c r="K27">
        <v>1</v>
      </c>
      <c r="L27">
        <f>K27^2</f>
        <v>1</v>
      </c>
    </row>
    <row r="28" spans="1:13" x14ac:dyDescent="0.3">
      <c r="H28">
        <f>SUM(H25:H27)/3</f>
        <v>24.197076512642443</v>
      </c>
      <c r="K28">
        <v>2</v>
      </c>
      <c r="L28">
        <f t="shared" ref="L28:L31" si="0">K28^2</f>
        <v>4</v>
      </c>
    </row>
    <row r="29" spans="1:13" x14ac:dyDescent="0.3">
      <c r="K29">
        <v>3</v>
      </c>
      <c r="L29">
        <f t="shared" si="0"/>
        <v>9</v>
      </c>
    </row>
    <row r="30" spans="1:13" x14ac:dyDescent="0.3">
      <c r="K30">
        <v>4</v>
      </c>
      <c r="L30">
        <f t="shared" si="0"/>
        <v>16</v>
      </c>
    </row>
    <row r="31" spans="1:13" x14ac:dyDescent="0.3">
      <c r="K31">
        <v>5</v>
      </c>
      <c r="L31">
        <f t="shared" si="0"/>
        <v>25</v>
      </c>
    </row>
    <row r="32" spans="1:13" x14ac:dyDescent="0.3">
      <c r="L32">
        <f>SUM(L27:L31)</f>
        <v>55</v>
      </c>
      <c r="M32">
        <f>L32^0.5</f>
        <v>7.416198487095663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L2Classification</vt:lpstr>
      <vt:lpstr>ReLu</vt:lpstr>
      <vt:lpstr>logreg</vt:lpstr>
      <vt:lpstr>L2LinearReg</vt:lpstr>
      <vt:lpstr>L1LinearReg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</cp:lastModifiedBy>
  <dcterms:created xsi:type="dcterms:W3CDTF">2023-02-20T23:03:28Z</dcterms:created>
  <dcterms:modified xsi:type="dcterms:W3CDTF">2023-02-23T23:11:34Z</dcterms:modified>
</cp:coreProperties>
</file>