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I:\D LCMY\0 CPA-treasurer\Spreadsheet calculations\"/>
    </mc:Choice>
  </mc:AlternateContent>
  <bookViews>
    <workbookView xWindow="0" yWindow="450" windowWidth="15450" windowHeight="6375" firstSheet="4" activeTab="7"/>
  </bookViews>
  <sheets>
    <sheet name="Summary (Monthly)" sheetId="1" r:id="rId1"/>
    <sheet name="AugSept 2013" sheetId="2" r:id="rId2"/>
    <sheet name="FY2013-2014" sheetId="4" r:id="rId3"/>
    <sheet name="FY2014-2015" sheetId="6" r:id="rId4"/>
    <sheet name="FY2015-2016" sheetId="7" r:id="rId5"/>
    <sheet name="FY2016-2017" sheetId="11" r:id="rId6"/>
    <sheet name="FY2017-2018" sheetId="12" r:id="rId7"/>
    <sheet name="FY2017-2018 Budgeted Expenses" sheetId="5" r:id="rId8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5" l="1"/>
  <c r="E38" i="5" l="1"/>
  <c r="E44" i="5"/>
  <c r="E34" i="5"/>
  <c r="E33" i="5" l="1"/>
  <c r="E32" i="5" s="1"/>
  <c r="E28" i="5"/>
  <c r="E30" i="5"/>
  <c r="E22" i="5"/>
  <c r="E19" i="5"/>
  <c r="E18" i="5"/>
  <c r="E16" i="5"/>
  <c r="E2" i="5"/>
  <c r="E52" i="5" l="1"/>
  <c r="E15" i="5"/>
  <c r="N2" i="12"/>
  <c r="N3" i="12"/>
  <c r="E109" i="12"/>
  <c r="G109" i="12" s="1"/>
  <c r="G46" i="12"/>
  <c r="E46" i="12"/>
  <c r="E45" i="12"/>
  <c r="G117" i="12"/>
  <c r="E65" i="12"/>
  <c r="E19" i="12"/>
  <c r="G19" i="12" s="1"/>
  <c r="E13" i="12"/>
  <c r="G13" i="12" s="1"/>
  <c r="E17" i="12"/>
  <c r="G17" i="12" s="1"/>
  <c r="E64" i="12"/>
  <c r="G64" i="12" s="1"/>
  <c r="G28" i="12"/>
  <c r="G63" i="12"/>
  <c r="E29" i="12"/>
  <c r="G65" i="12"/>
  <c r="E119" i="12" l="1"/>
  <c r="G45" i="12"/>
  <c r="G29" i="12"/>
  <c r="G35" i="11"/>
  <c r="D103" i="12" l="1"/>
  <c r="D102" i="12"/>
  <c r="D97" i="12"/>
  <c r="G119" i="12"/>
  <c r="D120" i="12" s="1"/>
  <c r="D101" i="12" l="1"/>
  <c r="D119" i="12" s="1"/>
  <c r="E55" i="11"/>
  <c r="E28" i="11"/>
  <c r="G41" i="11" l="1"/>
  <c r="E63" i="11"/>
  <c r="G63" i="11" s="1"/>
  <c r="E65" i="11"/>
  <c r="G65" i="11" s="1"/>
  <c r="E62" i="11"/>
  <c r="G67" i="11"/>
  <c r="G23" i="11" l="1"/>
  <c r="E48" i="11"/>
  <c r="E47" i="11"/>
  <c r="G47" i="11" s="1"/>
  <c r="E17" i="11"/>
  <c r="G17" i="11" s="1"/>
  <c r="G92" i="11" l="1"/>
  <c r="G91" i="11"/>
  <c r="E89" i="11"/>
  <c r="G89" i="11" s="1"/>
  <c r="G87" i="11"/>
  <c r="G86" i="11"/>
  <c r="G85" i="11"/>
  <c r="G84" i="11"/>
  <c r="G83" i="11"/>
  <c r="G82" i="11"/>
  <c r="D82" i="11"/>
  <c r="D93" i="11" s="1"/>
  <c r="G81" i="11"/>
  <c r="G78" i="11"/>
  <c r="G77" i="11"/>
  <c r="G76" i="11"/>
  <c r="G75" i="11"/>
  <c r="G74" i="11"/>
  <c r="G73" i="11"/>
  <c r="G71" i="11"/>
  <c r="G70" i="11"/>
  <c r="E69" i="11"/>
  <c r="G69" i="11" s="1"/>
  <c r="E68" i="11"/>
  <c r="G68" i="11" s="1"/>
  <c r="G61" i="11"/>
  <c r="E61" i="11"/>
  <c r="G60" i="11"/>
  <c r="G59" i="11"/>
  <c r="E58" i="11"/>
  <c r="G58" i="11" s="1"/>
  <c r="G57" i="11"/>
  <c r="G56" i="11"/>
  <c r="G55" i="11"/>
  <c r="E53" i="11"/>
  <c r="G53" i="11" s="1"/>
  <c r="G49" i="11"/>
  <c r="G48" i="11"/>
  <c r="G44" i="11"/>
  <c r="G43" i="11"/>
  <c r="G40" i="11"/>
  <c r="G39" i="11"/>
  <c r="G38" i="11"/>
  <c r="G37" i="11"/>
  <c r="G36" i="11"/>
  <c r="G32" i="11"/>
  <c r="G31" i="11"/>
  <c r="G27" i="11"/>
  <c r="G26" i="11"/>
  <c r="G25" i="11"/>
  <c r="G24" i="11"/>
  <c r="G22" i="11"/>
  <c r="G21" i="11"/>
  <c r="G20" i="11"/>
  <c r="G19" i="11"/>
  <c r="G16" i="11"/>
  <c r="G15" i="11"/>
  <c r="G14" i="11"/>
  <c r="G13" i="11"/>
  <c r="G12" i="11"/>
  <c r="G11" i="11"/>
  <c r="G10" i="11"/>
  <c r="G9" i="11"/>
  <c r="E93" i="11" l="1"/>
  <c r="G93" i="11"/>
  <c r="D94" i="11" s="1"/>
  <c r="C85" i="7" l="1"/>
  <c r="C86" i="7"/>
  <c r="C87" i="7"/>
  <c r="C25" i="7"/>
  <c r="E35" i="7"/>
  <c r="E85" i="7"/>
  <c r="E57" i="7"/>
  <c r="E74" i="7"/>
  <c r="E75" i="7"/>
  <c r="E53" i="7"/>
  <c r="E52" i="7"/>
  <c r="E145" i="7"/>
  <c r="E142" i="7"/>
  <c r="E136" i="7"/>
  <c r="E137" i="7"/>
  <c r="E138" i="7"/>
  <c r="E139" i="7"/>
  <c r="E140" i="7"/>
  <c r="C141" i="7"/>
  <c r="E141" i="7"/>
  <c r="E143" i="7"/>
  <c r="E144" i="7"/>
  <c r="E135" i="7"/>
  <c r="E42" i="7"/>
  <c r="E133" i="7"/>
  <c r="E69" i="7"/>
  <c r="E70" i="7"/>
  <c r="E71" i="7"/>
  <c r="E76" i="7"/>
  <c r="E77" i="7"/>
  <c r="E78" i="7"/>
  <c r="E79" i="7"/>
  <c r="E80" i="7"/>
  <c r="E81" i="7"/>
  <c r="E82" i="7"/>
  <c r="E83" i="7"/>
  <c r="E84" i="7"/>
  <c r="E86" i="7"/>
  <c r="E87" i="7"/>
  <c r="E88" i="7"/>
  <c r="E89" i="7"/>
  <c r="E90" i="7"/>
  <c r="E91" i="7"/>
  <c r="E92" i="7"/>
  <c r="E93" i="7"/>
  <c r="E94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4" i="7"/>
  <c r="E38" i="7"/>
  <c r="E39" i="7"/>
  <c r="E40" i="7"/>
  <c r="E41" i="7"/>
  <c r="E43" i="7"/>
  <c r="E45" i="7"/>
  <c r="E46" i="7"/>
  <c r="E47" i="7"/>
  <c r="E48" i="7"/>
  <c r="B134" i="7"/>
  <c r="C36" i="6"/>
  <c r="C61" i="6"/>
  <c r="C113" i="6"/>
  <c r="C37" i="6"/>
  <c r="E37" i="6"/>
  <c r="C60" i="6"/>
  <c r="E116" i="6"/>
  <c r="C42" i="6"/>
  <c r="C111" i="6"/>
  <c r="B59" i="6"/>
  <c r="C32" i="6"/>
  <c r="C34" i="6"/>
  <c r="E30" i="1"/>
  <c r="G30" i="1"/>
  <c r="E31" i="1"/>
  <c r="G31" i="1"/>
  <c r="E32" i="1"/>
  <c r="G32" i="1"/>
  <c r="E33" i="1"/>
  <c r="G33" i="1"/>
  <c r="E28" i="1"/>
  <c r="G28" i="1"/>
  <c r="E29" i="1"/>
  <c r="G29" i="1"/>
  <c r="B122" i="7"/>
  <c r="E68" i="7"/>
  <c r="E67" i="7"/>
  <c r="E66" i="7"/>
  <c r="E65" i="7"/>
  <c r="E64" i="7"/>
  <c r="E63" i="7"/>
  <c r="E62" i="7"/>
  <c r="E61" i="7"/>
  <c r="E60" i="7"/>
  <c r="E59" i="7"/>
  <c r="E58" i="7"/>
  <c r="E54" i="7"/>
  <c r="E56" i="7"/>
  <c r="E55" i="7"/>
  <c r="E51" i="7"/>
  <c r="E50" i="7"/>
  <c r="E37" i="7"/>
  <c r="E36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19" i="7"/>
  <c r="E18" i="7"/>
  <c r="E14" i="7"/>
  <c r="E13" i="7"/>
  <c r="E12" i="7"/>
  <c r="E11" i="7"/>
  <c r="E10" i="7"/>
  <c r="E9" i="7"/>
  <c r="E8" i="7"/>
  <c r="E7" i="7"/>
  <c r="E6" i="7"/>
  <c r="E5" i="7"/>
  <c r="E4" i="7"/>
  <c r="E3" i="7"/>
  <c r="B146" i="7"/>
  <c r="C146" i="7"/>
  <c r="E16" i="7"/>
  <c r="E146" i="7"/>
  <c r="E34" i="6"/>
  <c r="B60" i="6"/>
  <c r="E58" i="6"/>
  <c r="E33" i="6"/>
  <c r="B147" i="7"/>
  <c r="E39" i="6"/>
  <c r="E40" i="6"/>
  <c r="E41" i="6"/>
  <c r="C29" i="6"/>
  <c r="E23" i="6"/>
  <c r="E50" i="6"/>
  <c r="C98" i="6"/>
  <c r="E59" i="6"/>
  <c r="E60" i="6"/>
  <c r="E61" i="6"/>
  <c r="B84" i="6"/>
  <c r="B86" i="6"/>
  <c r="C31" i="6"/>
  <c r="E31" i="6"/>
  <c r="E86" i="6"/>
  <c r="E87" i="6"/>
  <c r="E84" i="6"/>
  <c r="E85" i="6"/>
  <c r="E56" i="6"/>
  <c r="E42" i="6"/>
  <c r="E27" i="1"/>
  <c r="G27" i="1"/>
  <c r="E29" i="6"/>
  <c r="E52" i="6"/>
  <c r="E57" i="6"/>
  <c r="C110" i="6"/>
  <c r="C100" i="6"/>
  <c r="B56" i="6"/>
  <c r="C53" i="6"/>
  <c r="E55" i="6"/>
  <c r="E30" i="6"/>
  <c r="E32" i="6"/>
  <c r="E26" i="1"/>
  <c r="G26" i="1"/>
  <c r="E25" i="1"/>
  <c r="G25" i="1"/>
  <c r="E23" i="1"/>
  <c r="E24" i="1"/>
  <c r="C28" i="6"/>
  <c r="E82" i="6"/>
  <c r="C27" i="6"/>
  <c r="E54" i="6"/>
  <c r="C109" i="6"/>
  <c r="E100" i="6"/>
  <c r="E51" i="6"/>
  <c r="E80" i="6"/>
  <c r="C107" i="6"/>
  <c r="E21" i="1"/>
  <c r="G21" i="1"/>
  <c r="G24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G18" i="1"/>
  <c r="E19" i="1"/>
  <c r="G19" i="1"/>
  <c r="E20" i="1"/>
  <c r="G20" i="1"/>
  <c r="E22" i="1"/>
  <c r="G22" i="1"/>
  <c r="G23" i="1"/>
  <c r="E5" i="1"/>
  <c r="G5" i="1"/>
  <c r="C49" i="6"/>
  <c r="C24" i="6"/>
  <c r="E99" i="6"/>
  <c r="E97" i="6"/>
  <c r="C93" i="6"/>
  <c r="C92" i="6"/>
  <c r="C21" i="6"/>
  <c r="C91" i="6"/>
  <c r="E47" i="6"/>
  <c r="C19" i="6"/>
  <c r="E19" i="6"/>
  <c r="C46" i="6"/>
  <c r="E46" i="6"/>
  <c r="B46" i="6"/>
  <c r="C90" i="6"/>
  <c r="E18" i="6"/>
  <c r="B45" i="6"/>
  <c r="C45" i="6"/>
  <c r="E45" i="6"/>
  <c r="C83" i="6"/>
  <c r="B83" i="6"/>
  <c r="C103" i="6"/>
  <c r="E103" i="6"/>
  <c r="E17" i="6"/>
  <c r="C16" i="6"/>
  <c r="C101" i="6"/>
  <c r="C102" i="6"/>
  <c r="C126" i="6"/>
  <c r="E126" i="6"/>
  <c r="C123" i="6"/>
  <c r="E123" i="6"/>
  <c r="B119" i="6"/>
  <c r="E119" i="6"/>
  <c r="E120" i="6"/>
  <c r="E121" i="6"/>
  <c r="B125" i="6"/>
  <c r="B30" i="4"/>
  <c r="B114" i="4"/>
  <c r="B45" i="4"/>
  <c r="B111" i="4"/>
  <c r="C50" i="4"/>
  <c r="E61" i="4"/>
  <c r="E114" i="4"/>
  <c r="E30" i="4"/>
  <c r="E5" i="4"/>
  <c r="E6" i="4"/>
  <c r="E7" i="4"/>
  <c r="E8" i="4"/>
  <c r="E9" i="4"/>
  <c r="E10" i="4"/>
  <c r="E11" i="4"/>
  <c r="E12" i="4"/>
  <c r="E13" i="4"/>
  <c r="E14" i="4"/>
  <c r="E6" i="6"/>
  <c r="E7" i="6"/>
  <c r="E8" i="6"/>
  <c r="E9" i="6"/>
  <c r="E10" i="6"/>
  <c r="E11" i="6"/>
  <c r="E12" i="6"/>
  <c r="E13" i="6"/>
  <c r="E14" i="6"/>
  <c r="E125" i="6"/>
  <c r="E115" i="6"/>
  <c r="E114" i="6"/>
  <c r="E113" i="6"/>
  <c r="E112" i="6"/>
  <c r="E110" i="6"/>
  <c r="E109" i="6"/>
  <c r="E108" i="6"/>
  <c r="E106" i="6"/>
  <c r="E105" i="6"/>
  <c r="E104" i="6"/>
  <c r="E98" i="6"/>
  <c r="E96" i="6"/>
  <c r="E95" i="6"/>
  <c r="E94" i="6"/>
  <c r="E93" i="6"/>
  <c r="E92" i="6"/>
  <c r="E89" i="6"/>
  <c r="E81" i="6"/>
  <c r="E79" i="6"/>
  <c r="E78" i="6"/>
  <c r="E77" i="6"/>
  <c r="E73" i="6"/>
  <c r="E72" i="6"/>
  <c r="E71" i="6"/>
  <c r="E70" i="6"/>
  <c r="E69" i="6"/>
  <c r="E68" i="6"/>
  <c r="E67" i="6"/>
  <c r="E65" i="6"/>
  <c r="E64" i="6"/>
  <c r="E63" i="6"/>
  <c r="E62" i="6"/>
  <c r="E53" i="6"/>
  <c r="E49" i="6"/>
  <c r="E48" i="6"/>
  <c r="E36" i="6"/>
  <c r="E35" i="6"/>
  <c r="E28" i="6"/>
  <c r="E27" i="6"/>
  <c r="E26" i="6"/>
  <c r="E25" i="6"/>
  <c r="E24" i="6"/>
  <c r="E22" i="6"/>
  <c r="E21" i="6"/>
  <c r="E20" i="6"/>
  <c r="E5" i="6"/>
  <c r="E4" i="6"/>
  <c r="E3" i="6"/>
  <c r="E101" i="6"/>
  <c r="E91" i="6"/>
  <c r="E16" i="6"/>
  <c r="C129" i="6"/>
  <c r="B129" i="6"/>
  <c r="E83" i="6"/>
  <c r="E90" i="6"/>
  <c r="E102" i="6"/>
  <c r="E107" i="6"/>
  <c r="E111" i="6"/>
  <c r="E129" i="6"/>
  <c r="B130" i="6"/>
  <c r="C51" i="4"/>
  <c r="C26" i="4"/>
  <c r="E25" i="4"/>
  <c r="E26" i="4"/>
  <c r="C49" i="4"/>
  <c r="C54" i="4"/>
  <c r="F61" i="4"/>
  <c r="C48" i="4"/>
  <c r="E51" i="4"/>
  <c r="E50" i="4"/>
  <c r="C102" i="4"/>
  <c r="F60" i="4"/>
  <c r="E60" i="4"/>
  <c r="F103" i="4"/>
  <c r="F104" i="4"/>
  <c r="F105" i="4"/>
  <c r="F106" i="4"/>
  <c r="C81" i="4"/>
  <c r="E81" i="4"/>
  <c r="E82" i="4"/>
  <c r="F53" i="4"/>
  <c r="E47" i="4"/>
  <c r="E48" i="4"/>
  <c r="E49" i="4"/>
  <c r="E46" i="4"/>
  <c r="E24" i="4"/>
  <c r="F55" i="4"/>
  <c r="F56" i="4"/>
  <c r="F57" i="4"/>
  <c r="F58" i="4"/>
  <c r="C41" i="4"/>
  <c r="B41" i="4"/>
  <c r="C59" i="4"/>
  <c r="C80" i="4"/>
  <c r="E80" i="4"/>
  <c r="C42" i="4"/>
  <c r="F59" i="4"/>
  <c r="E41" i="4"/>
  <c r="F102" i="4"/>
  <c r="C101" i="4"/>
  <c r="F101" i="4"/>
  <c r="E22" i="4"/>
  <c r="E23" i="4"/>
  <c r="C40" i="4"/>
  <c r="E39" i="4"/>
  <c r="E37" i="4"/>
  <c r="E40" i="4"/>
  <c r="C38" i="4"/>
  <c r="C73" i="4"/>
  <c r="C79" i="4"/>
  <c r="E79" i="4"/>
  <c r="E68" i="4"/>
  <c r="E21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31" i="4"/>
  <c r="C86" i="4"/>
  <c r="E87" i="4"/>
  <c r="E73" i="4"/>
  <c r="E58" i="4"/>
  <c r="E59" i="4"/>
  <c r="E56" i="4"/>
  <c r="E57" i="4"/>
  <c r="C100" i="4"/>
  <c r="F100" i="4"/>
  <c r="B128" i="4"/>
  <c r="E86" i="4"/>
  <c r="E100" i="4"/>
  <c r="C99" i="4"/>
  <c r="F99" i="4"/>
  <c r="E55" i="4"/>
  <c r="C20" i="4"/>
  <c r="E99" i="4"/>
  <c r="C98" i="4"/>
  <c r="E20" i="4"/>
  <c r="C78" i="4"/>
  <c r="F78" i="4"/>
  <c r="E78" i="4"/>
  <c r="C85" i="4"/>
  <c r="E85" i="4"/>
  <c r="F97" i="4"/>
  <c r="F98" i="4"/>
  <c r="E98" i="4"/>
  <c r="E97" i="4"/>
  <c r="F45" i="4"/>
  <c r="E38" i="4"/>
  <c r="E43" i="4"/>
  <c r="E45" i="4"/>
  <c r="E42" i="4"/>
  <c r="E44" i="4"/>
  <c r="E54" i="4"/>
  <c r="C19" i="4"/>
  <c r="E19" i="4"/>
  <c r="C77" i="4"/>
  <c r="F77" i="4"/>
  <c r="C72" i="4"/>
  <c r="F85" i="4"/>
  <c r="E72" i="4"/>
  <c r="F54" i="4"/>
  <c r="E77" i="4"/>
  <c r="E76" i="4"/>
  <c r="E71" i="4"/>
  <c r="C96" i="4"/>
  <c r="E96" i="4"/>
  <c r="E95" i="4"/>
  <c r="F66" i="4"/>
  <c r="E66" i="4"/>
  <c r="F95" i="4"/>
  <c r="F96" i="4"/>
  <c r="C17" i="4"/>
  <c r="E17" i="4"/>
  <c r="E70" i="4"/>
  <c r="F64" i="4"/>
  <c r="F65" i="4"/>
  <c r="F75" i="4"/>
  <c r="F76" i="4"/>
  <c r="E18" i="4"/>
  <c r="C16" i="4"/>
  <c r="C35" i="4"/>
  <c r="C93" i="4"/>
  <c r="F93" i="4"/>
  <c r="C94" i="4"/>
  <c r="F94" i="4"/>
  <c r="E4" i="4"/>
  <c r="E16" i="4"/>
  <c r="E94" i="4"/>
  <c r="E93" i="4"/>
  <c r="C120" i="4"/>
  <c r="E64" i="4"/>
  <c r="E65" i="4"/>
  <c r="C67" i="4"/>
  <c r="C74" i="4"/>
  <c r="F74" i="4"/>
  <c r="C92" i="4"/>
  <c r="F92" i="4"/>
  <c r="C91" i="4"/>
  <c r="F91" i="4"/>
  <c r="F116" i="4"/>
  <c r="F117" i="4"/>
  <c r="E75" i="4"/>
  <c r="E89" i="4"/>
  <c r="E90" i="4"/>
  <c r="F67" i="4"/>
  <c r="E74" i="4"/>
  <c r="E91" i="4"/>
  <c r="E92" i="4"/>
  <c r="E67" i="4"/>
  <c r="E3" i="2"/>
  <c r="E5" i="2"/>
  <c r="E13" i="2"/>
  <c r="C14" i="2"/>
  <c r="E14" i="2"/>
  <c r="C16" i="2"/>
  <c r="E16" i="2"/>
  <c r="C17" i="2"/>
  <c r="E17" i="2"/>
  <c r="E26" i="2"/>
  <c r="E28" i="2"/>
  <c r="C6" i="2"/>
  <c r="E6" i="2"/>
  <c r="H12" i="2"/>
  <c r="E10" i="2"/>
  <c r="C11" i="2"/>
  <c r="E11" i="2"/>
  <c r="E12" i="2"/>
  <c r="E15" i="2"/>
  <c r="C27" i="2"/>
  <c r="E27" i="2"/>
  <c r="H10" i="2"/>
  <c r="B30" i="2"/>
  <c r="F121" i="4"/>
  <c r="E121" i="4"/>
  <c r="E3" i="4"/>
  <c r="F124" i="4"/>
  <c r="E124" i="4"/>
  <c r="F120" i="4"/>
  <c r="C119" i="4"/>
  <c r="C118" i="4"/>
  <c r="F118" i="4"/>
  <c r="F17" i="2"/>
  <c r="C7" i="2"/>
  <c r="C4" i="2"/>
  <c r="C8" i="2"/>
  <c r="F127" i="4"/>
  <c r="E127" i="4"/>
  <c r="F126" i="4"/>
  <c r="E126" i="4"/>
  <c r="F125" i="4"/>
  <c r="E125" i="4"/>
  <c r="F90" i="4"/>
  <c r="F89" i="4"/>
  <c r="C128" i="4"/>
  <c r="E118" i="4"/>
  <c r="E120" i="4"/>
  <c r="E119" i="4"/>
  <c r="F119" i="4"/>
  <c r="E36" i="4"/>
  <c r="E35" i="4"/>
  <c r="C30" i="2"/>
  <c r="E128" i="4"/>
  <c r="F128" i="4"/>
  <c r="E24" i="2"/>
  <c r="B129" i="4"/>
  <c r="B132" i="4"/>
  <c r="E7" i="2"/>
  <c r="B7" i="2"/>
  <c r="F7" i="2"/>
  <c r="F24" i="2"/>
  <c r="F19" i="2"/>
  <c r="F18" i="2"/>
  <c r="F15" i="2"/>
  <c r="E25" i="2"/>
  <c r="E4" i="2"/>
  <c r="E8" i="2"/>
  <c r="E18" i="2"/>
  <c r="E19" i="2"/>
  <c r="E20" i="2"/>
  <c r="E21" i="2"/>
  <c r="F26" i="2"/>
  <c r="F27" i="2"/>
  <c r="F28" i="2"/>
  <c r="F25" i="2"/>
  <c r="F21" i="2"/>
  <c r="F20" i="2"/>
  <c r="F16" i="2"/>
  <c r="F13" i="2"/>
  <c r="F12" i="2"/>
  <c r="F11" i="2"/>
  <c r="F10" i="2"/>
  <c r="F8" i="2"/>
  <c r="F4" i="2"/>
  <c r="F5" i="2"/>
  <c r="F3" i="2"/>
  <c r="E30" i="2"/>
  <c r="E3" i="1"/>
  <c r="E2" i="1"/>
  <c r="F14" i="2"/>
  <c r="F6" i="2"/>
  <c r="F30" i="2"/>
</calcChain>
</file>

<file path=xl/sharedStrings.xml><?xml version="1.0" encoding="utf-8"?>
<sst xmlns="http://schemas.openxmlformats.org/spreadsheetml/2006/main" count="17529" uniqueCount="584">
  <si>
    <t>Fiscal Year 2012-2013</t>
  </si>
  <si>
    <t>August</t>
  </si>
  <si>
    <t>September</t>
  </si>
  <si>
    <t>Fiscal Year 2013-2014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</si>
  <si>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</si>
  <si>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</si>
  <si>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</si>
  <si>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</si>
  <si>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</si>
  <si>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</si>
  <si>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</si>
  <si>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</si>
  <si>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</si>
  <si>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</si>
  <si>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Beginning</t>
  </si>
  <si>
    <t>Ending</t>
  </si>
  <si>
    <t>Spent</t>
  </si>
  <si>
    <t>Career Development</t>
  </si>
  <si>
    <t>Social Events</t>
  </si>
  <si>
    <t>Total</t>
  </si>
  <si>
    <t>Ida Buffone</t>
  </si>
  <si>
    <t>Budgeted</t>
  </si>
  <si>
    <t>Alaina Levine</t>
  </si>
  <si>
    <t>Ida Buffone -- lunch</t>
  </si>
  <si>
    <t>August Social -- food</t>
  </si>
  <si>
    <t>August Social -- drinks</t>
  </si>
  <si>
    <t>Game Night -- drinks</t>
  </si>
  <si>
    <t>Game Night -- food</t>
  </si>
  <si>
    <t>BBQ -- Catering</t>
  </si>
  <si>
    <t>BBQ -- Entertainment</t>
  </si>
  <si>
    <t>BBQ -- Drinks</t>
  </si>
  <si>
    <t>September Social -- food</t>
  </si>
  <si>
    <t>September Social -- drinks</t>
  </si>
  <si>
    <t>misc surplus charges</t>
  </si>
  <si>
    <t>Received</t>
  </si>
  <si>
    <r>
      <t>Actual/</t>
    </r>
    <r>
      <rPr>
        <b/>
        <sz val="11"/>
        <color theme="0" tint="-0.499984740745262"/>
        <rFont val="Calibri"/>
        <family val="2"/>
        <scheme val="minor"/>
      </rPr>
      <t>Predicted</t>
    </r>
  </si>
  <si>
    <t>September Social is not happening, we're doing BBQ and a cheap Game Night instead.</t>
  </si>
  <si>
    <t>0-not budgeted</t>
  </si>
  <si>
    <r>
      <rPr>
        <b/>
        <sz val="11"/>
        <rFont val="Calibri"/>
        <family val="2"/>
        <scheme val="minor"/>
      </rPr>
      <t>Surplus</t>
    </r>
    <r>
      <rPr>
        <b/>
        <sz val="11"/>
        <color rgb="FFFF0000"/>
        <rFont val="Calibri"/>
        <family val="2"/>
        <scheme val="minor"/>
      </rPr>
      <t>/Deficit</t>
    </r>
  </si>
  <si>
    <t>Sep</t>
  </si>
  <si>
    <t>Accounted for?</t>
  </si>
  <si>
    <t>Aug -- career committee meeting</t>
  </si>
  <si>
    <t>Jul25 -- food</t>
  </si>
  <si>
    <t>Jul16 -- faculty panel reimb Christine</t>
  </si>
  <si>
    <t>Aug</t>
  </si>
  <si>
    <t>BBQ -- Tournament Park fee</t>
  </si>
  <si>
    <t>website for aug and sept</t>
  </si>
  <si>
    <t>Aug,Sep</t>
  </si>
  <si>
    <t>Alaina Levine projector</t>
  </si>
  <si>
    <t>Alaina Levine --supershuttle, air travel</t>
  </si>
  <si>
    <t>Alaina Levine --hotel, snacks</t>
  </si>
  <si>
    <t>current expenses not debited</t>
  </si>
  <si>
    <t>Oct</t>
  </si>
  <si>
    <t>Alaina Levine -- lunch (2 days) --&gt; dinner</t>
  </si>
  <si>
    <t>n/a</t>
  </si>
  <si>
    <t>Nov</t>
  </si>
  <si>
    <t>Expenses</t>
  </si>
  <si>
    <t>October Social -- food</t>
  </si>
  <si>
    <t>October Social -- drinks</t>
  </si>
  <si>
    <t>done</t>
  </si>
  <si>
    <t>amount remaining</t>
  </si>
  <si>
    <t>budget carryover from FY2012-2013 (before $30000 deposit)</t>
  </si>
  <si>
    <t>FY2013-2014 Expenses</t>
  </si>
  <si>
    <t>carryovers from September events</t>
  </si>
  <si>
    <t>Because we were "topped off" midmonth instead of getting the entire 11500, the finances and the budget don't match exactly.</t>
  </si>
  <si>
    <t>Halloween Party -- cofunded with the GSA</t>
  </si>
  <si>
    <t>November Social -- food</t>
  </si>
  <si>
    <t>November Social -- drinks</t>
  </si>
  <si>
    <t>Game Night -- Oct. 16</t>
  </si>
  <si>
    <t>Game Night -- Nov. 12</t>
  </si>
  <si>
    <t>Bike lab</t>
  </si>
  <si>
    <t>Dec</t>
  </si>
  <si>
    <t>Advice for Future New Faculty -- Dec. 10 -- lunch</t>
  </si>
  <si>
    <t xml:space="preserve">     Dec. 6</t>
  </si>
  <si>
    <t>total website fees:</t>
  </si>
  <si>
    <t xml:space="preserve">     Nov. 1</t>
  </si>
  <si>
    <t xml:space="preserve">     Dec. 1</t>
  </si>
  <si>
    <t xml:space="preserve">     Jan. 1</t>
  </si>
  <si>
    <t xml:space="preserve">     Feb. 1</t>
  </si>
  <si>
    <t xml:space="preserve">     Mar. 1</t>
  </si>
  <si>
    <t xml:space="preserve">     Apr. 1</t>
  </si>
  <si>
    <t xml:space="preserve">     May 1</t>
  </si>
  <si>
    <t xml:space="preserve">     Jun. 1</t>
  </si>
  <si>
    <t>Actual</t>
  </si>
  <si>
    <t>Game Night -- Jan. 15</t>
  </si>
  <si>
    <t>Jan</t>
  </si>
  <si>
    <t xml:space="preserve">     Jan. 21</t>
  </si>
  <si>
    <t>Recruitment for Social Committee -- food</t>
  </si>
  <si>
    <t xml:space="preserve">     Nov</t>
  </si>
  <si>
    <t>board meeting food</t>
  </si>
  <si>
    <t>National Postdoc Association Meeting</t>
  </si>
  <si>
    <t xml:space="preserve">     Jan 15</t>
  </si>
  <si>
    <t>December 17 Social -- food</t>
  </si>
  <si>
    <t xml:space="preserve">     Dec. 17</t>
  </si>
  <si>
    <t>Faculty Job Application Process Revealed -- Dec. 18 -- baked goods</t>
  </si>
  <si>
    <t>Feb</t>
  </si>
  <si>
    <t>February 7 Social -- food</t>
  </si>
  <si>
    <t>December 17 Social -- drinks</t>
  </si>
  <si>
    <t>Game Night -- Feb. 19</t>
  </si>
  <si>
    <t>Career Committee recruitment food</t>
  </si>
  <si>
    <t>Chinese Association (Caltech C)</t>
  </si>
  <si>
    <t>February 7 Social -- drinks and ice</t>
  </si>
  <si>
    <t>Mar</t>
  </si>
  <si>
    <t>March 14 Social -- food</t>
  </si>
  <si>
    <t>March 14 Social -- drinks and ice</t>
  </si>
  <si>
    <t>cheese tasting -- Feb. 20</t>
  </si>
  <si>
    <t xml:space="preserve">     Feb 19</t>
  </si>
  <si>
    <t xml:space="preserve">     Feb. 18</t>
  </si>
  <si>
    <t>Apr</t>
  </si>
  <si>
    <t>Game Night -- Mar. 26</t>
  </si>
  <si>
    <t>April 18 Social -- food</t>
  </si>
  <si>
    <t>April 18 Social -- drinks and ice</t>
  </si>
  <si>
    <t>Mentoring Workshop -- Steve Lee -- May 30</t>
  </si>
  <si>
    <t xml:space="preserve">     Mar. 18</t>
  </si>
  <si>
    <t>Mar/Apr</t>
  </si>
  <si>
    <t xml:space="preserve">    Apr. 9</t>
  </si>
  <si>
    <t xml:space="preserve">    May 14</t>
  </si>
  <si>
    <t xml:space="preserve">     May 20</t>
  </si>
  <si>
    <t>Game Night -- May 21</t>
  </si>
  <si>
    <t xml:space="preserve">     May 21</t>
  </si>
  <si>
    <t>Mixer and networking -- June 1</t>
  </si>
  <si>
    <t>Oasis event -- May 24</t>
  </si>
  <si>
    <t>Ice House Event</t>
  </si>
  <si>
    <t>Game Night -- June 18</t>
  </si>
  <si>
    <t xml:space="preserve">    May 8</t>
  </si>
  <si>
    <t>Apr/June</t>
  </si>
  <si>
    <t xml:space="preserve">     June 24</t>
  </si>
  <si>
    <t>Doing More With Less -- Sustainability -- June 12</t>
  </si>
  <si>
    <t xml:space="preserve">    June 2</t>
  </si>
  <si>
    <t>Nuts and Bolts of Grant writing workshop -- office of sponsored research April</t>
  </si>
  <si>
    <t>The Art of Scientific Presentations Cpet -- Apr. 23 Domino's</t>
  </si>
  <si>
    <t xml:space="preserve">     June 30: Ath</t>
  </si>
  <si>
    <t xml:space="preserve">     July 22</t>
  </si>
  <si>
    <t>Game Night -- July 16</t>
  </si>
  <si>
    <t>June 27 Social -- drinks</t>
  </si>
  <si>
    <t>Faculty Panel, Transitioning -- June 25</t>
  </si>
  <si>
    <t xml:space="preserve">     Aug. 19</t>
  </si>
  <si>
    <t xml:space="preserve">    July 2</t>
  </si>
  <si>
    <t>Funding Insights -- Behind the Scenes in Washington -- July 14</t>
  </si>
  <si>
    <t>Scientific Policy with Heather Dean (AAAS) -- July 21st</t>
  </si>
  <si>
    <t>Statistics Workshop. Intro to statistical methods + using R for stats. -- Sept. 17-19</t>
  </si>
  <si>
    <t>BBQ -- croquet set, take-away containers</t>
  </si>
  <si>
    <t xml:space="preserve">     Sept. 4: Ath</t>
  </si>
  <si>
    <t xml:space="preserve">     Aug. 4</t>
  </si>
  <si>
    <t>Game Night -- August 14</t>
  </si>
  <si>
    <t>August 1 Wine Social -- drinks</t>
  </si>
  <si>
    <t>August 1 Wine Social -- food</t>
  </si>
  <si>
    <t xml:space="preserve">    Facilities</t>
  </si>
  <si>
    <t xml:space="preserve">    Alaina's fee</t>
  </si>
  <si>
    <t xml:space="preserve">    Transportation, lodging</t>
  </si>
  <si>
    <t xml:space="preserve">    Food, etc. during event</t>
  </si>
  <si>
    <t>Publicity (keychains)</t>
  </si>
  <si>
    <t xml:space="preserve">    Aug. 4</t>
  </si>
  <si>
    <t>Jul</t>
  </si>
  <si>
    <t xml:space="preserve">     Jul. 17</t>
  </si>
  <si>
    <t>June 27 Social -- food and ice</t>
  </si>
  <si>
    <t xml:space="preserve">     Sept. 2</t>
  </si>
  <si>
    <t>Sept</t>
  </si>
  <si>
    <t>Data visualization -- Santiago Lombeyda -- June 27</t>
  </si>
  <si>
    <t xml:space="preserve">    Breakfast</t>
  </si>
  <si>
    <t>Appreciation gifts</t>
  </si>
  <si>
    <t xml:space="preserve">     Sept. 16</t>
  </si>
  <si>
    <t>Aug, Sept</t>
  </si>
  <si>
    <t xml:space="preserve">    Sept. 8</t>
  </si>
  <si>
    <t xml:space="preserve">     Sept. 15</t>
  </si>
  <si>
    <t xml:space="preserve">     Aug. 7: Ath</t>
  </si>
  <si>
    <t>The GSC covered half of the Etiquette Dinner (Total cost was 928.40)</t>
  </si>
  <si>
    <t>September 21 Annual Barbeque</t>
  </si>
  <si>
    <t>Alaina Levine Soft Skills Workshop -- August 19</t>
  </si>
  <si>
    <t xml:space="preserve">    Meals for Alaina during travel</t>
  </si>
  <si>
    <t>As of Sept. 30</t>
  </si>
  <si>
    <t>Balloons Party Time Faces: $360.65, magician Johnny Wu:$605</t>
  </si>
  <si>
    <t>Statistics Workshop</t>
  </si>
  <si>
    <t>Promotional Materials -- keychains tax</t>
  </si>
  <si>
    <t>Annual BBQ -- entertainment gratuity and balance, croquet set</t>
  </si>
  <si>
    <t>Annual BBQ -- Drinks</t>
  </si>
  <si>
    <t>October Social -- misc</t>
  </si>
  <si>
    <t xml:space="preserve">     Oct. 14</t>
  </si>
  <si>
    <t>USC ICT Tour mileage reimbursement</t>
  </si>
  <si>
    <t xml:space="preserve">     Nov. 11</t>
  </si>
  <si>
    <t xml:space="preserve">     Nov. 26: Ath</t>
  </si>
  <si>
    <t xml:space="preserve">     Oct. 23: Ath</t>
  </si>
  <si>
    <t>Oct, Nov</t>
  </si>
  <si>
    <t>Caltech Badminton Club -- Nov 22 Tournament</t>
  </si>
  <si>
    <t>December 13 Social -- drinks</t>
  </si>
  <si>
    <t>Jan 24 hike and picnic</t>
  </si>
  <si>
    <t>Josh Shiode, science policy. Co-sponsored with SEPAC</t>
  </si>
  <si>
    <t>Academic Jobs Workshop -- Oct 29</t>
  </si>
  <si>
    <t>Science Policy Luncheon -- Oct 10</t>
  </si>
  <si>
    <t xml:space="preserve">     Dec. 9</t>
  </si>
  <si>
    <t>Game Night -- Nov. 19</t>
  </si>
  <si>
    <t>Fiscal Year 2014-2015</t>
  </si>
  <si>
    <t>Rath event -- Feb. 13</t>
  </si>
  <si>
    <t xml:space="preserve">    Oct. 9</t>
  </si>
  <si>
    <t xml:space="preserve">    Jan. 5</t>
  </si>
  <si>
    <t>December 13 Social -- food, bowl</t>
  </si>
  <si>
    <t>FY15 budget allocation</t>
  </si>
  <si>
    <t xml:space="preserve">     Jan. 29: Ath</t>
  </si>
  <si>
    <t>Game Night -- Jan. 14</t>
  </si>
  <si>
    <t xml:space="preserve">    Feb 2</t>
  </si>
  <si>
    <t>Game Night -- Feb. 05</t>
  </si>
  <si>
    <t xml:space="preserve">     Feb. 10</t>
  </si>
  <si>
    <t xml:space="preserve">     Transfer from Peter Hung (GSC) for Rath event</t>
  </si>
  <si>
    <t>Jan, Mar</t>
  </si>
  <si>
    <t xml:space="preserve">    Mar. 2</t>
  </si>
  <si>
    <t>March 06 Social -- food</t>
  </si>
  <si>
    <t>March 06 Social -- drinks and ice</t>
  </si>
  <si>
    <t xml:space="preserve">     Mar. 10</t>
  </si>
  <si>
    <t>Postdoc Productivity Workshop -- Karla Hernandez -- Mar 13</t>
  </si>
  <si>
    <t xml:space="preserve">     Apr. 14</t>
  </si>
  <si>
    <t xml:space="preserve">    Apr. 6</t>
  </si>
  <si>
    <t>Caltech Badminton Club -- May Tournament</t>
  </si>
  <si>
    <t>Star party -- May 2</t>
  </si>
  <si>
    <t>April 17 Social -- food</t>
  </si>
  <si>
    <t>April 17 Social -- drinks and ice</t>
  </si>
  <si>
    <t>National Postdoc Association Meeting registration</t>
  </si>
  <si>
    <t>National Postdoc Association Meeting other</t>
  </si>
  <si>
    <t xml:space="preserve">     Apr. 30: Ath</t>
  </si>
  <si>
    <t>April Maker Event (DIY Day)</t>
  </si>
  <si>
    <t xml:space="preserve">     May 12</t>
  </si>
  <si>
    <t>Steven Lee Honorarium June</t>
  </si>
  <si>
    <t>Networking Seminar with Art of Charm -- July 23</t>
  </si>
  <si>
    <t>Grantsmanship Center workshop do-over "Securing Grant Funding" May 15</t>
  </si>
  <si>
    <t>May, June</t>
  </si>
  <si>
    <t xml:space="preserve">     June 9</t>
  </si>
  <si>
    <t>Steven Lee June 5 food</t>
  </si>
  <si>
    <t>Steven Lee June 5 travel expenses</t>
  </si>
  <si>
    <t>Apr, June</t>
  </si>
  <si>
    <t>May 29 Social -- food and ice</t>
  </si>
  <si>
    <t>May 29 Social -- drinks</t>
  </si>
  <si>
    <t>Faculty Workshop Shakey's Pizza June 19</t>
  </si>
  <si>
    <t xml:space="preserve">     May 27: Ath</t>
  </si>
  <si>
    <t>Game Night -- May 6 (20 people)</t>
  </si>
  <si>
    <t>Wine and Cheese -- Aug. 21</t>
  </si>
  <si>
    <t>T-Shirts</t>
  </si>
  <si>
    <t xml:space="preserve">     July 7: Ray and Kristen, demographics of Caltech postdocs presentation</t>
  </si>
  <si>
    <t>WurstFest fire permit -- June 26</t>
  </si>
  <si>
    <t>WurstFest food and drinks -- June 26 (200 people)</t>
  </si>
  <si>
    <t>WurstFest non-food supplies -- June 26</t>
  </si>
  <si>
    <t>WurstFest table and PA rental from the Caltech Y -- June 26</t>
  </si>
  <si>
    <t xml:space="preserve">     Aug. 11</t>
  </si>
  <si>
    <t xml:space="preserve">     Aug. 27: Ath</t>
  </si>
  <si>
    <t>Game Night -- July 8 (20 people)</t>
  </si>
  <si>
    <t>Laureate Luncheon, May 27 -- Prof. Zewail</t>
  </si>
  <si>
    <t>Laureate Luncheon, March 16 -- Prof. Grubbs</t>
  </si>
  <si>
    <t>Laureate Luncheon, Feb. 20 -- Prof. Baltimore</t>
  </si>
  <si>
    <t xml:space="preserve">Oasis Annual Show </t>
  </si>
  <si>
    <t>Chinese Association (Caltech C Moon Festival)</t>
  </si>
  <si>
    <t xml:space="preserve">     Mar 26: Ath</t>
  </si>
  <si>
    <t xml:space="preserve">     Feb. 26: Rath</t>
  </si>
  <si>
    <t xml:space="preserve">     Sept. 27</t>
  </si>
  <si>
    <t>Faculty Job Search Panel, Papa Johns -- July 16</t>
  </si>
  <si>
    <t>Publicity (Thank you cards)</t>
  </si>
  <si>
    <t>Industry Panel, Amgen, Ryan  -- July 17</t>
  </si>
  <si>
    <t xml:space="preserve">     July 14</t>
  </si>
  <si>
    <t>July, Aug</t>
  </si>
  <si>
    <t xml:space="preserve">     June 24: Ath</t>
  </si>
  <si>
    <t>$ 200*</t>
  </si>
  <si>
    <t>Kicking off your Career with SciPhD -- Sept 11</t>
  </si>
  <si>
    <t xml:space="preserve">    Jul. 15</t>
  </si>
  <si>
    <t xml:space="preserve">     July 29: Ath</t>
  </si>
  <si>
    <t>WurstFest</t>
  </si>
  <si>
    <t>Board Meetings</t>
  </si>
  <si>
    <t>Publicity: business cards, banner, etc.</t>
  </si>
  <si>
    <t>National Postdoc Association Conference</t>
  </si>
  <si>
    <t>FY2014-2015 Expenses</t>
  </si>
  <si>
    <t>Career Lunch with the GSC -- Sept 14. Transfer to us from GSC</t>
  </si>
  <si>
    <t>Fiscal Year 2015-2016</t>
  </si>
  <si>
    <t>July, Sept</t>
  </si>
  <si>
    <t>June, Sept</t>
  </si>
  <si>
    <t>BBQ -- Entertainment (Johnny Wu)</t>
  </si>
  <si>
    <t xml:space="preserve">     Sept. 8</t>
  </si>
  <si>
    <t xml:space="preserve">     Aug. 26: Ath</t>
  </si>
  <si>
    <t xml:space="preserve">     December</t>
  </si>
  <si>
    <t>As of Sept 30</t>
  </si>
  <si>
    <t>Improv Workshop -- David Bittick</t>
  </si>
  <si>
    <t>budget carryover from FY2014-2015 (before $30000 deposit)</t>
  </si>
  <si>
    <t>budget carryover from FY2013-2014 (before $30000 deposit)</t>
  </si>
  <si>
    <t>Postdoc Buddy System -- Gift Cards</t>
  </si>
  <si>
    <t>BBQ --misc</t>
  </si>
  <si>
    <t>BBQ -- misc</t>
  </si>
  <si>
    <t>SciPhD --Randall Ribaudo</t>
  </si>
  <si>
    <t>Publicity</t>
  </si>
  <si>
    <t>Game Night -- Nov. 4</t>
  </si>
  <si>
    <t>Faculty-Postdoc Social -- Sept. 22</t>
  </si>
  <si>
    <t>Annual BBQ misc</t>
  </si>
  <si>
    <t>Star Party -- Mt. Wilson Oct. 23</t>
  </si>
  <si>
    <t>board meeting food -- Sept 30 -- Ath</t>
  </si>
  <si>
    <t>(As of Sept 30)</t>
  </si>
  <si>
    <t>FY2015-2016 Expenses</t>
  </si>
  <si>
    <t>Commited Funds</t>
  </si>
  <si>
    <t>SciPhD-parking/coffee</t>
  </si>
  <si>
    <t>Face painting</t>
  </si>
  <si>
    <t>food for workshop/Zpizza</t>
  </si>
  <si>
    <t>Wine+cheese</t>
  </si>
  <si>
    <t>business cards</t>
  </si>
  <si>
    <t>How to succeed in job interview meeting</t>
  </si>
  <si>
    <t>Amazon order for Wine+cheese</t>
  </si>
  <si>
    <t>Teaching statement workshop - Oct 30</t>
  </si>
  <si>
    <t>Research statement workshop - Noc 9</t>
  </si>
  <si>
    <t>Halloween Part -- Oct 30</t>
  </si>
  <si>
    <t>Buddy program</t>
  </si>
  <si>
    <t xml:space="preserve">Oct </t>
  </si>
  <si>
    <t>Holiday Party - Dec 20</t>
  </si>
  <si>
    <t>Dec 2: Ath</t>
  </si>
  <si>
    <t>Nov, Dec</t>
  </si>
  <si>
    <t>Oct, Dec</t>
  </si>
  <si>
    <t>Laureate Luncheon,Dec 16 -- Prof. Marcus</t>
  </si>
  <si>
    <t>Oct, Nov, Dec</t>
  </si>
  <si>
    <t xml:space="preserve">     Jan 12</t>
  </si>
  <si>
    <t>Game Night -- Dec 7</t>
  </si>
  <si>
    <t xml:space="preserve">     Jan. 27: Ath</t>
  </si>
  <si>
    <t>Game Night -- Jan 27</t>
  </si>
  <si>
    <t>Bowling</t>
  </si>
  <si>
    <t>Career Committee Meeting -- Feb 1</t>
  </si>
  <si>
    <t xml:space="preserve">     Feb. 9</t>
  </si>
  <si>
    <t>Jan, Feb</t>
  </si>
  <si>
    <t xml:space="preserve">     Feb. 29: Rath</t>
  </si>
  <si>
    <t>Game Night -- Feb 23</t>
  </si>
  <si>
    <t>Hike to inspiration point</t>
  </si>
  <si>
    <t xml:space="preserve">     Mar. 8</t>
  </si>
  <si>
    <t xml:space="preserve">     Mar 30: Ath</t>
  </si>
  <si>
    <t>Game Night -- March 31</t>
  </si>
  <si>
    <t xml:space="preserve">     Apr. 19</t>
  </si>
  <si>
    <t xml:space="preserve">     Apr. 30: Ath board appreciation night</t>
  </si>
  <si>
    <t>Jim Kwik memory presentation</t>
  </si>
  <si>
    <t>Feb, April</t>
  </si>
  <si>
    <t>Game Night -- April 27</t>
  </si>
  <si>
    <t>Career Committee Meeting -- May 2</t>
  </si>
  <si>
    <t>Speed Networking june 3</t>
  </si>
  <si>
    <t>Annual picnic Aug 28</t>
  </si>
  <si>
    <t xml:space="preserve">     May 31: Ath</t>
  </si>
  <si>
    <t>Beer tasting April 21</t>
  </si>
  <si>
    <t>Game Night -- May 31</t>
  </si>
  <si>
    <t xml:space="preserve">     July 6: Ath</t>
  </si>
  <si>
    <t>Game Night --june 18</t>
  </si>
  <si>
    <t xml:space="preserve">     July 12: </t>
  </si>
  <si>
    <t>Postdoc productivity March 16</t>
  </si>
  <si>
    <t>Teaching Statement April 12</t>
  </si>
  <si>
    <t>Career Committee Meeting -- Apri 4</t>
  </si>
  <si>
    <t>budget carryover from FY2015-2016 (before $30000 deposit)</t>
  </si>
  <si>
    <t>FY16 budget allocation</t>
  </si>
  <si>
    <t xml:space="preserve">     July 27: Ath</t>
  </si>
  <si>
    <t>Jim Kwik luncheon</t>
  </si>
  <si>
    <t>DIY day april 16</t>
  </si>
  <si>
    <t xml:space="preserve">     May 10</t>
  </si>
  <si>
    <t xml:space="preserve">     June 12</t>
  </si>
  <si>
    <t xml:space="preserve"> june</t>
  </si>
  <si>
    <t>Career Committee Meeting -- june 6</t>
  </si>
  <si>
    <t>Career Committee Meeting -- july 11</t>
  </si>
  <si>
    <t>Diversity tittle IX lunch April 18</t>
  </si>
  <si>
    <t>Teaching Statement July 13</t>
  </si>
  <si>
    <t>june</t>
  </si>
  <si>
    <t>Jason marshal eng division lunch</t>
  </si>
  <si>
    <t>Cookie, coffee and career Aug 5</t>
  </si>
  <si>
    <t>july</t>
  </si>
  <si>
    <t>Academic panel discussion July 20</t>
  </si>
  <si>
    <t>Career Committee Meeting -- Aug 1</t>
  </si>
  <si>
    <t>Faculty hiring discussion Aug 16</t>
  </si>
  <si>
    <t>Wurstfest july 30</t>
  </si>
  <si>
    <t xml:space="preserve">   Annual Kickoff meeting  Aug. 9</t>
  </si>
  <si>
    <t>july, Aug</t>
  </si>
  <si>
    <t>WMW poolparty Aug 7</t>
  </si>
  <si>
    <t>May, Aug</t>
  </si>
  <si>
    <t>May, july, Aug</t>
  </si>
  <si>
    <t>Teaching Statement Aug 11</t>
  </si>
  <si>
    <t>Sep, Nov</t>
  </si>
  <si>
    <t>Dec 1: Ath</t>
  </si>
  <si>
    <t>Oct2016, Mar2017</t>
  </si>
  <si>
    <t>Jan, Feb, Mar</t>
  </si>
  <si>
    <t>Jan, May</t>
  </si>
  <si>
    <t xml:space="preserve">Event </t>
  </si>
  <si>
    <t>Budget</t>
  </si>
  <si>
    <t>Expense</t>
  </si>
  <si>
    <t>Details</t>
  </si>
  <si>
    <t>Expected expense</t>
  </si>
  <si>
    <t>Debit Card</t>
  </si>
  <si>
    <t>Date of purchase</t>
  </si>
  <si>
    <t>Buyer</t>
  </si>
  <si>
    <t>Holder</t>
  </si>
  <si>
    <t>Amount</t>
  </si>
  <si>
    <t>Expired</t>
  </si>
  <si>
    <t>Contact information</t>
  </si>
  <si>
    <t>Time</t>
  </si>
  <si>
    <t>Title</t>
  </si>
  <si>
    <t>Month</t>
  </si>
  <si>
    <t>total website fees (annually)</t>
  </si>
  <si>
    <t>Board meeting</t>
  </si>
  <si>
    <t>Oct. 11</t>
  </si>
  <si>
    <t>Jan. 10</t>
  </si>
  <si>
    <t>Jan. 26: Ath</t>
  </si>
  <si>
    <t>Feb. 14</t>
  </si>
  <si>
    <t>Mar. 14</t>
  </si>
  <si>
    <t>Apr. 25</t>
  </si>
  <si>
    <t>Apr. 30</t>
  </si>
  <si>
    <t>Oct. 19</t>
  </si>
  <si>
    <t xml:space="preserve">Workshop writing diversity statement </t>
  </si>
  <si>
    <t>Jan. 20</t>
  </si>
  <si>
    <t xml:space="preserve">How to get hired as software engineer </t>
  </si>
  <si>
    <t>Oct. 12</t>
  </si>
  <si>
    <t xml:space="preserve">Laureate Luncheon with David Baltimore </t>
  </si>
  <si>
    <t>Feb. 1, 2, 3, 22</t>
  </si>
  <si>
    <t xml:space="preserve">Distinguished scientist lunch series </t>
  </si>
  <si>
    <t>Mar. 10</t>
  </si>
  <si>
    <t xml:space="preserve">Postdoc productivity </t>
  </si>
  <si>
    <t>Mar. 4</t>
  </si>
  <si>
    <t xml:space="preserve">Building a professional profile </t>
  </si>
  <si>
    <t>Mar. 21</t>
  </si>
  <si>
    <t xml:space="preserve">Postdoc coffee hour </t>
  </si>
  <si>
    <t>Mar. 23</t>
  </si>
  <si>
    <t xml:space="preserve">Lunch with Jackie </t>
  </si>
  <si>
    <t xml:space="preserve">Teaching Statement </t>
  </si>
  <si>
    <t>Apr. 28</t>
  </si>
  <si>
    <t xml:space="preserve">Amgen Career Panel </t>
  </si>
  <si>
    <t>Sep. 16</t>
  </si>
  <si>
    <t xml:space="preserve">Outreach seminar </t>
  </si>
  <si>
    <t>Sep. 12</t>
  </si>
  <si>
    <t xml:space="preserve">career committee meeting </t>
  </si>
  <si>
    <t>Career Committee recruitment meeting</t>
  </si>
  <si>
    <t>Oct. 10</t>
  </si>
  <si>
    <t>Career Committee Meeting</t>
  </si>
  <si>
    <t>Nov. 7</t>
  </si>
  <si>
    <t>Dec. 5</t>
  </si>
  <si>
    <t>Feb. 13</t>
  </si>
  <si>
    <t xml:space="preserve">Career Committee Meeting </t>
  </si>
  <si>
    <t>Mar. 6</t>
  </si>
  <si>
    <t>Apr. 3</t>
  </si>
  <si>
    <t xml:space="preserve">March for Science meeting </t>
  </si>
  <si>
    <t>Apr. 08</t>
  </si>
  <si>
    <t xml:space="preserve">March for Science </t>
  </si>
  <si>
    <t>Apr. 22</t>
  </si>
  <si>
    <t>Oct. 28</t>
  </si>
  <si>
    <t>Halloween Part</t>
  </si>
  <si>
    <t>Nov. 3</t>
  </si>
  <si>
    <t xml:space="preserve">Recruitment party </t>
  </si>
  <si>
    <t>Nov. 22</t>
  </si>
  <si>
    <t xml:space="preserve">Thanksgiving diner </t>
  </si>
  <si>
    <t>Nov. 29</t>
  </si>
  <si>
    <t xml:space="preserve">Caltech Art initiative </t>
  </si>
  <si>
    <t>Feb. 5</t>
  </si>
  <si>
    <t xml:space="preserve">Super bowl party </t>
  </si>
  <si>
    <t>Feb. 4</t>
  </si>
  <si>
    <t xml:space="preserve">Chiness new year celebration </t>
  </si>
  <si>
    <t xml:space="preserve"> Mar. 3</t>
  </si>
  <si>
    <t>Postdoc happy hour/Trivia night</t>
  </si>
  <si>
    <t>Apr. 21</t>
  </si>
  <si>
    <t xml:space="preserve">Brewery Artwalk </t>
  </si>
  <si>
    <t>Sep. 20</t>
  </si>
  <si>
    <t xml:space="preserve">Yoga and Art </t>
  </si>
  <si>
    <t>Sep. 24</t>
  </si>
  <si>
    <t xml:space="preserve">CPA hike </t>
  </si>
  <si>
    <t>Sep. 23</t>
  </si>
  <si>
    <t xml:space="preserve">Wine+cheese </t>
  </si>
  <si>
    <t>Aug. 28</t>
  </si>
  <si>
    <t xml:space="preserve">Annual picnic </t>
  </si>
  <si>
    <t>Sep. 27</t>
  </si>
  <si>
    <t>Game Night</t>
  </si>
  <si>
    <t>Recruitment for Social Committee</t>
  </si>
  <si>
    <t>Oct. 7</t>
  </si>
  <si>
    <t>social Committee Meeting</t>
  </si>
  <si>
    <t>Jan. 9</t>
  </si>
  <si>
    <t>Oct. 31</t>
  </si>
  <si>
    <t>Nov. 27</t>
  </si>
  <si>
    <t>Sep. 29</t>
  </si>
  <si>
    <t>board meeting food at Ath</t>
  </si>
  <si>
    <t>Feb 10, May 4</t>
  </si>
  <si>
    <t xml:space="preserve">Money transferred from GSC </t>
  </si>
  <si>
    <t xml:space="preserve">Money transferred from ASCIT.AGCY </t>
  </si>
  <si>
    <t xml:space="preserve">July 11: </t>
  </si>
  <si>
    <t>CPA-HR meeting</t>
  </si>
  <si>
    <t>Apr. 19</t>
  </si>
  <si>
    <t>July 29: Ath</t>
  </si>
  <si>
    <t>CPA board dinner-end of year</t>
  </si>
  <si>
    <t>Apr. 27</t>
  </si>
  <si>
    <t>March for Science: Rentals of equipment</t>
  </si>
  <si>
    <t>May. 1</t>
  </si>
  <si>
    <t>March for Science</t>
  </si>
  <si>
    <t>Jul. 10</t>
  </si>
  <si>
    <t>meeting for Wurstfext</t>
  </si>
  <si>
    <t>May. 5</t>
  </si>
  <si>
    <t>Game night</t>
  </si>
  <si>
    <t>Information Session at Caltech Career Development Center</t>
  </si>
  <si>
    <t>May.12</t>
  </si>
  <si>
    <t>Jun</t>
  </si>
  <si>
    <t>Jun. 3</t>
  </si>
  <si>
    <t>UEFA Soccer Championship</t>
  </si>
  <si>
    <t>Jun. 5</t>
  </si>
  <si>
    <t>Jun. 30</t>
  </si>
  <si>
    <t>Nov. 2</t>
  </si>
  <si>
    <t xml:space="preserve">PoDiSE work-life events </t>
  </si>
  <si>
    <t xml:space="preserve">Spring Egg Hunt </t>
  </si>
  <si>
    <t xml:space="preserve">CCE social </t>
  </si>
  <si>
    <t>Feb.1</t>
  </si>
  <si>
    <t xml:space="preserve">Visa ban discussion meeting/visa townhall meeting </t>
  </si>
  <si>
    <t>Career Development (total)</t>
  </si>
  <si>
    <t>Postdoc Buddy Program</t>
  </si>
  <si>
    <t>Coffee cards</t>
  </si>
  <si>
    <t>Division representative</t>
  </si>
  <si>
    <t>Orientation meeting</t>
  </si>
  <si>
    <t>Quarterly meeting</t>
  </si>
  <si>
    <t>Yearly kickoff meeting</t>
  </si>
  <si>
    <t>Diversity</t>
  </si>
  <si>
    <t>Work-Life Balance Workshops</t>
  </si>
  <si>
    <t>Diversity in the Community Lecture(s)</t>
  </si>
  <si>
    <t>Response Event Town hall discussions</t>
  </si>
  <si>
    <t>Postdoc Survey Incentives</t>
  </si>
  <si>
    <t>Co-sponsored events: Caltech Badminton Club+DIY Day</t>
  </si>
  <si>
    <t>Women in MCE Postdoc/Faculty Lunches</t>
  </si>
  <si>
    <t>March for science</t>
  </si>
  <si>
    <t>Outreach</t>
  </si>
  <si>
    <t>Aug. 10</t>
  </si>
  <si>
    <t>Wurstfest</t>
  </si>
  <si>
    <t>Aug. 21</t>
  </si>
  <si>
    <t>Aug.</t>
  </si>
  <si>
    <t>Mar.</t>
  </si>
  <si>
    <t>Jun.</t>
  </si>
  <si>
    <t>Jul.</t>
  </si>
  <si>
    <t>Jun. 16</t>
  </si>
  <si>
    <t>Happy hour</t>
  </si>
  <si>
    <t>Caltech Teaching Conference 2017</t>
  </si>
  <si>
    <t>Jun. 20</t>
  </si>
  <si>
    <t>Wine and cheese party</t>
  </si>
  <si>
    <t>Jul. 5</t>
  </si>
  <si>
    <t>Sep.</t>
  </si>
  <si>
    <t>Aug. 2</t>
  </si>
  <si>
    <t>Jul. 11</t>
  </si>
  <si>
    <t>Aug. 8</t>
  </si>
  <si>
    <t>CPA board meeting</t>
  </si>
  <si>
    <t>Mar. 17-19</t>
  </si>
  <si>
    <t>2017 National Postdoc Association Meeting</t>
  </si>
  <si>
    <t>May. 16</t>
  </si>
  <si>
    <t>Faculty Panel Workshop I</t>
  </si>
  <si>
    <t>Jul. 13</t>
  </si>
  <si>
    <t xml:space="preserve">Career committee co-chair meeting </t>
  </si>
  <si>
    <t xml:space="preserve">Intel Science Fair outreach </t>
  </si>
  <si>
    <t>Utkarsh</t>
  </si>
  <si>
    <t>Aug/08/2017</t>
  </si>
  <si>
    <t>CPA career members</t>
  </si>
  <si>
    <t>Jul/14/2017</t>
  </si>
  <si>
    <t>Ram</t>
  </si>
  <si>
    <t>Career Committee proposed budget for 2017-2018</t>
  </si>
  <si>
    <t>Academic Job Teaching and Research Statement Workshops and Outreach Workshops (5 events)
● Teaching Statement
● Research Statement
● Diversity Statement
● Document Review</t>
  </si>
  <si>
    <t>Distinguished Speaker Luncheons: (~6 events, 2 each term)</t>
  </si>
  <si>
    <t>Faculty on Search Committees Panel - August 2018</t>
  </si>
  <si>
    <t>Academic jobs oriented</t>
  </si>
  <si>
    <t>Careers in Industry Series - Informational seminars with leaders from industry
and non-profit sectors. (3 events)</t>
  </si>
  <si>
    <t>Professional LinkedIn Photoshoot event - August 2018</t>
  </si>
  <si>
    <t>Networking Socials (3 events) ?Fall 2017/Spring &amp; Summer 2018</t>
  </si>
  <si>
    <t>Non-academic jobs oriented</t>
  </si>
  <si>
    <t>Communication Skills: Improv Workshop with Theater Arts at Caltech
– (1 event) -Dec 2017</t>
  </si>
  <si>
    <t>Postdoc Coffee Hour (2 each month)</t>
  </si>
  <si>
    <t>Professional Development Workshop - September 2018</t>
  </si>
  <si>
    <t>Both academic and non-academic oriented</t>
  </si>
  <si>
    <t>Postdoc Productivity Workshop with the Staff and Faculty Consultation Center-- Spring 2018</t>
  </si>
  <si>
    <t>Health, Wellness and Productivity management</t>
  </si>
  <si>
    <t>Work-Life balance with PoDiSE (4 events) – Fall 2017/ Spring 2018</t>
  </si>
  <si>
    <t>CPA-Social budget request for 2017-2018</t>
  </si>
  <si>
    <t>Monthly Socials, 10 events</t>
  </si>
  <si>
    <t>Subsidized Outings, 5 events</t>
  </si>
  <si>
    <t>Postdoc Hikes, 20 events</t>
  </si>
  <si>
    <t>Picnic</t>
  </si>
  <si>
    <t>Postdoc Buddy Program request for 2017-2018</t>
  </si>
  <si>
    <t>Coffee cards (one card per postdoc buddy match)</t>
  </si>
  <si>
    <t>Orientation meetings - 4 events (one event per quarter) for the
current postdocs</t>
  </si>
  <si>
    <t>CPA-Communication yearly expenses on website fees</t>
  </si>
  <si>
    <t>Proposed 2017-2018 budget for each division representative to hold events in their respective</t>
  </si>
  <si>
    <t>Quarterly meetings, 3 events</t>
  </si>
  <si>
    <t>Proposed 2017-2018 budget for each division representative to hold events in their respective division, 7 divisions</t>
  </si>
  <si>
    <t>Diversity request for 2017-2018</t>
  </si>
  <si>
    <t>Work-Life Balance Workshops (six per year)</t>
  </si>
  <si>
    <t>Diversity in the Community Lecture(s) (two per year)</t>
  </si>
  <si>
    <t>Response Event Town hall discussions (once per year)</t>
  </si>
  <si>
    <t>CPA Advocacy and Engagement budget request for 2017-2018</t>
  </si>
  <si>
    <t>Co-sponsored events: Badminton Club, DIY Day</t>
  </si>
  <si>
    <t>CPA-Outreach budget request for 2017-2018</t>
  </si>
  <si>
    <t>Outreach at Caltech</t>
  </si>
  <si>
    <t>Outreach at local schools</t>
  </si>
  <si>
    <t>Judging LA science fairs</t>
  </si>
  <si>
    <t>Outreach for the Earth Day</t>
  </si>
  <si>
    <t>(Start from August 30, 2017 to)</t>
  </si>
  <si>
    <t>Total Budget requested</t>
  </si>
  <si>
    <t>FY17 Funds Carried Over</t>
  </si>
  <si>
    <t>FY17 expenses Carried Over</t>
  </si>
  <si>
    <t>Total Adjusted Funding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</si>
</sst>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[$-409]mmmmm\-yy;@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/>
      <top style="thick">
        <color auto="1"/>
      </top>
      <bottom/>
      <diagonal/>
    </border>
  </borders>
  <cellStyleXfs count="48">
    <xf numFmtId="0" fontId="0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2" fillId="0" borderId="8" xfId="0" applyFont="1" applyBorder="1"/>
    <xf numFmtId="0" fontId="2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2" fillId="0" borderId="9" xfId="0" applyFont="1" applyBorder="1"/>
    <xf numFmtId="0" fontId="2" fillId="0" borderId="11" xfId="0" applyFont="1" applyBorder="1"/>
    <xf numFmtId="0" fontId="7" fillId="0" borderId="8" xfId="0" applyFont="1" applyBorder="1"/>
    <xf numFmtId="0" fontId="0" fillId="0" borderId="0" xfId="0" applyFont="1"/>
    <xf numFmtId="0" fontId="0" fillId="0" borderId="0" xfId="0" applyFont="1" applyFill="1"/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0" fillId="0" borderId="0" xfId="0" quotePrefix="1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16" fontId="0" fillId="0" borderId="0" xfId="0" applyNumberFormat="1" applyFont="1" applyFill="1"/>
    <xf numFmtId="4" fontId="0" fillId="0" borderId="0" xfId="0" applyNumberFormat="1"/>
    <xf numFmtId="4" fontId="0" fillId="0" borderId="2" xfId="0" applyNumberFormat="1" applyBorder="1" applyAlignment="1">
      <alignment horizontal="right"/>
    </xf>
    <xf numFmtId="16" fontId="0" fillId="0" borderId="0" xfId="0" applyNumberFormat="1" applyFill="1"/>
    <xf numFmtId="0" fontId="4" fillId="0" borderId="0" xfId="0" applyFont="1" applyFill="1"/>
    <xf numFmtId="0" fontId="9" fillId="0" borderId="0" xfId="0" applyFont="1"/>
    <xf numFmtId="0" fontId="2" fillId="0" borderId="0" xfId="0" applyFont="1" applyAlignment="1">
      <alignment horizontal="center"/>
    </xf>
    <xf numFmtId="0" fontId="8" fillId="0" borderId="0" xfId="1"/>
    <xf numFmtId="4" fontId="4" fillId="0" borderId="0" xfId="0" applyNumberFormat="1" applyFont="1"/>
    <xf numFmtId="0" fontId="1" fillId="0" borderId="0" xfId="0" applyFont="1" applyFill="1"/>
    <xf numFmtId="16" fontId="0" fillId="0" borderId="0" xfId="0" applyNumberFormat="1"/>
    <xf numFmtId="0" fontId="1" fillId="0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16" fontId="0" fillId="0" borderId="0" xfId="0" quotePrefix="1" applyNumberFormat="1" applyFont="1" applyFill="1"/>
    <xf numFmtId="6" fontId="0" fillId="0" borderId="0" xfId="0" applyNumberFormat="1"/>
    <xf numFmtId="6" fontId="2" fillId="0" borderId="0" xfId="0" applyNumberFormat="1" applyFont="1"/>
    <xf numFmtId="8" fontId="0" fillId="0" borderId="0" xfId="0" applyNumberFormat="1"/>
    <xf numFmtId="164" fontId="2" fillId="0" borderId="0" xfId="0" applyNumberFormat="1" applyFont="1"/>
    <xf numFmtId="0" fontId="0" fillId="0" borderId="3" xfId="0" applyFill="1" applyBorder="1"/>
    <xf numFmtId="0" fontId="2" fillId="0" borderId="2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1" xfId="0" applyBorder="1"/>
    <xf numFmtId="0" fontId="7" fillId="0" borderId="0" xfId="0" applyFont="1" applyBorder="1"/>
    <xf numFmtId="0" fontId="7" fillId="0" borderId="2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2" xfId="0" applyFont="1" applyBorder="1"/>
    <xf numFmtId="0" fontId="7" fillId="0" borderId="3" xfId="0" applyFont="1" applyBorder="1"/>
    <xf numFmtId="0" fontId="4" fillId="0" borderId="3" xfId="0" applyFont="1" applyBorder="1"/>
    <xf numFmtId="16" fontId="4" fillId="0" borderId="0" xfId="0" applyNumberFormat="1" applyFont="1" applyFill="1"/>
    <xf numFmtId="16" fontId="4" fillId="0" borderId="0" xfId="0" quotePrefix="1" applyNumberFormat="1" applyFont="1" applyFill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0" xfId="0" applyFont="1"/>
    <xf numFmtId="0" fontId="7" fillId="0" borderId="0" xfId="0" applyFont="1" applyFill="1"/>
    <xf numFmtId="0" fontId="0" fillId="0" borderId="3" xfId="0" applyFont="1" applyBorder="1"/>
    <xf numFmtId="0" fontId="0" fillId="0" borderId="3" xfId="0" applyFont="1" applyFill="1" applyBorder="1"/>
    <xf numFmtId="0" fontId="4" fillId="0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/>
    </xf>
    <xf numFmtId="0" fontId="7" fillId="0" borderId="2" xfId="0" applyFont="1" applyFill="1" applyBorder="1"/>
    <xf numFmtId="0" fontId="7" fillId="0" borderId="3" xfId="0" applyFont="1" applyFill="1" applyBorder="1"/>
    <xf numFmtId="0" fontId="7" fillId="0" borderId="2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4" fillId="0" borderId="2" xfId="0" applyNumberFormat="1" applyFont="1" applyFill="1" applyBorder="1" applyAlignment="1">
      <alignment horizontal="left"/>
    </xf>
    <xf numFmtId="16" fontId="4" fillId="0" borderId="2" xfId="0" quotePrefix="1" applyNumberFormat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" fontId="4" fillId="0" borderId="3" xfId="0" applyNumberFormat="1" applyFont="1" applyFill="1" applyBorder="1"/>
    <xf numFmtId="0" fontId="4" fillId="0" borderId="3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 applyBorder="1" applyAlignment="1">
      <alignment horizontal="right"/>
    </xf>
    <xf numFmtId="16" fontId="0" fillId="0" borderId="2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7" fillId="0" borderId="11" xfId="0" applyFont="1" applyBorder="1"/>
    <xf numFmtId="0" fontId="2" fillId="0" borderId="8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7" fillId="0" borderId="6" xfId="0" applyFont="1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left"/>
    </xf>
    <xf numFmtId="4" fontId="0" fillId="0" borderId="21" xfId="0" applyNumberFormat="1" applyBorder="1" applyAlignment="1">
      <alignment horizontal="right"/>
    </xf>
    <xf numFmtId="0" fontId="0" fillId="0" borderId="21" xfId="0" applyBorder="1"/>
    <xf numFmtId="0" fontId="1" fillId="0" borderId="3" xfId="0" applyFont="1" applyFill="1" applyBorder="1"/>
    <xf numFmtId="0" fontId="1" fillId="0" borderId="2" xfId="0" applyFont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2" fontId="5" fillId="0" borderId="10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Fill="1" applyBorder="1" applyAlignment="1">
      <alignment wrapText="1"/>
    </xf>
    <xf numFmtId="2" fontId="0" fillId="0" borderId="0" xfId="0" applyNumberFormat="1"/>
    <xf numFmtId="0" fontId="4" fillId="0" borderId="1" xfId="0" applyFont="1" applyBorder="1"/>
    <xf numFmtId="0" fontId="2" fillId="0" borderId="3" xfId="0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right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2" fontId="2" fillId="0" borderId="1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2" borderId="0" xfId="0" applyFont="1" applyFill="1"/>
    <xf numFmtId="0" fontId="0" fillId="2" borderId="0" xfId="0" applyFill="1"/>
    <xf numFmtId="4" fontId="0" fillId="2" borderId="0" xfId="0" applyNumberFormat="1" applyFill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$ spent per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(Monthly)'!$E$1</c:f>
              <c:strCache>
                <c:ptCount val="1"/>
                <c:pt idx="0">
                  <c:v>Spent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545-46E1-9B00-03C5BB3A4A1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545-46E1-9B00-03C5BB3A4A1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545-46E1-9B00-03C5BB3A4A1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545-46E1-9B00-03C5BB3A4A1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545-46E1-9B00-03C5BB3A4A10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545-46E1-9B00-03C5BB3A4A10}"/>
              </c:ext>
            </c:extLst>
          </c:dPt>
          <c:cat>
            <c:strRef>
              <c:f>'Summary (Monthly)'!$A$2:$A$37</c:f>
              <c:strCache>
                <c:ptCount val="32"/>
                <c:pt idx="0">
                  <c:v>August</c:v>
                </c:pt>
                <c:pt idx="1">
                  <c:v>September</c:v>
                </c:pt>
                <c:pt idx="2">
                  <c:v>Fiscal Year 2013-2014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  <c:pt idx="12">
                  <c:v>July</c:v>
                </c:pt>
                <c:pt idx="13">
                  <c:v>August</c:v>
                </c:pt>
                <c:pt idx="14">
                  <c:v>September</c:v>
                </c:pt>
                <c:pt idx="15">
                  <c:v>October</c:v>
                </c:pt>
                <c:pt idx="16">
                  <c:v>Fiscal Year 2014-2015</c:v>
                </c:pt>
                <c:pt idx="17">
                  <c:v>November</c:v>
                </c:pt>
                <c:pt idx="18">
                  <c:v>December</c:v>
                </c:pt>
                <c:pt idx="19">
                  <c:v>January</c:v>
                </c:pt>
                <c:pt idx="20">
                  <c:v>February</c:v>
                </c:pt>
                <c:pt idx="21">
                  <c:v>March</c:v>
                </c:pt>
                <c:pt idx="22">
                  <c:v>April</c:v>
                </c:pt>
                <c:pt idx="23">
                  <c:v>May</c:v>
                </c:pt>
                <c:pt idx="24">
                  <c:v>June</c:v>
                </c:pt>
                <c:pt idx="25">
                  <c:v>July</c:v>
                </c:pt>
                <c:pt idx="26">
                  <c:v>August</c:v>
                </c:pt>
                <c:pt idx="27">
                  <c:v>September</c:v>
                </c:pt>
                <c:pt idx="28">
                  <c:v>Fiscal Year 2015-2016</c:v>
                </c:pt>
                <c:pt idx="29">
                  <c:v>October</c:v>
                </c:pt>
                <c:pt idx="30">
                  <c:v>November</c:v>
                </c:pt>
                <c:pt idx="31">
                  <c:v>December</c:v>
                </c:pt>
              </c:strCache>
            </c:strRef>
          </c:cat>
          <c:val>
            <c:numRef>
              <c:f>'Summary (Monthly)'!$E$2:$E$37</c:f>
              <c:numCache>
                <c:formatCode>General</c:formatCode>
                <c:ptCount val="36"/>
                <c:pt idx="0">
                  <c:v>4917.7300000000005</c:v>
                </c:pt>
                <c:pt idx="1">
                  <c:v>4797.18</c:v>
                </c:pt>
                <c:pt idx="3">
                  <c:v>1985.23</c:v>
                </c:pt>
                <c:pt idx="4">
                  <c:v>875.83000000000175</c:v>
                </c:pt>
                <c:pt idx="5">
                  <c:v>1689.8400000000001</c:v>
                </c:pt>
                <c:pt idx="6">
                  <c:v>304.34000000000015</c:v>
                </c:pt>
                <c:pt idx="7">
                  <c:v>826.72999999999956</c:v>
                </c:pt>
                <c:pt idx="8">
                  <c:v>1556.0499999999993</c:v>
                </c:pt>
                <c:pt idx="9">
                  <c:v>1394.880000000001</c:v>
                </c:pt>
                <c:pt idx="10">
                  <c:v>1087</c:v>
                </c:pt>
                <c:pt idx="11">
                  <c:v>3100.880000000001</c:v>
                </c:pt>
                <c:pt idx="12">
                  <c:v>5030.2999999999993</c:v>
                </c:pt>
                <c:pt idx="13">
                  <c:v>1911.9799999999996</c:v>
                </c:pt>
                <c:pt idx="14">
                  <c:v>6401.32</c:v>
                </c:pt>
                <c:pt idx="15">
                  <c:v>1987.7299999999996</c:v>
                </c:pt>
                <c:pt idx="17">
                  <c:v>1049.0100000000002</c:v>
                </c:pt>
                <c:pt idx="18">
                  <c:v>206.21000000000004</c:v>
                </c:pt>
                <c:pt idx="19">
                  <c:v>703.79000000000087</c:v>
                </c:pt>
                <c:pt idx="20">
                  <c:v>437.93999999999869</c:v>
                </c:pt>
                <c:pt idx="21">
                  <c:v>1522.5400000000009</c:v>
                </c:pt>
                <c:pt idx="22">
                  <c:v>3085.369999999999</c:v>
                </c:pt>
                <c:pt idx="23">
                  <c:v>1588.4700000000012</c:v>
                </c:pt>
                <c:pt idx="24">
                  <c:v>4618.7799999999988</c:v>
                </c:pt>
                <c:pt idx="25">
                  <c:v>5911.27</c:v>
                </c:pt>
                <c:pt idx="26">
                  <c:v>1392.5</c:v>
                </c:pt>
                <c:pt idx="27">
                  <c:v>5669.2099999999991</c:v>
                </c:pt>
                <c:pt idx="28">
                  <c:v>0</c:v>
                </c:pt>
                <c:pt idx="29">
                  <c:v>3893.2</c:v>
                </c:pt>
                <c:pt idx="30">
                  <c:v>4315.8900000000003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45-46E1-9B00-03C5BB3A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962560"/>
        <c:axId val="-2021134928"/>
      </c:barChart>
      <c:catAx>
        <c:axId val="-202096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21134928"/>
        <c:crosses val="autoZero"/>
        <c:auto val="1"/>
        <c:lblAlgn val="ctr"/>
        <c:lblOffset val="100"/>
        <c:noMultiLvlLbl val="0"/>
      </c:catAx>
      <c:valAx>
        <c:axId val="-202113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96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314326</xdr:colOff>
      <xdr:row>1</xdr:row>
      <xdr:rowOff>28575</xdr:rowOff>
    </xdr:from>
    <xdr:to>
      <xdr:col>20</xdr:col>
      <xdr:colOff>28576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workbookViewId="0">
      <selection activeCell="C32" sqref="C32"/>
    </sheetView>
  </sheetViews>
  <sheetFormatPr defaultColWidth="8.7109375" defaultRowHeight="15" x14ac:dyDescent="0.25"/>
  <cols>
    <col min="1" max="1" width="19.42578125" style="1" bestFit="1" customWidth="1"/>
  </cols>
  <sheetData>
    <row r="1" spans="1:7" x14ac:dyDescent="0.25">
      <c r="A1" s="68" t="s">
        <v>0</v>
      </c>
      <c r="B1" s="2" t="s">
        <v>14</v>
      </c>
      <c r="C1" s="2" t="s">
        <v>15</v>
      </c>
      <c r="D1" s="2" t="s">
        <v>34</v>
      </c>
      <c r="E1" s="2" t="s">
        <v>16</v>
      </c>
      <c r="F1" s="2" t="s">
        <v>290</v>
      </c>
      <c r="G1" s="2"/>
    </row>
    <row r="2" spans="1:7" x14ac:dyDescent="0.25">
      <c r="A2" s="1" t="s">
        <v>1</v>
      </c>
      <c r="B2">
        <v>9111.2000000000007</v>
      </c>
      <c r="C2">
        <v>6693.47</v>
      </c>
      <c r="D2">
        <v>2500</v>
      </c>
      <c r="E2">
        <f>B2-C2+D2</f>
        <v>4917.7300000000005</v>
      </c>
    </row>
    <row r="3" spans="1:7" x14ac:dyDescent="0.25">
      <c r="A3" s="1" t="s">
        <v>2</v>
      </c>
      <c r="B3">
        <v>6693.47</v>
      </c>
      <c r="C3">
        <v>1896.29</v>
      </c>
      <c r="D3">
        <v>0</v>
      </c>
      <c r="E3">
        <f>B3-C3+D3</f>
        <v>4797.18</v>
      </c>
    </row>
    <row r="4" spans="1:7" x14ac:dyDescent="0.25">
      <c r="A4" s="68" t="s">
        <v>3</v>
      </c>
    </row>
    <row r="5" spans="1:7" x14ac:dyDescent="0.25">
      <c r="A5" s="1" t="s">
        <v>4</v>
      </c>
      <c r="B5">
        <v>1896.29</v>
      </c>
      <c r="C5">
        <v>-88.94</v>
      </c>
      <c r="D5">
        <v>0</v>
      </c>
      <c r="E5">
        <f>B5-C5+D5</f>
        <v>1985.23</v>
      </c>
      <c r="G5">
        <f>E5+F5</f>
        <v>1985.23</v>
      </c>
    </row>
    <row r="6" spans="1:7" x14ac:dyDescent="0.25">
      <c r="A6" s="1" t="s">
        <v>5</v>
      </c>
      <c r="B6">
        <v>-88.94</v>
      </c>
      <c r="C6">
        <v>29035.23</v>
      </c>
      <c r="D6">
        <v>30000</v>
      </c>
      <c r="E6">
        <f t="shared" ref="E6:E33" si="0">B6-C6+D6</f>
        <v>875.83000000000175</v>
      </c>
      <c r="G6">
        <f t="shared" ref="G6:G33" si="1">E6+F6</f>
        <v>875.83000000000175</v>
      </c>
    </row>
    <row r="7" spans="1:7" x14ac:dyDescent="0.25">
      <c r="A7" s="1" t="s">
        <v>6</v>
      </c>
      <c r="B7">
        <v>29035.23</v>
      </c>
      <c r="C7">
        <v>27345.39</v>
      </c>
      <c r="D7">
        <v>0</v>
      </c>
      <c r="E7">
        <f t="shared" si="0"/>
        <v>1689.8400000000001</v>
      </c>
      <c r="G7">
        <f t="shared" si="1"/>
        <v>1689.8400000000001</v>
      </c>
    </row>
    <row r="8" spans="1:7" x14ac:dyDescent="0.25">
      <c r="A8" s="1" t="s">
        <v>7</v>
      </c>
      <c r="B8">
        <v>27345.39</v>
      </c>
      <c r="C8">
        <v>27041.05</v>
      </c>
      <c r="D8">
        <v>0</v>
      </c>
      <c r="E8">
        <f t="shared" si="0"/>
        <v>304.34000000000015</v>
      </c>
      <c r="G8">
        <f t="shared" si="1"/>
        <v>304.34000000000015</v>
      </c>
    </row>
    <row r="9" spans="1:7" x14ac:dyDescent="0.25">
      <c r="A9" s="1" t="s">
        <v>8</v>
      </c>
      <c r="B9">
        <v>27041.05</v>
      </c>
      <c r="C9">
        <v>26214.32</v>
      </c>
      <c r="D9">
        <v>0</v>
      </c>
      <c r="E9">
        <f t="shared" si="0"/>
        <v>826.72999999999956</v>
      </c>
      <c r="G9">
        <f t="shared" si="1"/>
        <v>826.72999999999956</v>
      </c>
    </row>
    <row r="10" spans="1:7" x14ac:dyDescent="0.25">
      <c r="A10" s="1" t="s">
        <v>9</v>
      </c>
      <c r="B10">
        <v>26214.32</v>
      </c>
      <c r="C10">
        <v>25158.27</v>
      </c>
      <c r="D10">
        <v>500</v>
      </c>
      <c r="E10">
        <f t="shared" si="0"/>
        <v>1556.0499999999993</v>
      </c>
      <c r="G10">
        <f t="shared" si="1"/>
        <v>1556.0499999999993</v>
      </c>
    </row>
    <row r="11" spans="1:7" x14ac:dyDescent="0.25">
      <c r="A11" s="1" t="s">
        <v>10</v>
      </c>
      <c r="B11">
        <v>25158.27</v>
      </c>
      <c r="C11">
        <v>23763.39</v>
      </c>
      <c r="D11">
        <v>0</v>
      </c>
      <c r="E11">
        <f t="shared" si="0"/>
        <v>1394.880000000001</v>
      </c>
      <c r="G11">
        <f t="shared" si="1"/>
        <v>1394.880000000001</v>
      </c>
    </row>
    <row r="12" spans="1:7" x14ac:dyDescent="0.25">
      <c r="A12" s="1" t="s">
        <v>11</v>
      </c>
      <c r="B12">
        <v>23763.39</v>
      </c>
      <c r="C12">
        <v>22676.39</v>
      </c>
      <c r="D12">
        <v>0</v>
      </c>
      <c r="E12">
        <f t="shared" si="0"/>
        <v>1087</v>
      </c>
      <c r="G12">
        <f t="shared" si="1"/>
        <v>1087</v>
      </c>
    </row>
    <row r="13" spans="1:7" x14ac:dyDescent="0.25">
      <c r="A13" s="1" t="s">
        <v>12</v>
      </c>
      <c r="B13">
        <v>22676.39</v>
      </c>
      <c r="C13" s="56">
        <v>19725.509999999998</v>
      </c>
      <c r="D13">
        <v>150</v>
      </c>
      <c r="E13">
        <f t="shared" si="0"/>
        <v>3100.880000000001</v>
      </c>
      <c r="G13">
        <f t="shared" si="1"/>
        <v>3100.880000000001</v>
      </c>
    </row>
    <row r="14" spans="1:7" x14ac:dyDescent="0.25">
      <c r="A14" s="1" t="s">
        <v>13</v>
      </c>
      <c r="B14" s="49">
        <v>19725.509999999998</v>
      </c>
      <c r="C14" s="4">
        <v>14695.21</v>
      </c>
      <c r="D14">
        <v>0</v>
      </c>
      <c r="E14">
        <f t="shared" si="0"/>
        <v>5030.2999999999993</v>
      </c>
      <c r="G14">
        <f t="shared" si="1"/>
        <v>5030.2999999999993</v>
      </c>
    </row>
    <row r="15" spans="1:7" x14ac:dyDescent="0.25">
      <c r="A15" s="1" t="s">
        <v>1</v>
      </c>
      <c r="B15" s="4">
        <v>14695.21</v>
      </c>
      <c r="C15">
        <v>12783.23</v>
      </c>
      <c r="D15">
        <v>0</v>
      </c>
      <c r="E15">
        <f t="shared" si="0"/>
        <v>1911.9799999999996</v>
      </c>
      <c r="G15">
        <f t="shared" si="1"/>
        <v>1911.9799999999996</v>
      </c>
    </row>
    <row r="16" spans="1:7" x14ac:dyDescent="0.25">
      <c r="A16" s="1" t="s">
        <v>2</v>
      </c>
      <c r="B16">
        <v>12783.23</v>
      </c>
      <c r="C16">
        <v>6381.91</v>
      </c>
      <c r="D16">
        <v>0</v>
      </c>
      <c r="E16">
        <f t="shared" si="0"/>
        <v>6401.32</v>
      </c>
      <c r="G16">
        <f t="shared" si="1"/>
        <v>6401.32</v>
      </c>
    </row>
    <row r="17" spans="1:7" x14ac:dyDescent="0.25">
      <c r="A17" s="1" t="s">
        <v>4</v>
      </c>
      <c r="B17">
        <v>6381.91</v>
      </c>
      <c r="C17">
        <v>4394.18</v>
      </c>
      <c r="D17">
        <v>0</v>
      </c>
      <c r="E17">
        <f t="shared" si="0"/>
        <v>1987.7299999999996</v>
      </c>
      <c r="G17">
        <f t="shared" si="1"/>
        <v>1987.7299999999996</v>
      </c>
    </row>
    <row r="18" spans="1:7" x14ac:dyDescent="0.25">
      <c r="A18" s="68" t="s">
        <v>191</v>
      </c>
      <c r="G18">
        <f t="shared" si="1"/>
        <v>0</v>
      </c>
    </row>
    <row r="19" spans="1:7" x14ac:dyDescent="0.25">
      <c r="A19" s="1" t="s">
        <v>5</v>
      </c>
      <c r="B19">
        <v>4394.18</v>
      </c>
      <c r="C19">
        <v>3345.17</v>
      </c>
      <c r="D19">
        <v>0</v>
      </c>
      <c r="E19">
        <f t="shared" si="0"/>
        <v>1049.0100000000002</v>
      </c>
      <c r="G19">
        <f t="shared" si="1"/>
        <v>1049.0100000000002</v>
      </c>
    </row>
    <row r="20" spans="1:7" x14ac:dyDescent="0.25">
      <c r="A20" s="1" t="s">
        <v>6</v>
      </c>
      <c r="B20">
        <v>3345.17</v>
      </c>
      <c r="C20">
        <v>3138.96</v>
      </c>
      <c r="D20">
        <v>0</v>
      </c>
      <c r="E20">
        <f t="shared" si="0"/>
        <v>206.21000000000004</v>
      </c>
      <c r="G20">
        <f t="shared" si="1"/>
        <v>206.21000000000004</v>
      </c>
    </row>
    <row r="21" spans="1:7" x14ac:dyDescent="0.25">
      <c r="A21" s="1" t="s">
        <v>7</v>
      </c>
      <c r="B21">
        <v>3138.96</v>
      </c>
      <c r="C21">
        <v>32435.17</v>
      </c>
      <c r="D21">
        <v>30000</v>
      </c>
      <c r="E21">
        <f t="shared" si="0"/>
        <v>703.79000000000087</v>
      </c>
      <c r="F21">
        <v>11.75</v>
      </c>
      <c r="G21">
        <f>E21+F21</f>
        <v>715.54000000000087</v>
      </c>
    </row>
    <row r="22" spans="1:7" x14ac:dyDescent="0.25">
      <c r="A22" s="1" t="s">
        <v>8</v>
      </c>
      <c r="B22">
        <v>32435.17</v>
      </c>
      <c r="C22">
        <v>31997.23</v>
      </c>
      <c r="D22">
        <v>0</v>
      </c>
      <c r="E22">
        <f t="shared" si="0"/>
        <v>437.93999999999869</v>
      </c>
      <c r="F22">
        <v>1359.2</v>
      </c>
      <c r="G22">
        <f t="shared" si="1"/>
        <v>1797.1399999999987</v>
      </c>
    </row>
    <row r="23" spans="1:7" x14ac:dyDescent="0.25">
      <c r="A23" s="1" t="s">
        <v>9</v>
      </c>
      <c r="B23">
        <v>31997.23</v>
      </c>
      <c r="C23">
        <v>30474.69</v>
      </c>
      <c r="D23">
        <v>0</v>
      </c>
      <c r="E23">
        <f t="shared" si="0"/>
        <v>1522.5400000000009</v>
      </c>
      <c r="F23">
        <v>2233.5700000000002</v>
      </c>
      <c r="G23">
        <f t="shared" si="1"/>
        <v>3756.110000000001</v>
      </c>
    </row>
    <row r="24" spans="1:7" x14ac:dyDescent="0.25">
      <c r="A24" s="1" t="s">
        <v>10</v>
      </c>
      <c r="B24">
        <v>30474.69</v>
      </c>
      <c r="C24">
        <v>27389.32</v>
      </c>
      <c r="D24">
        <v>0</v>
      </c>
      <c r="E24">
        <f t="shared" si="0"/>
        <v>3085.369999999999</v>
      </c>
      <c r="F24">
        <v>560.57000000000005</v>
      </c>
      <c r="G24">
        <f t="shared" si="1"/>
        <v>3645.9399999999991</v>
      </c>
    </row>
    <row r="25" spans="1:7" x14ac:dyDescent="0.25">
      <c r="A25" s="1" t="s">
        <v>11</v>
      </c>
      <c r="B25">
        <v>27389.32</v>
      </c>
      <c r="C25">
        <v>25800.85</v>
      </c>
      <c r="D25">
        <v>0</v>
      </c>
      <c r="E25">
        <f t="shared" si="0"/>
        <v>1588.4700000000012</v>
      </c>
      <c r="F25">
        <v>473.96</v>
      </c>
      <c r="G25">
        <f t="shared" si="1"/>
        <v>2062.4300000000012</v>
      </c>
    </row>
    <row r="26" spans="1:7" x14ac:dyDescent="0.25">
      <c r="A26" s="1" t="s">
        <v>12</v>
      </c>
      <c r="B26">
        <v>25800.85</v>
      </c>
      <c r="C26">
        <v>21182.07</v>
      </c>
      <c r="D26">
        <v>0</v>
      </c>
      <c r="E26">
        <f t="shared" si="0"/>
        <v>4618.7799999999988</v>
      </c>
      <c r="F26">
        <v>579.19000000000005</v>
      </c>
      <c r="G26">
        <f t="shared" si="1"/>
        <v>5197.9699999999993</v>
      </c>
    </row>
    <row r="27" spans="1:7" x14ac:dyDescent="0.25">
      <c r="A27" s="1" t="s">
        <v>13</v>
      </c>
      <c r="B27">
        <v>21182.07</v>
      </c>
      <c r="C27">
        <v>15270.8</v>
      </c>
      <c r="D27">
        <v>0</v>
      </c>
      <c r="E27">
        <f t="shared" si="0"/>
        <v>5911.27</v>
      </c>
      <c r="F27">
        <v>0</v>
      </c>
      <c r="G27">
        <f t="shared" si="1"/>
        <v>5911.27</v>
      </c>
    </row>
    <row r="28" spans="1:7" x14ac:dyDescent="0.25">
      <c r="A28" s="1" t="s">
        <v>1</v>
      </c>
      <c r="B28">
        <v>15270.8</v>
      </c>
      <c r="C28">
        <v>13878.3</v>
      </c>
      <c r="D28">
        <v>0</v>
      </c>
      <c r="E28">
        <f t="shared" si="0"/>
        <v>1392.5</v>
      </c>
      <c r="F28">
        <v>3000</v>
      </c>
      <c r="G28">
        <f t="shared" si="1"/>
        <v>4392.5</v>
      </c>
    </row>
    <row r="29" spans="1:7" x14ac:dyDescent="0.25">
      <c r="A29" s="1" t="s">
        <v>2</v>
      </c>
      <c r="B29">
        <v>13878.3</v>
      </c>
      <c r="C29">
        <v>8209.09</v>
      </c>
      <c r="D29">
        <v>0</v>
      </c>
      <c r="E29">
        <f t="shared" si="0"/>
        <v>5669.2099999999991</v>
      </c>
      <c r="F29">
        <v>1912.13</v>
      </c>
      <c r="G29">
        <f t="shared" si="1"/>
        <v>7581.3399999999992</v>
      </c>
    </row>
    <row r="30" spans="1:7" x14ac:dyDescent="0.25">
      <c r="A30" s="68" t="s">
        <v>267</v>
      </c>
      <c r="D30">
        <v>0</v>
      </c>
      <c r="E30">
        <f t="shared" si="0"/>
        <v>0</v>
      </c>
      <c r="F30">
        <v>0</v>
      </c>
      <c r="G30">
        <f t="shared" si="1"/>
        <v>0</v>
      </c>
    </row>
    <row r="31" spans="1:7" x14ac:dyDescent="0.25">
      <c r="A31" s="1" t="s">
        <v>4</v>
      </c>
      <c r="B31">
        <v>8209.09</v>
      </c>
      <c r="C31">
        <v>4315.8900000000003</v>
      </c>
      <c r="D31">
        <v>0</v>
      </c>
      <c r="E31">
        <f t="shared" si="0"/>
        <v>3893.2</v>
      </c>
      <c r="F31">
        <v>430.02</v>
      </c>
      <c r="G31">
        <f t="shared" si="1"/>
        <v>4323.2199999999993</v>
      </c>
    </row>
    <row r="32" spans="1:7" x14ac:dyDescent="0.25">
      <c r="A32" s="1" t="s">
        <v>5</v>
      </c>
      <c r="B32">
        <v>4315.8900000000003</v>
      </c>
      <c r="D32">
        <v>0</v>
      </c>
      <c r="E32">
        <f t="shared" si="0"/>
        <v>4315.8900000000003</v>
      </c>
      <c r="F32">
        <v>0</v>
      </c>
      <c r="G32">
        <f t="shared" si="1"/>
        <v>4315.8900000000003</v>
      </c>
    </row>
    <row r="33" spans="1:7" x14ac:dyDescent="0.25">
      <c r="A33" s="1" t="s">
        <v>6</v>
      </c>
      <c r="D33">
        <v>0</v>
      </c>
      <c r="E33">
        <f t="shared" si="0"/>
        <v>0</v>
      </c>
      <c r="F33">
        <v>0</v>
      </c>
      <c r="G33">
        <f t="shared" si="1"/>
        <v>0</v>
      </c>
    </row>
  </sheetData>
  <phoneticPr fontId="12" type="noConversion"/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35" sqref="A35"/>
    </sheetView>
  </sheetViews>
  <sheetFormatPr defaultColWidth="8.7109375" defaultRowHeight="15" x14ac:dyDescent="0.25"/>
  <cols>
    <col min="1" max="1" width="49.28515625" customWidth="1"/>
    <col min="2" max="2" width="10.7109375" style="13" customWidth="1"/>
    <col min="3" max="3" width="15.7109375" style="17" customWidth="1"/>
    <col min="4" max="4" width="10.42578125" style="7" customWidth="1"/>
    <col min="5" max="5" width="6.7109375" style="8" customWidth="1"/>
    <col min="6" max="6" width="13.42578125" customWidth="1"/>
  </cols>
  <sheetData>
    <row r="1" spans="1:8" s="9" customFormat="1" ht="15.75" thickBot="1" x14ac:dyDescent="0.3">
      <c r="A1" s="9" t="s">
        <v>56</v>
      </c>
      <c r="B1" s="12" t="s">
        <v>21</v>
      </c>
      <c r="C1" s="16" t="s">
        <v>35</v>
      </c>
      <c r="D1" s="10" t="s">
        <v>40</v>
      </c>
      <c r="E1" s="11"/>
      <c r="F1" s="9" t="s">
        <v>38</v>
      </c>
    </row>
    <row r="2" spans="1:8" ht="15.75" thickTop="1" x14ac:dyDescent="0.25">
      <c r="A2" s="2" t="s">
        <v>17</v>
      </c>
    </row>
    <row r="3" spans="1:8" x14ac:dyDescent="0.25">
      <c r="A3" s="6" t="s">
        <v>20</v>
      </c>
      <c r="B3" s="14">
        <v>500</v>
      </c>
      <c r="C3" s="18">
        <v>500</v>
      </c>
      <c r="D3" s="7" t="s">
        <v>39</v>
      </c>
      <c r="E3" s="8">
        <f>IF(D3="",0,C3 )</f>
        <v>500</v>
      </c>
      <c r="F3">
        <f t="shared" ref="F3:F8" si="0">B3-C3</f>
        <v>0</v>
      </c>
    </row>
    <row r="4" spans="1:8" x14ac:dyDescent="0.25">
      <c r="A4" s="6" t="s">
        <v>23</v>
      </c>
      <c r="B4" s="14">
        <v>500</v>
      </c>
      <c r="C4" s="19">
        <f>246.4+30+10.8</f>
        <v>287.2</v>
      </c>
      <c r="E4" s="8">
        <f t="shared" ref="E4:E28" si="1">IF(D4="",0,C4 )</f>
        <v>0</v>
      </c>
      <c r="F4">
        <f t="shared" si="0"/>
        <v>212.8</v>
      </c>
    </row>
    <row r="5" spans="1:8" x14ac:dyDescent="0.25">
      <c r="A5" s="6" t="s">
        <v>22</v>
      </c>
      <c r="B5" s="14">
        <v>3000</v>
      </c>
      <c r="C5" s="18">
        <v>3000</v>
      </c>
      <c r="D5" s="7" t="s">
        <v>39</v>
      </c>
      <c r="E5" s="8">
        <f t="shared" si="1"/>
        <v>3000</v>
      </c>
      <c r="F5">
        <f t="shared" si="0"/>
        <v>0</v>
      </c>
    </row>
    <row r="6" spans="1:8" x14ac:dyDescent="0.25">
      <c r="A6" s="6" t="s">
        <v>49</v>
      </c>
      <c r="B6" s="14">
        <v>246.04</v>
      </c>
      <c r="C6" s="19">
        <f>196.6+49.44</f>
        <v>246.04</v>
      </c>
      <c r="D6" s="7" t="s">
        <v>39</v>
      </c>
      <c r="E6" s="8">
        <f t="shared" si="1"/>
        <v>246.04</v>
      </c>
      <c r="F6">
        <f t="shared" si="0"/>
        <v>0</v>
      </c>
    </row>
    <row r="7" spans="1:8" x14ac:dyDescent="0.25">
      <c r="A7" s="6" t="s">
        <v>50</v>
      </c>
      <c r="B7" s="14">
        <f>800-B6</f>
        <v>553.96</v>
      </c>
      <c r="C7" s="19">
        <f>306+5.96+3.5+7.47+6.81+8.25+73.25+7.33</f>
        <v>418.57</v>
      </c>
      <c r="E7" s="8">
        <f t="shared" si="1"/>
        <v>0</v>
      </c>
      <c r="F7">
        <f t="shared" si="0"/>
        <v>135.39000000000004</v>
      </c>
    </row>
    <row r="8" spans="1:8" x14ac:dyDescent="0.25">
      <c r="A8" s="6" t="s">
        <v>53</v>
      </c>
      <c r="B8" s="14">
        <v>1000</v>
      </c>
      <c r="C8" s="19">
        <f>9.76+0.88+594.5+129.68+53.51-180</f>
        <v>608.32999999999993</v>
      </c>
      <c r="E8" s="8">
        <f t="shared" si="1"/>
        <v>0</v>
      </c>
      <c r="F8" s="4">
        <f t="shared" si="0"/>
        <v>391.67000000000007</v>
      </c>
      <c r="H8" s="2"/>
    </row>
    <row r="9" spans="1:8" x14ac:dyDescent="0.25">
      <c r="A9" s="5" t="s">
        <v>18</v>
      </c>
      <c r="B9" s="14"/>
      <c r="C9" s="18"/>
      <c r="H9" t="s">
        <v>44</v>
      </c>
    </row>
    <row r="10" spans="1:8" x14ac:dyDescent="0.25">
      <c r="A10" s="6" t="s">
        <v>24</v>
      </c>
      <c r="B10" s="14">
        <v>200</v>
      </c>
      <c r="C10" s="18">
        <v>173.83</v>
      </c>
      <c r="D10" s="7" t="s">
        <v>44</v>
      </c>
      <c r="E10" s="8">
        <f t="shared" si="1"/>
        <v>173.83</v>
      </c>
      <c r="F10">
        <f t="shared" ref="F10:F17" si="2">B10-C10</f>
        <v>26.169999999999987</v>
      </c>
      <c r="H10">
        <f>E10+E11+E12+E15+E27+15</f>
        <v>4917.7299999999996</v>
      </c>
    </row>
    <row r="11" spans="1:8" x14ac:dyDescent="0.25">
      <c r="A11" s="6" t="s">
        <v>25</v>
      </c>
      <c r="B11" s="14">
        <v>300</v>
      </c>
      <c r="C11" s="18">
        <f>283.03+25.47</f>
        <v>308.5</v>
      </c>
      <c r="D11" s="7" t="s">
        <v>44</v>
      </c>
      <c r="E11" s="8">
        <f t="shared" si="1"/>
        <v>308.5</v>
      </c>
      <c r="F11" s="3">
        <f t="shared" si="2"/>
        <v>-8.5</v>
      </c>
      <c r="H11" t="s">
        <v>39</v>
      </c>
    </row>
    <row r="12" spans="1:8" x14ac:dyDescent="0.25">
      <c r="A12" s="6" t="s">
        <v>28</v>
      </c>
      <c r="B12" s="14">
        <v>3300</v>
      </c>
      <c r="C12" s="18">
        <v>3800</v>
      </c>
      <c r="D12" s="7" t="s">
        <v>44</v>
      </c>
      <c r="E12" s="8">
        <f t="shared" si="1"/>
        <v>3800</v>
      </c>
      <c r="F12" s="3">
        <f t="shared" si="2"/>
        <v>-500</v>
      </c>
      <c r="H12">
        <f>E3+E5+E13+E14+E16+E17+E26+E28+30+E6</f>
        <v>4797.1799999999994</v>
      </c>
    </row>
    <row r="13" spans="1:8" x14ac:dyDescent="0.25">
      <c r="A13" s="6" t="s">
        <v>29</v>
      </c>
      <c r="B13" s="14">
        <v>800</v>
      </c>
      <c r="C13" s="18">
        <v>370</v>
      </c>
      <c r="D13" s="7" t="s">
        <v>39</v>
      </c>
      <c r="E13" s="8">
        <f t="shared" si="1"/>
        <v>370</v>
      </c>
      <c r="F13" s="4">
        <f t="shared" si="2"/>
        <v>430</v>
      </c>
    </row>
    <row r="14" spans="1:8" x14ac:dyDescent="0.25">
      <c r="A14" s="6" t="s">
        <v>30</v>
      </c>
      <c r="B14" s="14">
        <v>300</v>
      </c>
      <c r="C14" s="19">
        <f>32.94+2.96+192.59+8.49</f>
        <v>236.98000000000002</v>
      </c>
      <c r="D14" s="7" t="s">
        <v>39</v>
      </c>
      <c r="E14" s="8">
        <f t="shared" si="1"/>
        <v>236.98000000000002</v>
      </c>
      <c r="F14" s="4">
        <f t="shared" si="2"/>
        <v>63.019999999999982</v>
      </c>
    </row>
    <row r="15" spans="1:8" x14ac:dyDescent="0.25">
      <c r="A15" s="6" t="s">
        <v>45</v>
      </c>
      <c r="B15" s="14">
        <v>0</v>
      </c>
      <c r="C15" s="20">
        <v>550</v>
      </c>
      <c r="D15" s="7" t="s">
        <v>44</v>
      </c>
      <c r="E15" s="8">
        <f t="shared" si="1"/>
        <v>550</v>
      </c>
      <c r="F15" s="3">
        <f t="shared" si="2"/>
        <v>-550</v>
      </c>
      <c r="H15" s="2"/>
    </row>
    <row r="16" spans="1:8" x14ac:dyDescent="0.25">
      <c r="A16" s="6" t="s">
        <v>27</v>
      </c>
      <c r="B16" s="14">
        <v>100</v>
      </c>
      <c r="C16" s="18">
        <f>75.97+6.84</f>
        <v>82.81</v>
      </c>
      <c r="D16" s="7" t="s">
        <v>39</v>
      </c>
      <c r="E16" s="8">
        <f t="shared" si="1"/>
        <v>82.81</v>
      </c>
      <c r="F16" s="4">
        <f t="shared" si="2"/>
        <v>17.189999999999998</v>
      </c>
    </row>
    <row r="17" spans="1:8" x14ac:dyDescent="0.25">
      <c r="A17" s="6" t="s">
        <v>26</v>
      </c>
      <c r="B17" s="14">
        <v>200</v>
      </c>
      <c r="C17" s="18">
        <f>162.12+9.82</f>
        <v>171.94</v>
      </c>
      <c r="D17" s="7" t="s">
        <v>39</v>
      </c>
      <c r="E17" s="8">
        <f t="shared" si="1"/>
        <v>171.94</v>
      </c>
      <c r="F17" s="4">
        <f t="shared" si="2"/>
        <v>28.060000000000002</v>
      </c>
    </row>
    <row r="18" spans="1:8" x14ac:dyDescent="0.25">
      <c r="A18" s="6" t="s">
        <v>27</v>
      </c>
      <c r="B18" s="14" t="s">
        <v>37</v>
      </c>
      <c r="C18" s="19">
        <v>0</v>
      </c>
      <c r="D18" s="7" t="s">
        <v>54</v>
      </c>
      <c r="E18" s="8">
        <f t="shared" si="1"/>
        <v>0</v>
      </c>
      <c r="F18" s="4">
        <f>0-C18</f>
        <v>0</v>
      </c>
    </row>
    <row r="19" spans="1:8" x14ac:dyDescent="0.25">
      <c r="A19" s="6" t="s">
        <v>26</v>
      </c>
      <c r="B19" s="14" t="s">
        <v>37</v>
      </c>
      <c r="C19" s="19">
        <v>30.41</v>
      </c>
      <c r="E19" s="8">
        <f t="shared" si="1"/>
        <v>0</v>
      </c>
      <c r="F19" s="3">
        <f>0-C19</f>
        <v>-30.41</v>
      </c>
    </row>
    <row r="20" spans="1:8" x14ac:dyDescent="0.25">
      <c r="A20" t="s">
        <v>31</v>
      </c>
      <c r="B20" s="13">
        <v>200</v>
      </c>
      <c r="C20" s="21">
        <v>0</v>
      </c>
      <c r="D20" s="7" t="s">
        <v>54</v>
      </c>
      <c r="E20" s="8">
        <f t="shared" si="1"/>
        <v>0</v>
      </c>
      <c r="F20">
        <f>B20-C20</f>
        <v>200</v>
      </c>
      <c r="H20" t="s">
        <v>36</v>
      </c>
    </row>
    <row r="21" spans="1:8" x14ac:dyDescent="0.25">
      <c r="A21" t="s">
        <v>32</v>
      </c>
      <c r="B21" s="13">
        <v>300</v>
      </c>
      <c r="C21" s="21">
        <v>0</v>
      </c>
      <c r="D21" s="7" t="s">
        <v>54</v>
      </c>
      <c r="E21" s="8">
        <f t="shared" si="1"/>
        <v>0</v>
      </c>
      <c r="F21">
        <f>B21-C21</f>
        <v>300</v>
      </c>
    </row>
    <row r="22" spans="1:8" x14ac:dyDescent="0.25">
      <c r="C22" s="21"/>
    </row>
    <row r="23" spans="1:8" x14ac:dyDescent="0.25">
      <c r="A23" s="2" t="s">
        <v>33</v>
      </c>
    </row>
    <row r="24" spans="1:8" x14ac:dyDescent="0.25">
      <c r="A24" s="29" t="s">
        <v>48</v>
      </c>
      <c r="C24" s="17">
        <v>205</v>
      </c>
      <c r="E24" s="8">
        <f t="shared" si="1"/>
        <v>0</v>
      </c>
      <c r="F24" s="3">
        <f>B24-C24</f>
        <v>-205</v>
      </c>
    </row>
    <row r="25" spans="1:8" x14ac:dyDescent="0.25">
      <c r="A25" t="s">
        <v>46</v>
      </c>
      <c r="C25" s="17">
        <v>45</v>
      </c>
      <c r="D25" s="7" t="s">
        <v>47</v>
      </c>
      <c r="E25" s="8">
        <f t="shared" si="1"/>
        <v>45</v>
      </c>
      <c r="F25" s="3">
        <f>B25-C25</f>
        <v>-45</v>
      </c>
    </row>
    <row r="26" spans="1:8" x14ac:dyDescent="0.25">
      <c r="A26" t="s">
        <v>41</v>
      </c>
      <c r="C26" s="17">
        <v>26.33</v>
      </c>
      <c r="D26" s="7" t="s">
        <v>39</v>
      </c>
      <c r="E26" s="8">
        <f t="shared" si="1"/>
        <v>26.33</v>
      </c>
      <c r="F26" s="3">
        <f>B26-C26</f>
        <v>-26.33</v>
      </c>
    </row>
    <row r="27" spans="1:8" x14ac:dyDescent="0.25">
      <c r="A27" t="s">
        <v>42</v>
      </c>
      <c r="C27" s="17">
        <f>55.56+14.27+0.57</f>
        <v>70.399999999999991</v>
      </c>
      <c r="D27" s="7" t="s">
        <v>44</v>
      </c>
      <c r="E27" s="8">
        <f t="shared" si="1"/>
        <v>70.399999999999991</v>
      </c>
      <c r="F27" s="3">
        <f>B27-C27</f>
        <v>-70.399999999999991</v>
      </c>
    </row>
    <row r="28" spans="1:8" x14ac:dyDescent="0.25">
      <c r="A28" t="s">
        <v>43</v>
      </c>
      <c r="C28" s="17">
        <v>133.08000000000001</v>
      </c>
      <c r="D28" s="7" t="s">
        <v>39</v>
      </c>
      <c r="E28" s="8">
        <f t="shared" si="1"/>
        <v>133.08000000000001</v>
      </c>
      <c r="F28" s="3">
        <f>B28-C28</f>
        <v>-133.08000000000001</v>
      </c>
    </row>
    <row r="29" spans="1:8" ht="15.75" thickBot="1" x14ac:dyDescent="0.3">
      <c r="F29" s="3"/>
    </row>
    <row r="30" spans="1:8" s="23" customFormat="1" ht="16.5" thickTop="1" thickBot="1" x14ac:dyDescent="0.3">
      <c r="A30" s="23" t="s">
        <v>19</v>
      </c>
      <c r="B30" s="24">
        <f>9111.2+2500</f>
        <v>11611.2</v>
      </c>
      <c r="C30" s="25">
        <f>SUM(C2:C29)</f>
        <v>11264.419999999998</v>
      </c>
      <c r="D30" s="26"/>
      <c r="E30" s="27">
        <f>SUM(E3:E29)</f>
        <v>9714.909999999998</v>
      </c>
      <c r="F30" s="28">
        <f>SUM(F3:F29)</f>
        <v>235.58000000000013</v>
      </c>
    </row>
    <row r="31" spans="1:8" ht="15.75" thickTop="1" x14ac:dyDescent="0.25"/>
    <row r="32" spans="1:8" x14ac:dyDescent="0.25">
      <c r="A32" s="2"/>
      <c r="B32" s="15"/>
      <c r="C32" s="22"/>
    </row>
    <row r="34" spans="1:1" x14ac:dyDescent="0.25">
      <c r="A34" s="2"/>
    </row>
    <row r="35" spans="1:1" x14ac:dyDescent="0.25">
      <c r="A35" t="s">
        <v>64</v>
      </c>
    </row>
  </sheetData>
  <phoneticPr fontId="12" type="noConversion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D132"/>
  <sheetViews>
    <sheetView topLeftCell="A90" zoomScale="90" zoomScaleNormal="90" zoomScalePageLayoutView="90" workbookViewId="0">
      <selection activeCell="F121" sqref="F121"/>
    </sheetView>
  </sheetViews>
  <sheetFormatPr defaultColWidth="8.7109375" defaultRowHeight="15" x14ac:dyDescent="0.25"/>
  <cols>
    <col min="1" max="1" width="60.28515625" customWidth="1"/>
    <col min="2" max="2" width="10.7109375" style="13" customWidth="1"/>
    <col min="3" max="3" width="8.7109375" style="17" bestFit="1" customWidth="1"/>
    <col min="4" max="4" width="8.7109375" style="7" customWidth="1"/>
    <col min="5" max="5" width="8" style="8" customWidth="1"/>
    <col min="6" max="6" width="14.42578125" bestFit="1" customWidth="1"/>
  </cols>
  <sheetData>
    <row r="1" spans="1:8" s="9" customFormat="1" ht="15.75" thickBot="1" x14ac:dyDescent="0.3">
      <c r="A1" s="41" t="s">
        <v>62</v>
      </c>
      <c r="B1" s="42" t="s">
        <v>21</v>
      </c>
      <c r="C1" s="43" t="s">
        <v>83</v>
      </c>
      <c r="D1" s="45" t="s">
        <v>40</v>
      </c>
      <c r="E1" s="44"/>
      <c r="F1" s="41" t="s">
        <v>38</v>
      </c>
    </row>
    <row r="2" spans="1:8" s="36" customFormat="1" ht="15.75" thickTop="1" x14ac:dyDescent="0.25">
      <c r="A2" s="36" t="s">
        <v>74</v>
      </c>
      <c r="B2" s="15">
        <v>180</v>
      </c>
      <c r="C2" s="37"/>
      <c r="D2" s="38"/>
      <c r="E2" s="39"/>
    </row>
    <row r="3" spans="1:8" x14ac:dyDescent="0.25">
      <c r="A3" s="30" t="s">
        <v>75</v>
      </c>
      <c r="C3" s="19">
        <v>15</v>
      </c>
      <c r="D3" s="7" t="s">
        <v>55</v>
      </c>
      <c r="E3" s="8">
        <f>IF(D3="",0,C3 )</f>
        <v>15</v>
      </c>
      <c r="F3" s="29"/>
      <c r="H3" s="2"/>
    </row>
    <row r="4" spans="1:8" x14ac:dyDescent="0.25">
      <c r="A4" s="30" t="s">
        <v>76</v>
      </c>
      <c r="C4" s="19">
        <v>15</v>
      </c>
      <c r="D4" s="7" t="s">
        <v>71</v>
      </c>
      <c r="E4" s="8">
        <f>IF(D4="",0,C4 )</f>
        <v>15</v>
      </c>
      <c r="F4" s="29"/>
      <c r="H4" s="2"/>
    </row>
    <row r="5" spans="1:8" x14ac:dyDescent="0.25">
      <c r="A5" s="30" t="s">
        <v>77</v>
      </c>
      <c r="C5" s="19">
        <v>15</v>
      </c>
      <c r="D5" s="7" t="s">
        <v>85</v>
      </c>
      <c r="E5" s="8">
        <f t="shared" ref="E5:E14" si="0">IF(D5="",0,C5 )</f>
        <v>15</v>
      </c>
      <c r="F5" s="29"/>
      <c r="H5" s="2"/>
    </row>
    <row r="6" spans="1:8" x14ac:dyDescent="0.25">
      <c r="A6" s="30" t="s">
        <v>78</v>
      </c>
      <c r="C6" s="19">
        <v>15</v>
      </c>
      <c r="D6" s="7" t="s">
        <v>95</v>
      </c>
      <c r="E6" s="8">
        <f t="shared" si="0"/>
        <v>15</v>
      </c>
      <c r="F6" s="29"/>
      <c r="H6" s="2"/>
    </row>
    <row r="7" spans="1:8" x14ac:dyDescent="0.25">
      <c r="A7" s="30" t="s">
        <v>79</v>
      </c>
      <c r="C7" s="19">
        <v>15</v>
      </c>
      <c r="D7" s="7" t="s">
        <v>102</v>
      </c>
      <c r="E7" s="8">
        <f t="shared" si="0"/>
        <v>15</v>
      </c>
      <c r="F7" s="29"/>
      <c r="H7" s="2"/>
    </row>
    <row r="8" spans="1:8" x14ac:dyDescent="0.25">
      <c r="A8" s="30" t="s">
        <v>80</v>
      </c>
      <c r="C8" s="19">
        <v>15</v>
      </c>
      <c r="D8" s="7" t="s">
        <v>108</v>
      </c>
      <c r="E8" s="8">
        <f t="shared" si="0"/>
        <v>15</v>
      </c>
      <c r="F8" s="29"/>
      <c r="H8" s="2"/>
    </row>
    <row r="9" spans="1:8" x14ac:dyDescent="0.25">
      <c r="A9" s="30" t="s">
        <v>81</v>
      </c>
      <c r="C9" s="19">
        <v>15</v>
      </c>
      <c r="D9" s="7" t="s">
        <v>11</v>
      </c>
      <c r="E9" s="8">
        <f t="shared" si="0"/>
        <v>15</v>
      </c>
      <c r="F9" s="29"/>
      <c r="H9" s="2"/>
    </row>
    <row r="10" spans="1:8" x14ac:dyDescent="0.25">
      <c r="A10" s="30" t="s">
        <v>82</v>
      </c>
      <c r="C10" s="19">
        <v>15</v>
      </c>
      <c r="D10" s="7" t="s">
        <v>12</v>
      </c>
      <c r="E10" s="8">
        <f t="shared" si="0"/>
        <v>15</v>
      </c>
      <c r="F10" s="29"/>
      <c r="H10" s="2"/>
    </row>
    <row r="11" spans="1:8" x14ac:dyDescent="0.25">
      <c r="A11" s="30" t="s">
        <v>154</v>
      </c>
      <c r="C11" s="19">
        <v>15</v>
      </c>
      <c r="D11" s="7" t="s">
        <v>13</v>
      </c>
      <c r="E11" s="8">
        <f t="shared" si="0"/>
        <v>15</v>
      </c>
      <c r="F11" s="29"/>
      <c r="H11" s="2"/>
    </row>
    <row r="12" spans="1:8" x14ac:dyDescent="0.25">
      <c r="A12" s="30" t="s">
        <v>143</v>
      </c>
      <c r="C12" s="19">
        <v>15</v>
      </c>
      <c r="D12" s="7" t="s">
        <v>44</v>
      </c>
      <c r="E12" s="8">
        <f t="shared" si="0"/>
        <v>15</v>
      </c>
      <c r="F12" s="29"/>
      <c r="H12" s="2"/>
    </row>
    <row r="13" spans="1:8" x14ac:dyDescent="0.25">
      <c r="A13" s="30" t="s">
        <v>156</v>
      </c>
      <c r="C13" s="19">
        <v>15</v>
      </c>
      <c r="D13" s="7" t="s">
        <v>157</v>
      </c>
      <c r="E13" s="8">
        <f t="shared" si="0"/>
        <v>15</v>
      </c>
      <c r="F13" s="29"/>
      <c r="H13" s="2"/>
    </row>
    <row r="14" spans="1:8" x14ac:dyDescent="0.25">
      <c r="A14" s="30" t="s">
        <v>164</v>
      </c>
      <c r="C14" s="19">
        <v>15</v>
      </c>
      <c r="D14" s="7" t="s">
        <v>157</v>
      </c>
      <c r="E14" s="8">
        <f t="shared" si="0"/>
        <v>15</v>
      </c>
      <c r="F14" s="29"/>
      <c r="H14" s="2"/>
    </row>
    <row r="15" spans="1:8" x14ac:dyDescent="0.25">
      <c r="A15" s="30" t="s">
        <v>89</v>
      </c>
      <c r="B15" s="13">
        <v>800</v>
      </c>
      <c r="F15" s="40"/>
      <c r="H15" s="2"/>
    </row>
    <row r="16" spans="1:8" x14ac:dyDescent="0.25">
      <c r="A16" s="30" t="s">
        <v>73</v>
      </c>
      <c r="C16" s="19">
        <f>65+5.85+7.19</f>
        <v>78.039999999999992</v>
      </c>
      <c r="D16" s="7" t="s">
        <v>71</v>
      </c>
      <c r="E16" s="8">
        <f t="shared" ref="E16:E26" si="1">IF(D16="",0,C16 )</f>
        <v>78.039999999999992</v>
      </c>
      <c r="F16" s="40"/>
      <c r="H16" s="2"/>
    </row>
    <row r="17" spans="1:8" x14ac:dyDescent="0.25">
      <c r="A17" s="30" t="s">
        <v>93</v>
      </c>
      <c r="C17" s="19">
        <f>70.85+6.49</f>
        <v>77.339999999999989</v>
      </c>
      <c r="D17" s="7" t="s">
        <v>85</v>
      </c>
      <c r="E17" s="8">
        <f t="shared" si="1"/>
        <v>77.339999999999989</v>
      </c>
      <c r="F17" s="40"/>
      <c r="H17" s="2"/>
    </row>
    <row r="18" spans="1:8" x14ac:dyDescent="0.25">
      <c r="A18" s="30" t="s">
        <v>86</v>
      </c>
      <c r="C18" s="19">
        <v>70.849999999999994</v>
      </c>
      <c r="D18" s="7" t="s">
        <v>95</v>
      </c>
      <c r="E18" s="8">
        <f t="shared" si="1"/>
        <v>70.849999999999994</v>
      </c>
      <c r="F18" s="40"/>
      <c r="H18" s="2"/>
    </row>
    <row r="19" spans="1:8" x14ac:dyDescent="0.25">
      <c r="A19" s="30" t="s">
        <v>107</v>
      </c>
      <c r="C19" s="19">
        <f>54.45+4.9</f>
        <v>59.35</v>
      </c>
      <c r="D19" s="7" t="s">
        <v>102</v>
      </c>
      <c r="E19" s="8">
        <f t="shared" si="1"/>
        <v>59.35</v>
      </c>
      <c r="F19" s="40"/>
      <c r="H19" s="2"/>
    </row>
    <row r="20" spans="1:8" x14ac:dyDescent="0.25">
      <c r="A20" s="30" t="s">
        <v>113</v>
      </c>
      <c r="C20" s="19">
        <f>10.94+68</f>
        <v>78.94</v>
      </c>
      <c r="D20" s="7" t="s">
        <v>108</v>
      </c>
      <c r="E20" s="8">
        <f t="shared" si="1"/>
        <v>78.94</v>
      </c>
      <c r="F20" s="40"/>
      <c r="H20" s="2"/>
    </row>
    <row r="21" spans="1:8" x14ac:dyDescent="0.25">
      <c r="A21" s="48" t="s">
        <v>117</v>
      </c>
      <c r="C21" s="19">
        <v>107.04</v>
      </c>
      <c r="D21" s="7" t="s">
        <v>12</v>
      </c>
      <c r="E21" s="8">
        <f t="shared" si="1"/>
        <v>107.04</v>
      </c>
      <c r="F21" s="40"/>
      <c r="H21" s="2"/>
    </row>
    <row r="22" spans="1:8" x14ac:dyDescent="0.25">
      <c r="A22" s="48" t="s">
        <v>126</v>
      </c>
      <c r="C22" s="19">
        <v>100.34</v>
      </c>
      <c r="D22" s="7" t="s">
        <v>13</v>
      </c>
      <c r="E22" s="8">
        <f t="shared" si="1"/>
        <v>100.34</v>
      </c>
      <c r="F22" s="40"/>
      <c r="H22" s="2"/>
    </row>
    <row r="23" spans="1:8" x14ac:dyDescent="0.25">
      <c r="A23" s="48" t="s">
        <v>131</v>
      </c>
      <c r="C23" s="19">
        <v>8</v>
      </c>
      <c r="D23" s="7" t="s">
        <v>13</v>
      </c>
      <c r="E23" s="8">
        <f t="shared" si="1"/>
        <v>8</v>
      </c>
      <c r="F23" s="40"/>
      <c r="H23" s="2"/>
    </row>
    <row r="24" spans="1:8" x14ac:dyDescent="0.25">
      <c r="A24" s="48" t="s">
        <v>132</v>
      </c>
      <c r="C24" s="19">
        <v>92.04</v>
      </c>
      <c r="D24" s="7" t="s">
        <v>44</v>
      </c>
      <c r="E24" s="8">
        <f t="shared" si="1"/>
        <v>92.04</v>
      </c>
      <c r="F24" s="40"/>
      <c r="H24" s="2"/>
    </row>
    <row r="25" spans="1:8" x14ac:dyDescent="0.25">
      <c r="A25" s="48" t="s">
        <v>136</v>
      </c>
      <c r="C25" s="19">
        <v>92.04</v>
      </c>
      <c r="D25" s="7" t="s">
        <v>157</v>
      </c>
      <c r="E25" s="8">
        <f t="shared" si="1"/>
        <v>92.04</v>
      </c>
      <c r="F25" s="40"/>
      <c r="H25" s="2"/>
    </row>
    <row r="26" spans="1:8" x14ac:dyDescent="0.25">
      <c r="A26" s="48" t="s">
        <v>165</v>
      </c>
      <c r="C26" s="61">
        <f>8+14+1.26</f>
        <v>23.26</v>
      </c>
      <c r="D26" s="7" t="s">
        <v>157</v>
      </c>
      <c r="E26" s="8">
        <f t="shared" si="1"/>
        <v>23.26</v>
      </c>
      <c r="F26" s="40"/>
      <c r="H26" s="2"/>
    </row>
    <row r="27" spans="1:8" x14ac:dyDescent="0.25">
      <c r="A27" s="48" t="s">
        <v>142</v>
      </c>
      <c r="C27" s="61">
        <v>8</v>
      </c>
      <c r="F27" s="40"/>
      <c r="H27" s="2"/>
    </row>
    <row r="28" spans="1:8" x14ac:dyDescent="0.25">
      <c r="A28" s="48" t="s">
        <v>161</v>
      </c>
      <c r="C28" s="61">
        <v>100.34</v>
      </c>
      <c r="F28" s="40"/>
      <c r="H28" s="2"/>
    </row>
    <row r="29" spans="1:8" x14ac:dyDescent="0.25">
      <c r="A29" s="30"/>
      <c r="C29" s="19"/>
      <c r="F29" s="29"/>
      <c r="H29" s="2"/>
    </row>
    <row r="30" spans="1:8" x14ac:dyDescent="0.25">
      <c r="A30" s="30" t="s">
        <v>151</v>
      </c>
      <c r="B30" s="13">
        <f>482.77+36.54</f>
        <v>519.30999999999995</v>
      </c>
      <c r="C30" s="19">
        <v>482.77</v>
      </c>
      <c r="D30" s="7" t="s">
        <v>157</v>
      </c>
      <c r="E30" s="8">
        <f>IF(D30="",0,C30 )</f>
        <v>482.77</v>
      </c>
      <c r="F30" s="29"/>
      <c r="H30" s="2"/>
    </row>
    <row r="31" spans="1:8" x14ac:dyDescent="0.25">
      <c r="A31" s="30" t="s">
        <v>90</v>
      </c>
      <c r="B31" s="13">
        <v>1481.21</v>
      </c>
      <c r="C31" s="19">
        <v>1481.21</v>
      </c>
      <c r="D31" s="7" t="s">
        <v>12</v>
      </c>
      <c r="E31" s="8">
        <f>IF(D31="",0,C31 )</f>
        <v>1481.21</v>
      </c>
      <c r="F31" s="29"/>
      <c r="H31" s="2"/>
    </row>
    <row r="32" spans="1:8" x14ac:dyDescent="0.25">
      <c r="A32" s="30" t="s">
        <v>160</v>
      </c>
      <c r="B32" s="47">
        <v>200</v>
      </c>
      <c r="C32" s="19"/>
      <c r="F32" s="29"/>
      <c r="H32" s="2"/>
    </row>
    <row r="33" spans="1:13" x14ac:dyDescent="0.25">
      <c r="A33" s="30"/>
      <c r="C33" s="19"/>
      <c r="F33" s="29"/>
      <c r="H33" s="2"/>
    </row>
    <row r="34" spans="1:13" x14ac:dyDescent="0.25">
      <c r="A34" s="2" t="s">
        <v>17</v>
      </c>
      <c r="F34" s="29"/>
      <c r="H34" s="2"/>
      <c r="I34" s="53"/>
      <c r="J34" s="2"/>
      <c r="K34" s="54"/>
      <c r="L34" s="54"/>
      <c r="M34" s="2"/>
    </row>
    <row r="35" spans="1:13" ht="15.75" x14ac:dyDescent="0.25">
      <c r="A35" s="52" t="s">
        <v>72</v>
      </c>
      <c r="B35" s="14">
        <v>198.8</v>
      </c>
      <c r="C35" s="19">
        <f>176+15.6+7.2</f>
        <v>198.79999999999998</v>
      </c>
      <c r="D35" s="7" t="s">
        <v>71</v>
      </c>
      <c r="E35" s="8">
        <f t="shared" ref="E35:E127" si="2">IF(D35="",0,C35 )</f>
        <v>198.79999999999998</v>
      </c>
      <c r="F35" s="29"/>
      <c r="H35" s="2"/>
      <c r="I35" s="55"/>
      <c r="K35" s="55"/>
      <c r="L35" s="55"/>
      <c r="M35" s="55"/>
    </row>
    <row r="36" spans="1:13" ht="15.75" x14ac:dyDescent="0.25">
      <c r="A36" s="52" t="s">
        <v>94</v>
      </c>
      <c r="B36" s="14">
        <v>212</v>
      </c>
      <c r="C36" s="19">
        <v>212</v>
      </c>
      <c r="D36" s="7" t="s">
        <v>85</v>
      </c>
      <c r="E36" s="8">
        <f t="shared" si="2"/>
        <v>212</v>
      </c>
      <c r="F36" s="29"/>
      <c r="H36" s="2"/>
      <c r="I36" s="55"/>
      <c r="K36" s="55"/>
      <c r="L36" s="55"/>
      <c r="M36" s="55"/>
    </row>
    <row r="37" spans="1:13" ht="15.75" x14ac:dyDescent="0.25">
      <c r="A37" s="52" t="s">
        <v>129</v>
      </c>
      <c r="B37" s="14">
        <v>16.5</v>
      </c>
      <c r="C37" s="19">
        <v>16.5</v>
      </c>
      <c r="D37" s="7" t="s">
        <v>12</v>
      </c>
      <c r="E37" s="8">
        <f>IF(D37="",0,C37 )</f>
        <v>16.5</v>
      </c>
      <c r="F37" s="29"/>
      <c r="H37" s="2"/>
      <c r="I37" s="55"/>
      <c r="K37" s="55"/>
      <c r="L37" s="55"/>
      <c r="M37" s="55"/>
    </row>
    <row r="38" spans="1:13" ht="15.75" x14ac:dyDescent="0.25">
      <c r="A38" s="52" t="s">
        <v>112</v>
      </c>
      <c r="B38" s="14">
        <v>1458.83</v>
      </c>
      <c r="C38" s="19">
        <f>214+1000+64.35+14.12+165+1.36</f>
        <v>1458.8299999999997</v>
      </c>
      <c r="D38" s="7" t="s">
        <v>125</v>
      </c>
      <c r="E38" s="8">
        <f t="shared" si="2"/>
        <v>1458.8299999999997</v>
      </c>
      <c r="F38" s="29"/>
      <c r="H38" s="2"/>
      <c r="I38" s="55"/>
      <c r="K38" s="55"/>
      <c r="L38" s="55"/>
      <c r="M38" s="55"/>
    </row>
    <row r="39" spans="1:13" ht="15.75" x14ac:dyDescent="0.25">
      <c r="A39" s="52" t="s">
        <v>130</v>
      </c>
      <c r="B39" s="14">
        <v>270</v>
      </c>
      <c r="C39" s="19">
        <v>270</v>
      </c>
      <c r="D39" s="7" t="s">
        <v>11</v>
      </c>
      <c r="E39" s="8">
        <f>IF(D39="",0,C39 )</f>
        <v>270</v>
      </c>
      <c r="F39" s="29"/>
      <c r="H39" s="2"/>
      <c r="I39" s="55"/>
      <c r="K39" s="55"/>
      <c r="L39" s="55"/>
      <c r="M39" s="55"/>
    </row>
    <row r="40" spans="1:13" ht="15.75" x14ac:dyDescent="0.25">
      <c r="A40" s="52" t="s">
        <v>127</v>
      </c>
      <c r="B40" s="14">
        <v>20.67</v>
      </c>
      <c r="C40" s="19">
        <f>13.7+2.26+4.71</f>
        <v>20.669999999999998</v>
      </c>
      <c r="D40" s="7" t="s">
        <v>12</v>
      </c>
      <c r="E40" s="8">
        <f>IF(D40="",0,C40 )</f>
        <v>20.669999999999998</v>
      </c>
      <c r="F40" s="29"/>
      <c r="H40" s="2"/>
      <c r="I40" s="55"/>
      <c r="K40" s="55"/>
      <c r="L40" s="55"/>
      <c r="M40" s="55"/>
    </row>
    <row r="41" spans="1:13" ht="15.75" x14ac:dyDescent="0.25">
      <c r="A41" s="52" t="s">
        <v>135</v>
      </c>
      <c r="B41" s="14">
        <f>480.78+33</f>
        <v>513.78</v>
      </c>
      <c r="C41" s="19">
        <f>480.78+33</f>
        <v>513.78</v>
      </c>
      <c r="D41" s="7" t="s">
        <v>13</v>
      </c>
      <c r="E41" s="8">
        <f>IF(D41="",0,C41 )</f>
        <v>513.78</v>
      </c>
      <c r="F41" s="29"/>
      <c r="H41" s="2"/>
      <c r="I41" s="55"/>
      <c r="K41" s="55"/>
      <c r="L41" s="55"/>
      <c r="M41" s="55"/>
    </row>
    <row r="42" spans="1:13" ht="15.75" x14ac:dyDescent="0.25">
      <c r="A42" s="52" t="s">
        <v>158</v>
      </c>
      <c r="B42" s="14">
        <v>188.01</v>
      </c>
      <c r="C42" s="19">
        <f>165+14.5+8.51</f>
        <v>188.01</v>
      </c>
      <c r="D42" s="7" t="s">
        <v>13</v>
      </c>
      <c r="E42" s="8">
        <f>IF(D42="",0,C42 )</f>
        <v>188.01</v>
      </c>
      <c r="F42" s="29"/>
      <c r="H42" s="2"/>
      <c r="I42" s="55"/>
      <c r="K42" s="55"/>
      <c r="L42" s="55"/>
      <c r="M42" s="55"/>
    </row>
    <row r="43" spans="1:13" ht="15.75" x14ac:dyDescent="0.25">
      <c r="A43" s="52" t="s">
        <v>138</v>
      </c>
      <c r="B43" s="14">
        <v>360.16</v>
      </c>
      <c r="C43" s="19">
        <v>360.16</v>
      </c>
      <c r="D43" s="7" t="s">
        <v>44</v>
      </c>
      <c r="E43" s="8">
        <f t="shared" si="2"/>
        <v>360.16</v>
      </c>
      <c r="F43" s="29"/>
      <c r="H43" s="2"/>
      <c r="I43" s="55"/>
      <c r="K43" s="55"/>
      <c r="L43" s="55"/>
      <c r="M43" s="55"/>
    </row>
    <row r="44" spans="1:13" ht="15.75" x14ac:dyDescent="0.25">
      <c r="A44" s="52" t="s">
        <v>139</v>
      </c>
      <c r="B44" s="14">
        <v>247.35</v>
      </c>
      <c r="C44" s="19">
        <v>247.35</v>
      </c>
      <c r="D44" s="7" t="s">
        <v>44</v>
      </c>
      <c r="E44" s="8">
        <f>IF(D44="",0,C44 )</f>
        <v>247.35</v>
      </c>
      <c r="F44" s="29"/>
      <c r="H44" s="2"/>
      <c r="I44" s="55"/>
      <c r="K44" s="55"/>
      <c r="L44" s="55"/>
      <c r="M44" s="55"/>
    </row>
    <row r="45" spans="1:13" ht="15.75" x14ac:dyDescent="0.25">
      <c r="A45" t="s">
        <v>140</v>
      </c>
      <c r="B45" s="60">
        <f>650+140+35</f>
        <v>825</v>
      </c>
      <c r="C45" s="19">
        <v>450</v>
      </c>
      <c r="D45" s="7" t="s">
        <v>157</v>
      </c>
      <c r="E45" s="8">
        <f t="shared" si="2"/>
        <v>450</v>
      </c>
      <c r="F45" s="29">
        <f>B45-C45</f>
        <v>375</v>
      </c>
      <c r="H45" s="2"/>
      <c r="I45" s="55"/>
      <c r="K45" s="55"/>
      <c r="L45" s="55"/>
      <c r="M45" s="55"/>
    </row>
    <row r="46" spans="1:13" ht="15.75" x14ac:dyDescent="0.25">
      <c r="A46" s="30" t="s">
        <v>168</v>
      </c>
      <c r="B46" s="60">
        <v>5024.08</v>
      </c>
      <c r="C46" s="19"/>
      <c r="E46" s="8">
        <f t="shared" si="2"/>
        <v>0</v>
      </c>
      <c r="F46" s="29"/>
      <c r="H46" s="2"/>
      <c r="I46" s="55"/>
      <c r="K46" s="55"/>
      <c r="L46" s="55"/>
      <c r="M46" s="55"/>
    </row>
    <row r="47" spans="1:13" ht="15.75" x14ac:dyDescent="0.25">
      <c r="A47" s="52" t="s">
        <v>148</v>
      </c>
      <c r="B47" s="14"/>
      <c r="C47" s="19">
        <v>3600</v>
      </c>
      <c r="D47" s="7" t="s">
        <v>153</v>
      </c>
      <c r="E47" s="8">
        <f t="shared" si="2"/>
        <v>3600</v>
      </c>
      <c r="F47" s="29"/>
      <c r="H47" s="2"/>
      <c r="I47" s="55"/>
      <c r="K47" s="55"/>
      <c r="L47" s="55"/>
      <c r="M47" s="55"/>
    </row>
    <row r="48" spans="1:13" ht="15.75" x14ac:dyDescent="0.25">
      <c r="A48" s="52" t="s">
        <v>147</v>
      </c>
      <c r="B48" s="14"/>
      <c r="C48" s="19">
        <f>66+66+150</f>
        <v>282</v>
      </c>
      <c r="D48" s="7" t="s">
        <v>162</v>
      </c>
      <c r="E48" s="8">
        <f t="shared" si="2"/>
        <v>282</v>
      </c>
      <c r="F48" s="29"/>
      <c r="H48" s="2"/>
      <c r="I48" s="55"/>
      <c r="K48" s="55"/>
      <c r="L48" s="55"/>
      <c r="M48" s="55"/>
    </row>
    <row r="49" spans="1:13" ht="15.75" x14ac:dyDescent="0.25">
      <c r="A49" s="6" t="s">
        <v>149</v>
      </c>
      <c r="B49" s="14"/>
      <c r="C49" s="19">
        <f>272.77+312</f>
        <v>584.77</v>
      </c>
      <c r="D49" s="7" t="s">
        <v>162</v>
      </c>
      <c r="E49" s="8">
        <f t="shared" si="2"/>
        <v>584.77</v>
      </c>
      <c r="F49" s="29"/>
      <c r="H49" s="2"/>
      <c r="I49" s="55"/>
      <c r="K49" s="55"/>
      <c r="L49" s="55"/>
      <c r="M49" s="55"/>
    </row>
    <row r="50" spans="1:13" ht="15.75" x14ac:dyDescent="0.25">
      <c r="A50" s="6" t="s">
        <v>150</v>
      </c>
      <c r="B50" s="14"/>
      <c r="C50" s="19">
        <f>128.4+335.8+4.29+0.4</f>
        <v>468.89000000000004</v>
      </c>
      <c r="D50" s="7" t="s">
        <v>157</v>
      </c>
      <c r="E50" s="8">
        <f t="shared" si="2"/>
        <v>468.89000000000004</v>
      </c>
      <c r="F50" s="29"/>
      <c r="G50" t="s">
        <v>166</v>
      </c>
      <c r="H50" s="2"/>
      <c r="I50" s="55"/>
      <c r="K50" s="55"/>
      <c r="L50" s="55"/>
      <c r="M50" s="55"/>
    </row>
    <row r="51" spans="1:13" ht="15.75" x14ac:dyDescent="0.25">
      <c r="A51" s="6" t="s">
        <v>159</v>
      </c>
      <c r="B51" s="14"/>
      <c r="C51" s="19">
        <f>77.85-8</f>
        <v>69.849999999999994</v>
      </c>
      <c r="D51" s="7" t="s">
        <v>157</v>
      </c>
      <c r="E51" s="8">
        <f t="shared" si="2"/>
        <v>69.849999999999994</v>
      </c>
      <c r="F51" s="29"/>
      <c r="H51" s="2"/>
      <c r="I51" s="55"/>
      <c r="K51" s="55"/>
      <c r="L51" s="55"/>
      <c r="M51" s="55"/>
    </row>
    <row r="52" spans="1:13" ht="15.75" x14ac:dyDescent="0.25">
      <c r="A52" s="6" t="s">
        <v>169</v>
      </c>
      <c r="B52" s="14"/>
      <c r="C52" s="19">
        <v>55.66</v>
      </c>
      <c r="D52" s="7" t="s">
        <v>157</v>
      </c>
      <c r="E52" s="8">
        <v>55.66</v>
      </c>
      <c r="F52" s="29"/>
      <c r="H52" s="2"/>
      <c r="I52" s="55"/>
      <c r="K52" s="55"/>
      <c r="L52" s="55"/>
      <c r="M52" s="55"/>
    </row>
    <row r="53" spans="1:13" ht="15.75" x14ac:dyDescent="0.25">
      <c r="A53" s="57"/>
      <c r="B53" s="59"/>
      <c r="C53" s="19"/>
      <c r="F53" s="29">
        <f>B53-C53</f>
        <v>0</v>
      </c>
      <c r="H53" s="2"/>
      <c r="I53" s="55"/>
      <c r="K53" s="55"/>
      <c r="L53" s="55"/>
      <c r="M53" s="55"/>
    </row>
    <row r="54" spans="1:13" ht="15.75" x14ac:dyDescent="0.25">
      <c r="A54" s="6" t="s">
        <v>99</v>
      </c>
      <c r="B54" s="14">
        <v>300</v>
      </c>
      <c r="C54" s="19">
        <f>21.35</f>
        <v>21.35</v>
      </c>
      <c r="D54" s="7" t="s">
        <v>102</v>
      </c>
      <c r="E54" s="8">
        <f t="shared" si="2"/>
        <v>21.35</v>
      </c>
      <c r="F54" s="29">
        <f t="shared" ref="F54:F61" si="3">B54-C54</f>
        <v>278.64999999999998</v>
      </c>
      <c r="H54" s="2"/>
      <c r="I54" s="55"/>
      <c r="K54" s="55"/>
      <c r="L54" s="55"/>
      <c r="M54" s="55"/>
    </row>
    <row r="55" spans="1:13" ht="15.75" x14ac:dyDescent="0.25">
      <c r="A55" s="6" t="s">
        <v>115</v>
      </c>
      <c r="B55" s="14"/>
      <c r="C55" s="19">
        <v>23.44</v>
      </c>
      <c r="D55" s="7" t="s">
        <v>108</v>
      </c>
      <c r="E55" s="8">
        <f t="shared" si="2"/>
        <v>23.44</v>
      </c>
      <c r="F55" s="29">
        <f t="shared" si="3"/>
        <v>-23.44</v>
      </c>
      <c r="H55" s="2"/>
      <c r="I55" s="55"/>
      <c r="K55" s="55"/>
      <c r="L55" s="55"/>
      <c r="M55" s="55"/>
    </row>
    <row r="56" spans="1:13" ht="15.75" x14ac:dyDescent="0.25">
      <c r="A56" s="52" t="s">
        <v>124</v>
      </c>
      <c r="B56" s="14"/>
      <c r="C56" s="19">
        <v>34.72</v>
      </c>
      <c r="D56" s="7" t="s">
        <v>11</v>
      </c>
      <c r="E56" s="8">
        <f t="shared" si="2"/>
        <v>34.72</v>
      </c>
      <c r="F56" s="29">
        <f t="shared" si="3"/>
        <v>-34.72</v>
      </c>
      <c r="H56" s="2"/>
      <c r="I56" s="55"/>
      <c r="K56" s="55"/>
      <c r="L56" s="55"/>
      <c r="M56" s="55"/>
    </row>
    <row r="57" spans="1:13" ht="15.75" x14ac:dyDescent="0.25">
      <c r="A57" s="52" t="s">
        <v>116</v>
      </c>
      <c r="B57" s="14"/>
      <c r="C57" s="19">
        <v>23.8</v>
      </c>
      <c r="D57" s="7" t="s">
        <v>11</v>
      </c>
      <c r="E57" s="8">
        <f t="shared" si="2"/>
        <v>23.8</v>
      </c>
      <c r="F57" s="29">
        <f t="shared" si="3"/>
        <v>-23.8</v>
      </c>
      <c r="H57" s="2"/>
      <c r="I57" s="55"/>
      <c r="K57" s="55"/>
      <c r="L57" s="55"/>
      <c r="M57" s="55"/>
    </row>
    <row r="58" spans="1:13" ht="15.75" x14ac:dyDescent="0.25">
      <c r="A58" s="51" t="s">
        <v>128</v>
      </c>
      <c r="B58" s="14"/>
      <c r="C58" s="19">
        <v>27.62</v>
      </c>
      <c r="D58" s="7" t="s">
        <v>12</v>
      </c>
      <c r="E58" s="8">
        <f t="shared" si="2"/>
        <v>27.62</v>
      </c>
      <c r="F58" s="29">
        <f t="shared" si="3"/>
        <v>-27.62</v>
      </c>
      <c r="H58" s="2"/>
      <c r="I58" s="55"/>
      <c r="K58" s="55"/>
      <c r="L58" s="55"/>
      <c r="M58" s="55"/>
    </row>
    <row r="59" spans="1:13" ht="15.75" x14ac:dyDescent="0.25">
      <c r="A59" s="51" t="s">
        <v>137</v>
      </c>
      <c r="B59" s="14"/>
      <c r="C59" s="19">
        <f>44.16+0.2</f>
        <v>44.36</v>
      </c>
      <c r="D59" s="7" t="s">
        <v>13</v>
      </c>
      <c r="E59" s="8">
        <f t="shared" si="2"/>
        <v>44.36</v>
      </c>
      <c r="F59" s="29">
        <f t="shared" si="3"/>
        <v>-44.36</v>
      </c>
      <c r="H59" s="2"/>
      <c r="I59" s="55"/>
      <c r="K59" s="55"/>
      <c r="L59" s="55"/>
      <c r="M59" s="55"/>
    </row>
    <row r="60" spans="1:13" ht="15.75" x14ac:dyDescent="0.25">
      <c r="A60" s="58" t="s">
        <v>152</v>
      </c>
      <c r="B60" s="14"/>
      <c r="C60" s="19">
        <v>59.08</v>
      </c>
      <c r="D60" s="7" t="s">
        <v>44</v>
      </c>
      <c r="E60" s="8">
        <f t="shared" si="2"/>
        <v>59.08</v>
      </c>
      <c r="F60" s="29">
        <f t="shared" si="3"/>
        <v>-59.08</v>
      </c>
      <c r="H60" s="2"/>
      <c r="I60" s="55"/>
      <c r="K60" s="55"/>
      <c r="L60" s="55"/>
      <c r="M60" s="55"/>
    </row>
    <row r="61" spans="1:13" ht="15.75" x14ac:dyDescent="0.25">
      <c r="A61" s="58" t="s">
        <v>163</v>
      </c>
      <c r="B61" s="14"/>
      <c r="C61" s="19">
        <v>68.03</v>
      </c>
      <c r="D61" s="7" t="s">
        <v>157</v>
      </c>
      <c r="E61" s="8">
        <f t="shared" si="2"/>
        <v>68.03</v>
      </c>
      <c r="F61" s="29">
        <f t="shared" si="3"/>
        <v>-68.03</v>
      </c>
      <c r="H61" s="2"/>
      <c r="I61" s="55"/>
      <c r="K61" s="55"/>
      <c r="L61" s="55"/>
      <c r="M61" s="55"/>
    </row>
    <row r="62" spans="1:13" ht="15.75" x14ac:dyDescent="0.25">
      <c r="B62" s="14"/>
      <c r="C62" s="19"/>
      <c r="F62" s="29"/>
      <c r="H62" s="2"/>
      <c r="I62" s="55"/>
      <c r="K62" s="55"/>
      <c r="L62" s="55"/>
      <c r="M62" s="55"/>
    </row>
    <row r="63" spans="1:13" x14ac:dyDescent="0.25">
      <c r="A63" s="5" t="s">
        <v>18</v>
      </c>
      <c r="B63" s="14"/>
      <c r="C63" s="18"/>
      <c r="F63" s="29"/>
    </row>
    <row r="64" spans="1:13" x14ac:dyDescent="0.25">
      <c r="A64" t="s">
        <v>70</v>
      </c>
      <c r="B64" s="13">
        <v>500</v>
      </c>
      <c r="C64" s="21">
        <v>500</v>
      </c>
      <c r="D64" s="7" t="s">
        <v>71</v>
      </c>
      <c r="E64" s="8">
        <f>IF(D64="",0,C64 )</f>
        <v>500</v>
      </c>
      <c r="F64" s="29">
        <f>B64-C64</f>
        <v>0</v>
      </c>
    </row>
    <row r="65" spans="1:6" x14ac:dyDescent="0.25">
      <c r="A65" t="s">
        <v>100</v>
      </c>
      <c r="B65" s="13">
        <v>300</v>
      </c>
      <c r="C65" s="21">
        <v>300</v>
      </c>
      <c r="D65" s="7" t="s">
        <v>71</v>
      </c>
      <c r="E65" s="8">
        <f>IF(D65="",0,C65 )</f>
        <v>300</v>
      </c>
      <c r="F65" s="29">
        <f>B65-C65</f>
        <v>0</v>
      </c>
    </row>
    <row r="66" spans="1:6" x14ac:dyDescent="0.25">
      <c r="A66" t="s">
        <v>100</v>
      </c>
      <c r="B66" s="13">
        <v>200</v>
      </c>
      <c r="C66" s="21">
        <v>200</v>
      </c>
      <c r="D66" s="7" t="s">
        <v>95</v>
      </c>
      <c r="E66" s="8">
        <f>IF(D66="",0,C66 )</f>
        <v>200</v>
      </c>
      <c r="F66" s="29">
        <f>B66-C66</f>
        <v>0</v>
      </c>
    </row>
    <row r="67" spans="1:6" x14ac:dyDescent="0.25">
      <c r="A67" t="s">
        <v>65</v>
      </c>
      <c r="B67" s="13">
        <v>261.58999999999997</v>
      </c>
      <c r="C67" s="21">
        <f>308+18.72-150-4.5+81.99+7.38</f>
        <v>261.59000000000003</v>
      </c>
      <c r="D67" s="7" t="s">
        <v>55</v>
      </c>
      <c r="E67" s="8">
        <f>IF(D67="",0,C67 )</f>
        <v>261.59000000000003</v>
      </c>
      <c r="F67" s="29">
        <f>B67-C67</f>
        <v>0</v>
      </c>
    </row>
    <row r="68" spans="1:6" x14ac:dyDescent="0.25">
      <c r="A68" t="s">
        <v>121</v>
      </c>
      <c r="B68" s="13">
        <v>200</v>
      </c>
      <c r="C68" s="21">
        <v>200</v>
      </c>
      <c r="D68" s="7" t="s">
        <v>12</v>
      </c>
      <c r="E68" s="8">
        <f>IF(D68="",0,C68 )</f>
        <v>200</v>
      </c>
      <c r="F68" s="29"/>
    </row>
    <row r="69" spans="1:6" x14ac:dyDescent="0.25">
      <c r="A69" s="30" t="s">
        <v>87</v>
      </c>
      <c r="B69" s="14">
        <v>125.03</v>
      </c>
      <c r="C69" s="18"/>
      <c r="F69" s="29"/>
    </row>
    <row r="70" spans="1:6" x14ac:dyDescent="0.25">
      <c r="A70" s="30" t="s">
        <v>88</v>
      </c>
      <c r="B70" s="14"/>
      <c r="C70" s="18">
        <v>34.86</v>
      </c>
      <c r="D70" s="7" t="s">
        <v>55</v>
      </c>
      <c r="E70" s="8">
        <f>IF(D70="",0,C70 )</f>
        <v>34.86</v>
      </c>
      <c r="F70" s="29"/>
    </row>
    <row r="71" spans="1:6" x14ac:dyDescent="0.25">
      <c r="A71" s="30" t="s">
        <v>91</v>
      </c>
      <c r="B71" s="14"/>
      <c r="C71" s="18">
        <v>23.21</v>
      </c>
      <c r="D71" s="7" t="s">
        <v>95</v>
      </c>
      <c r="E71" s="8">
        <f>IF(D71="",0,C71 )</f>
        <v>23.21</v>
      </c>
      <c r="F71" s="29"/>
    </row>
    <row r="72" spans="1:6" x14ac:dyDescent="0.25">
      <c r="A72" s="48" t="s">
        <v>106</v>
      </c>
      <c r="B72" s="14"/>
      <c r="C72" s="18">
        <f>33.47+3</f>
        <v>36.47</v>
      </c>
      <c r="D72" s="7" t="s">
        <v>102</v>
      </c>
      <c r="E72" s="8">
        <f>IF(D72="",0,C72 )</f>
        <v>36.47</v>
      </c>
      <c r="F72" s="29"/>
    </row>
    <row r="73" spans="1:6" x14ac:dyDescent="0.25">
      <c r="A73" s="48" t="s">
        <v>119</v>
      </c>
      <c r="B73" s="14"/>
      <c r="C73" s="18">
        <f>27.97+2.52</f>
        <v>30.49</v>
      </c>
      <c r="D73" s="7" t="s">
        <v>12</v>
      </c>
      <c r="E73" s="8">
        <f>IF(D73="",0,C73 )</f>
        <v>30.49</v>
      </c>
      <c r="F73" s="29"/>
    </row>
    <row r="74" spans="1:6" x14ac:dyDescent="0.25">
      <c r="A74" s="6" t="s">
        <v>68</v>
      </c>
      <c r="B74" s="14">
        <v>60</v>
      </c>
      <c r="C74" s="18">
        <f>77.66+4.5</f>
        <v>82.16</v>
      </c>
      <c r="D74" s="7" t="s">
        <v>55</v>
      </c>
      <c r="E74" s="8">
        <f t="shared" si="2"/>
        <v>82.16</v>
      </c>
      <c r="F74" s="29">
        <f>B74-C74</f>
        <v>-22.159999999999997</v>
      </c>
    </row>
    <row r="75" spans="1:6" x14ac:dyDescent="0.25">
      <c r="A75" s="6" t="s">
        <v>69</v>
      </c>
      <c r="B75" s="13">
        <v>60</v>
      </c>
      <c r="C75" s="19">
        <v>24.4</v>
      </c>
      <c r="D75" s="7" t="s">
        <v>55</v>
      </c>
      <c r="E75" s="8">
        <f t="shared" si="2"/>
        <v>24.4</v>
      </c>
      <c r="F75" s="29">
        <f>B75-C75</f>
        <v>35.6</v>
      </c>
    </row>
    <row r="76" spans="1:6" x14ac:dyDescent="0.25">
      <c r="A76" s="6" t="s">
        <v>84</v>
      </c>
      <c r="B76" s="13">
        <v>60</v>
      </c>
      <c r="C76" s="19">
        <v>11.43</v>
      </c>
      <c r="D76" s="7" t="s">
        <v>95</v>
      </c>
      <c r="E76" s="8">
        <f t="shared" si="2"/>
        <v>11.43</v>
      </c>
      <c r="F76" s="29">
        <f>B76-C76</f>
        <v>48.57</v>
      </c>
    </row>
    <row r="77" spans="1:6" x14ac:dyDescent="0.25">
      <c r="A77" s="6" t="s">
        <v>98</v>
      </c>
      <c r="B77" s="13">
        <v>60</v>
      </c>
      <c r="C77" s="19">
        <f>18.38+1.33</f>
        <v>19.71</v>
      </c>
      <c r="D77" s="7" t="s">
        <v>102</v>
      </c>
      <c r="E77" s="8">
        <f t="shared" si="2"/>
        <v>19.71</v>
      </c>
      <c r="F77" s="29">
        <f>B77-C77</f>
        <v>40.29</v>
      </c>
    </row>
    <row r="78" spans="1:6" x14ac:dyDescent="0.25">
      <c r="A78" s="6" t="s">
        <v>109</v>
      </c>
      <c r="B78" s="13">
        <v>60</v>
      </c>
      <c r="C78" s="13">
        <f>37.91+1.65</f>
        <v>39.559999999999995</v>
      </c>
      <c r="D78" s="7" t="s">
        <v>108</v>
      </c>
      <c r="E78" s="8">
        <f t="shared" si="2"/>
        <v>39.559999999999995</v>
      </c>
      <c r="F78" s="29">
        <f>B78-C78</f>
        <v>20.440000000000005</v>
      </c>
    </row>
    <row r="79" spans="1:6" x14ac:dyDescent="0.25">
      <c r="A79" s="6" t="s">
        <v>118</v>
      </c>
      <c r="B79" s="13">
        <v>60</v>
      </c>
      <c r="C79" s="13">
        <f>30.54+1.98</f>
        <v>32.519999999999996</v>
      </c>
      <c r="D79" s="7" t="s">
        <v>12</v>
      </c>
      <c r="E79" s="8">
        <f t="shared" si="2"/>
        <v>32.519999999999996</v>
      </c>
      <c r="F79" s="29"/>
    </row>
    <row r="80" spans="1:6" x14ac:dyDescent="0.25">
      <c r="A80" s="6" t="s">
        <v>123</v>
      </c>
      <c r="B80" s="13">
        <v>60</v>
      </c>
      <c r="C80" s="13">
        <f>44.55+1.36</f>
        <v>45.91</v>
      </c>
      <c r="D80" s="7" t="s">
        <v>13</v>
      </c>
      <c r="E80" s="8">
        <f t="shared" si="2"/>
        <v>45.91</v>
      </c>
      <c r="F80" s="29"/>
    </row>
    <row r="81" spans="1:6" x14ac:dyDescent="0.25">
      <c r="A81" s="6" t="s">
        <v>133</v>
      </c>
      <c r="B81" s="13">
        <v>60</v>
      </c>
      <c r="C81" s="13">
        <f>32.59+0.62</f>
        <v>33.21</v>
      </c>
      <c r="D81" s="7" t="s">
        <v>44</v>
      </c>
      <c r="E81" s="8">
        <f t="shared" si="2"/>
        <v>33.21</v>
      </c>
      <c r="F81" s="29"/>
    </row>
    <row r="82" spans="1:6" x14ac:dyDescent="0.25">
      <c r="A82" s="6" t="s">
        <v>144</v>
      </c>
      <c r="B82" s="13">
        <v>60</v>
      </c>
      <c r="C82" s="13">
        <v>79.39</v>
      </c>
      <c r="D82" s="7" t="s">
        <v>44</v>
      </c>
      <c r="E82" s="8">
        <f t="shared" si="2"/>
        <v>79.39</v>
      </c>
      <c r="F82" s="29"/>
    </row>
    <row r="83" spans="1:6" x14ac:dyDescent="0.25">
      <c r="A83" s="6"/>
      <c r="C83" s="13"/>
      <c r="F83" s="29"/>
    </row>
    <row r="84" spans="1:6" x14ac:dyDescent="0.25">
      <c r="A84" s="6"/>
      <c r="C84" s="13"/>
      <c r="F84" s="29"/>
    </row>
    <row r="85" spans="1:6" x14ac:dyDescent="0.25">
      <c r="A85" s="30" t="s">
        <v>105</v>
      </c>
      <c r="B85" s="14">
        <v>500</v>
      </c>
      <c r="C85" s="18">
        <f>1000-500</f>
        <v>500</v>
      </c>
      <c r="D85" s="7" t="s">
        <v>102</v>
      </c>
      <c r="E85" s="8">
        <f t="shared" si="2"/>
        <v>500</v>
      </c>
      <c r="F85" s="29">
        <f>B85-C85</f>
        <v>0</v>
      </c>
    </row>
    <row r="86" spans="1:6" x14ac:dyDescent="0.25">
      <c r="A86" s="30" t="s">
        <v>122</v>
      </c>
      <c r="B86" s="14">
        <v>300</v>
      </c>
      <c r="C86" s="18">
        <f>225+225-150</f>
        <v>300</v>
      </c>
      <c r="D86" s="7" t="s">
        <v>11</v>
      </c>
      <c r="E86" s="8">
        <f t="shared" si="2"/>
        <v>300</v>
      </c>
      <c r="F86" s="29"/>
    </row>
    <row r="87" spans="1:6" x14ac:dyDescent="0.25">
      <c r="A87" s="30" t="s">
        <v>120</v>
      </c>
      <c r="B87" s="14">
        <v>150</v>
      </c>
      <c r="C87" s="18">
        <v>150</v>
      </c>
      <c r="D87" s="7" t="s">
        <v>12</v>
      </c>
      <c r="E87" s="8">
        <f t="shared" si="2"/>
        <v>150</v>
      </c>
      <c r="F87" s="29"/>
    </row>
    <row r="88" spans="1:6" x14ac:dyDescent="0.25">
      <c r="A88" s="6"/>
      <c r="C88" s="19"/>
      <c r="F88" s="29"/>
    </row>
    <row r="89" spans="1:6" x14ac:dyDescent="0.25">
      <c r="A89" t="s">
        <v>57</v>
      </c>
      <c r="B89" s="13">
        <v>200</v>
      </c>
      <c r="C89" s="21">
        <v>97.5</v>
      </c>
      <c r="D89" s="7" t="s">
        <v>52</v>
      </c>
      <c r="E89" s="8">
        <f t="shared" si="2"/>
        <v>97.5</v>
      </c>
      <c r="F89" s="29">
        <f>B89-C89</f>
        <v>102.5</v>
      </c>
    </row>
    <row r="90" spans="1:6" x14ac:dyDescent="0.25">
      <c r="A90" t="s">
        <v>58</v>
      </c>
      <c r="B90" s="13">
        <v>350</v>
      </c>
      <c r="C90" s="21">
        <v>338.22</v>
      </c>
      <c r="D90" s="7" t="s">
        <v>52</v>
      </c>
      <c r="E90" s="8">
        <f t="shared" si="2"/>
        <v>338.22</v>
      </c>
      <c r="F90" s="29">
        <f>B90-C90</f>
        <v>11.779999999999973</v>
      </c>
    </row>
    <row r="91" spans="1:6" x14ac:dyDescent="0.25">
      <c r="A91" t="s">
        <v>66</v>
      </c>
      <c r="B91" s="13">
        <v>200</v>
      </c>
      <c r="C91" s="21">
        <f>300.7+27.06</f>
        <v>327.76</v>
      </c>
      <c r="D91" s="7" t="s">
        <v>55</v>
      </c>
      <c r="E91" s="8">
        <f t="shared" si="2"/>
        <v>327.76</v>
      </c>
      <c r="F91" s="29">
        <f t="shared" ref="F91:F117" si="4">B91-C91</f>
        <v>-127.75999999999999</v>
      </c>
    </row>
    <row r="92" spans="1:6" x14ac:dyDescent="0.25">
      <c r="A92" t="s">
        <v>67</v>
      </c>
      <c r="B92" s="13">
        <v>350</v>
      </c>
      <c r="C92" s="21">
        <f>126.39+3.67</f>
        <v>130.06</v>
      </c>
      <c r="D92" s="7" t="s">
        <v>55</v>
      </c>
      <c r="E92" s="8">
        <f t="shared" si="2"/>
        <v>130.06</v>
      </c>
      <c r="F92" s="29">
        <f t="shared" si="4"/>
        <v>219.94</v>
      </c>
    </row>
    <row r="93" spans="1:6" x14ac:dyDescent="0.25">
      <c r="A93" t="s">
        <v>92</v>
      </c>
      <c r="B93" s="13">
        <v>200</v>
      </c>
      <c r="C93" s="21">
        <f>70.96+121.7+2.98</f>
        <v>195.64</v>
      </c>
      <c r="D93" s="7" t="s">
        <v>71</v>
      </c>
      <c r="E93" s="8">
        <f t="shared" si="2"/>
        <v>195.64</v>
      </c>
      <c r="F93" s="29">
        <f t="shared" si="4"/>
        <v>4.3600000000000136</v>
      </c>
    </row>
    <row r="94" spans="1:6" x14ac:dyDescent="0.25">
      <c r="A94" t="s">
        <v>97</v>
      </c>
      <c r="B94" s="13">
        <v>350</v>
      </c>
      <c r="C94" s="21">
        <f>369.14+33.22</f>
        <v>402.36</v>
      </c>
      <c r="D94" s="7" t="s">
        <v>71</v>
      </c>
      <c r="E94" s="8">
        <f t="shared" si="2"/>
        <v>402.36</v>
      </c>
      <c r="F94" s="29">
        <f t="shared" si="4"/>
        <v>-52.360000000000014</v>
      </c>
    </row>
    <row r="95" spans="1:6" s="3" customFormat="1" x14ac:dyDescent="0.25">
      <c r="A95" s="30" t="s">
        <v>96</v>
      </c>
      <c r="B95" s="13">
        <v>200</v>
      </c>
      <c r="C95" s="21">
        <v>200.9</v>
      </c>
      <c r="D95" s="46" t="s">
        <v>95</v>
      </c>
      <c r="E95" s="8">
        <f t="shared" si="2"/>
        <v>200.9</v>
      </c>
      <c r="F95" s="29">
        <f t="shared" si="4"/>
        <v>-0.90000000000000568</v>
      </c>
    </row>
    <row r="96" spans="1:6" s="3" customFormat="1" x14ac:dyDescent="0.25">
      <c r="A96" s="30" t="s">
        <v>101</v>
      </c>
      <c r="B96" s="13">
        <v>350</v>
      </c>
      <c r="C96" s="21">
        <f>278.35+24.76+2.23</f>
        <v>305.34000000000003</v>
      </c>
      <c r="D96" s="46" t="s">
        <v>95</v>
      </c>
      <c r="E96" s="8">
        <f t="shared" si="2"/>
        <v>305.34000000000003</v>
      </c>
      <c r="F96" s="29">
        <f t="shared" si="4"/>
        <v>44.659999999999968</v>
      </c>
    </row>
    <row r="97" spans="1:7" s="3" customFormat="1" x14ac:dyDescent="0.25">
      <c r="A97" s="30" t="s">
        <v>103</v>
      </c>
      <c r="B97" s="13">
        <v>200</v>
      </c>
      <c r="C97" s="21">
        <v>194.97</v>
      </c>
      <c r="D97" s="46" t="s">
        <v>102</v>
      </c>
      <c r="E97" s="8">
        <f t="shared" si="2"/>
        <v>194.97</v>
      </c>
      <c r="F97" s="29">
        <f t="shared" si="4"/>
        <v>5.0300000000000011</v>
      </c>
    </row>
    <row r="98" spans="1:7" s="3" customFormat="1" x14ac:dyDescent="0.25">
      <c r="A98" s="30" t="s">
        <v>104</v>
      </c>
      <c r="B98" s="13">
        <v>350</v>
      </c>
      <c r="C98" s="47">
        <f>191.93+17.27+23.94</f>
        <v>233.14000000000001</v>
      </c>
      <c r="D98" s="46" t="s">
        <v>114</v>
      </c>
      <c r="E98" s="8">
        <f t="shared" si="2"/>
        <v>233.14000000000001</v>
      </c>
      <c r="F98" s="29">
        <f t="shared" si="4"/>
        <v>116.85999999999999</v>
      </c>
    </row>
    <row r="99" spans="1:7" s="3" customFormat="1" x14ac:dyDescent="0.25">
      <c r="A99" s="30" t="s">
        <v>110</v>
      </c>
      <c r="B99" s="13">
        <v>200</v>
      </c>
      <c r="C99" s="47">
        <f>176.22+63.01+1.98</f>
        <v>241.20999999999998</v>
      </c>
      <c r="D99" s="46" t="s">
        <v>11</v>
      </c>
      <c r="E99" s="8">
        <f t="shared" si="2"/>
        <v>241.20999999999998</v>
      </c>
      <c r="F99" s="29">
        <f t="shared" si="4"/>
        <v>-41.20999999999998</v>
      </c>
    </row>
    <row r="100" spans="1:7" s="3" customFormat="1" x14ac:dyDescent="0.25">
      <c r="A100" s="30" t="s">
        <v>111</v>
      </c>
      <c r="B100" s="13">
        <v>350</v>
      </c>
      <c r="C100" s="47">
        <f>254.38+22.89</f>
        <v>277.27</v>
      </c>
      <c r="D100" s="46" t="s">
        <v>11</v>
      </c>
      <c r="E100" s="8">
        <f t="shared" si="2"/>
        <v>277.27</v>
      </c>
      <c r="F100" s="29">
        <f t="shared" si="4"/>
        <v>72.730000000000018</v>
      </c>
    </row>
    <row r="101" spans="1:7" s="3" customFormat="1" x14ac:dyDescent="0.25">
      <c r="A101" s="30" t="s">
        <v>155</v>
      </c>
      <c r="B101" s="13">
        <v>200</v>
      </c>
      <c r="C101" s="47">
        <f>51.22+170.95</f>
        <v>222.17</v>
      </c>
      <c r="D101" s="46" t="s">
        <v>13</v>
      </c>
      <c r="E101" s="8">
        <f t="shared" si="2"/>
        <v>222.17</v>
      </c>
      <c r="F101" s="29">
        <f t="shared" si="4"/>
        <v>-22.169999999999987</v>
      </c>
    </row>
    <row r="102" spans="1:7" s="3" customFormat="1" x14ac:dyDescent="0.25">
      <c r="A102" s="30" t="s">
        <v>134</v>
      </c>
      <c r="B102" s="13">
        <v>350</v>
      </c>
      <c r="C102" s="47">
        <f>268.56+24.17</f>
        <v>292.73</v>
      </c>
      <c r="D102" s="46" t="s">
        <v>13</v>
      </c>
      <c r="E102" s="8">
        <f t="shared" si="2"/>
        <v>292.73</v>
      </c>
      <c r="F102" s="29">
        <f t="shared" si="4"/>
        <v>57.269999999999982</v>
      </c>
    </row>
    <row r="103" spans="1:7" s="3" customFormat="1" x14ac:dyDescent="0.25">
      <c r="A103" s="30" t="s">
        <v>146</v>
      </c>
      <c r="B103" s="13">
        <v>200</v>
      </c>
      <c r="C103" s="47">
        <v>189.43</v>
      </c>
      <c r="D103" s="46" t="s">
        <v>44</v>
      </c>
      <c r="E103" s="8">
        <f t="shared" si="2"/>
        <v>189.43</v>
      </c>
      <c r="F103" s="29">
        <f t="shared" si="4"/>
        <v>10.569999999999993</v>
      </c>
    </row>
    <row r="104" spans="1:7" s="3" customFormat="1" x14ac:dyDescent="0.25">
      <c r="A104" s="30" t="s">
        <v>145</v>
      </c>
      <c r="B104" s="13">
        <v>350</v>
      </c>
      <c r="C104" s="47">
        <v>497.55</v>
      </c>
      <c r="D104" s="46" t="s">
        <v>44</v>
      </c>
      <c r="E104" s="8">
        <f t="shared" si="2"/>
        <v>497.55</v>
      </c>
      <c r="F104" s="29">
        <f t="shared" si="4"/>
        <v>-147.55000000000001</v>
      </c>
    </row>
    <row r="105" spans="1:7" s="3" customFormat="1" x14ac:dyDescent="0.25">
      <c r="A105" s="30"/>
      <c r="B105" s="13"/>
      <c r="C105" s="47"/>
      <c r="D105" s="46"/>
      <c r="E105" s="8">
        <f t="shared" si="2"/>
        <v>0</v>
      </c>
      <c r="F105" s="29">
        <f t="shared" si="4"/>
        <v>0</v>
      </c>
    </row>
    <row r="106" spans="1:7" s="3" customFormat="1" x14ac:dyDescent="0.25">
      <c r="A106" s="30"/>
      <c r="B106" s="13"/>
      <c r="C106" s="47"/>
      <c r="D106" s="46"/>
      <c r="E106" s="8">
        <f t="shared" si="2"/>
        <v>0</v>
      </c>
      <c r="F106" s="29">
        <f t="shared" si="4"/>
        <v>0</v>
      </c>
    </row>
    <row r="107" spans="1:7" s="3" customFormat="1" x14ac:dyDescent="0.25">
      <c r="B107" s="13"/>
      <c r="C107" s="47"/>
      <c r="D107" s="46"/>
      <c r="E107" s="8">
        <f t="shared" si="2"/>
        <v>0</v>
      </c>
      <c r="F107" s="29"/>
    </row>
    <row r="108" spans="1:7" s="3" customFormat="1" x14ac:dyDescent="0.25">
      <c r="B108" s="13"/>
      <c r="C108" s="47"/>
      <c r="D108" s="46"/>
      <c r="E108" s="8">
        <f t="shared" si="2"/>
        <v>0</v>
      </c>
      <c r="F108" s="29"/>
    </row>
    <row r="109" spans="1:7" s="3" customFormat="1" x14ac:dyDescent="0.25">
      <c r="A109" s="5" t="s">
        <v>167</v>
      </c>
      <c r="B109" s="13"/>
      <c r="C109" s="47"/>
      <c r="D109" s="46"/>
      <c r="E109" s="8">
        <f t="shared" si="2"/>
        <v>0</v>
      </c>
      <c r="F109" s="29"/>
    </row>
    <row r="110" spans="1:7" s="3" customFormat="1" x14ac:dyDescent="0.25">
      <c r="A110" s="6" t="s">
        <v>28</v>
      </c>
      <c r="B110" s="14">
        <v>3180.6</v>
      </c>
      <c r="C110" s="47">
        <v>3180.6</v>
      </c>
      <c r="D110" s="46" t="s">
        <v>157</v>
      </c>
      <c r="E110" s="8">
        <f t="shared" si="2"/>
        <v>3180.6</v>
      </c>
      <c r="F110" s="29"/>
    </row>
    <row r="111" spans="1:7" s="3" customFormat="1" x14ac:dyDescent="0.25">
      <c r="A111" s="6" t="s">
        <v>29</v>
      </c>
      <c r="B111" s="14">
        <f>550+55+285+25.65+50</f>
        <v>965.65</v>
      </c>
      <c r="C111" s="47">
        <v>890</v>
      </c>
      <c r="D111" s="46" t="s">
        <v>157</v>
      </c>
      <c r="E111" s="8">
        <f t="shared" si="2"/>
        <v>890</v>
      </c>
      <c r="F111" s="29"/>
      <c r="G111" s="3" t="s">
        <v>171</v>
      </c>
    </row>
    <row r="112" spans="1:7" s="3" customFormat="1" x14ac:dyDescent="0.25">
      <c r="A112" s="6" t="s">
        <v>30</v>
      </c>
      <c r="B112" s="14">
        <v>300</v>
      </c>
      <c r="C112" s="47"/>
      <c r="D112" s="46"/>
      <c r="E112" s="8">
        <f t="shared" si="2"/>
        <v>0</v>
      </c>
      <c r="F112" s="29"/>
    </row>
    <row r="113" spans="1:940" s="3" customFormat="1" x14ac:dyDescent="0.25">
      <c r="A113" s="6" t="s">
        <v>45</v>
      </c>
      <c r="B113" s="14">
        <v>550</v>
      </c>
      <c r="C113" s="21">
        <v>550</v>
      </c>
      <c r="D113" s="46" t="s">
        <v>12</v>
      </c>
      <c r="E113" s="8">
        <f t="shared" si="2"/>
        <v>550</v>
      </c>
      <c r="F113" s="29"/>
    </row>
    <row r="114" spans="1:940" s="3" customFormat="1" x14ac:dyDescent="0.25">
      <c r="A114" s="6" t="s">
        <v>141</v>
      </c>
      <c r="B114" s="14">
        <f>41.67+20.55+3.75</f>
        <v>65.97</v>
      </c>
      <c r="C114" s="21">
        <v>62.22</v>
      </c>
      <c r="D114" s="46" t="s">
        <v>157</v>
      </c>
      <c r="E114" s="8">
        <f t="shared" si="2"/>
        <v>62.22</v>
      </c>
      <c r="F114" s="29"/>
    </row>
    <row r="115" spans="1:940" s="3" customFormat="1" x14ac:dyDescent="0.25">
      <c r="A115" s="6"/>
      <c r="B115" s="31"/>
      <c r="C115" s="32"/>
      <c r="D115" s="33"/>
      <c r="E115" s="34"/>
      <c r="F115" s="29"/>
    </row>
    <row r="116" spans="1:940" s="3" customFormat="1" x14ac:dyDescent="0.25">
      <c r="A116" s="35" t="s">
        <v>63</v>
      </c>
      <c r="B116" s="31"/>
      <c r="C116" s="32"/>
      <c r="D116" s="33"/>
      <c r="E116" s="34"/>
      <c r="F116" s="29">
        <f t="shared" si="4"/>
        <v>0</v>
      </c>
    </row>
    <row r="117" spans="1:940" x14ac:dyDescent="0.25">
      <c r="A117" s="2" t="s">
        <v>17</v>
      </c>
      <c r="F117" s="29">
        <f t="shared" si="4"/>
        <v>0</v>
      </c>
    </row>
    <row r="118" spans="1:940" x14ac:dyDescent="0.25">
      <c r="A118" s="6" t="s">
        <v>23</v>
      </c>
      <c r="B118" s="14"/>
      <c r="C118" s="19">
        <f>246.4+30+10.8</f>
        <v>287.2</v>
      </c>
      <c r="D118" s="7" t="s">
        <v>52</v>
      </c>
      <c r="E118" s="8">
        <f>IF(D118="",0,C118 )</f>
        <v>287.2</v>
      </c>
      <c r="F118" s="29">
        <f>B118-C118</f>
        <v>-287.2</v>
      </c>
    </row>
    <row r="119" spans="1:940" x14ac:dyDescent="0.25">
      <c r="A119" s="6" t="s">
        <v>50</v>
      </c>
      <c r="B119" s="14"/>
      <c r="C119" s="19">
        <f>306+5.96+3.5+7.47+6.81+8.25+73.25+7.33</f>
        <v>418.57</v>
      </c>
      <c r="D119" s="7" t="s">
        <v>52</v>
      </c>
      <c r="E119" s="8">
        <f>IF(D119="",0,C119 )</f>
        <v>418.57</v>
      </c>
      <c r="F119" s="29">
        <f>B119-C119</f>
        <v>-418.57</v>
      </c>
    </row>
    <row r="120" spans="1:940" x14ac:dyDescent="0.25">
      <c r="A120" s="6" t="s">
        <v>53</v>
      </c>
      <c r="B120" s="14"/>
      <c r="C120" s="19">
        <f>9.76+0.88+594.5+129.68+53.51-180</f>
        <v>608.32999999999993</v>
      </c>
      <c r="D120" s="7" t="s">
        <v>52</v>
      </c>
      <c r="E120" s="8">
        <f>IF(D120="",0,C120 )</f>
        <v>608.32999999999993</v>
      </c>
      <c r="F120" s="29">
        <f>B120-C120</f>
        <v>-608.32999999999993</v>
      </c>
      <c r="H120" s="2"/>
    </row>
    <row r="121" spans="1:940" x14ac:dyDescent="0.25">
      <c r="A121" s="29" t="s">
        <v>48</v>
      </c>
      <c r="C121" s="19">
        <v>205</v>
      </c>
      <c r="D121" s="7" t="s">
        <v>52</v>
      </c>
      <c r="E121" s="8">
        <f>IF(D121="",0,C121 )</f>
        <v>205</v>
      </c>
      <c r="F121" s="29">
        <f>B121-C121</f>
        <v>-205</v>
      </c>
    </row>
    <row r="122" spans="1:940" x14ac:dyDescent="0.25">
      <c r="A122" s="29"/>
      <c r="C122" s="19"/>
      <c r="F122" s="29"/>
    </row>
    <row r="123" spans="1:940" x14ac:dyDescent="0.25">
      <c r="A123" s="5" t="s">
        <v>18</v>
      </c>
      <c r="B123" s="14"/>
      <c r="C123" s="18"/>
      <c r="F123" s="29"/>
    </row>
    <row r="124" spans="1:940" x14ac:dyDescent="0.25">
      <c r="A124" s="6" t="s">
        <v>26</v>
      </c>
      <c r="C124" s="19">
        <v>30.41</v>
      </c>
      <c r="D124" s="7" t="s">
        <v>52</v>
      </c>
      <c r="E124" s="8">
        <f>IF(D124="",0,C124 )</f>
        <v>30.41</v>
      </c>
      <c r="F124" s="29">
        <f>0-C124</f>
        <v>-30.41</v>
      </c>
    </row>
    <row r="125" spans="1:940" x14ac:dyDescent="0.25">
      <c r="A125" s="6" t="s">
        <v>61</v>
      </c>
      <c r="C125" s="13">
        <v>-1896.29</v>
      </c>
      <c r="D125" s="7" t="s">
        <v>59</v>
      </c>
      <c r="E125" s="8">
        <f t="shared" si="2"/>
        <v>-1896.29</v>
      </c>
      <c r="F125" s="29">
        <f>B125-C125</f>
        <v>1896.29</v>
      </c>
    </row>
    <row r="126" spans="1:940" x14ac:dyDescent="0.25">
      <c r="E126" s="8">
        <f t="shared" si="2"/>
        <v>0</v>
      </c>
      <c r="F126" s="29">
        <f>B126-C126</f>
        <v>0</v>
      </c>
    </row>
    <row r="127" spans="1:940" ht="15.75" thickBot="1" x14ac:dyDescent="0.3">
      <c r="E127" s="8">
        <f t="shared" si="2"/>
        <v>0</v>
      </c>
      <c r="F127" s="29">
        <f>B127-C127</f>
        <v>0</v>
      </c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  <c r="DT127" s="62"/>
      <c r="DU127" s="62"/>
      <c r="DV127" s="62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62"/>
      <c r="EX127" s="62"/>
      <c r="EY127" s="62"/>
      <c r="EZ127" s="62"/>
      <c r="FA127" s="62"/>
      <c r="FB127" s="62"/>
      <c r="FC127" s="62"/>
      <c r="FD127" s="62"/>
      <c r="FE127" s="62"/>
      <c r="FF127" s="62"/>
      <c r="FG127" s="62"/>
      <c r="FH127" s="62"/>
      <c r="FI127" s="62"/>
      <c r="FJ127" s="62"/>
      <c r="FK127" s="62"/>
      <c r="FL127" s="62"/>
      <c r="FM127" s="62"/>
      <c r="FN127" s="62"/>
      <c r="FO127" s="62"/>
      <c r="FP127" s="62"/>
      <c r="FQ127" s="62"/>
      <c r="FR127" s="62"/>
      <c r="FS127" s="62"/>
      <c r="FT127" s="62"/>
      <c r="FU127" s="62"/>
      <c r="FV127" s="62"/>
      <c r="FW127" s="62"/>
      <c r="FX127" s="62"/>
      <c r="FY127" s="62"/>
      <c r="FZ127" s="62"/>
      <c r="GA127" s="62"/>
      <c r="GB127" s="62"/>
      <c r="GC127" s="62"/>
      <c r="GD127" s="62"/>
      <c r="GE127" s="62"/>
      <c r="GF127" s="62"/>
      <c r="GG127" s="62"/>
      <c r="GH127" s="62"/>
      <c r="GI127" s="62"/>
      <c r="GJ127" s="62"/>
      <c r="GK127" s="62"/>
      <c r="GL127" s="62"/>
      <c r="GM127" s="62"/>
      <c r="GN127" s="62"/>
      <c r="GO127" s="62"/>
      <c r="GP127" s="62"/>
      <c r="GQ127" s="62"/>
      <c r="GR127" s="62"/>
      <c r="GS127" s="62"/>
      <c r="GT127" s="62"/>
      <c r="GU127" s="62"/>
      <c r="GV127" s="62"/>
      <c r="GW127" s="62"/>
      <c r="GX127" s="62"/>
      <c r="GY127" s="62"/>
      <c r="GZ127" s="62"/>
      <c r="HA127" s="62"/>
      <c r="HB127" s="62"/>
      <c r="HC127" s="62"/>
      <c r="HD127" s="62"/>
      <c r="HE127" s="62"/>
      <c r="HF127" s="62"/>
      <c r="HG127" s="62"/>
      <c r="HH127" s="62"/>
      <c r="HI127" s="62"/>
      <c r="HJ127" s="62"/>
      <c r="HK127" s="62"/>
      <c r="HL127" s="62"/>
      <c r="HM127" s="62"/>
      <c r="HN127" s="62"/>
      <c r="HO127" s="62"/>
      <c r="HP127" s="62"/>
      <c r="HQ127" s="62"/>
      <c r="HR127" s="62"/>
      <c r="HS127" s="62"/>
      <c r="HT127" s="62"/>
      <c r="HU127" s="62"/>
      <c r="HV127" s="62"/>
      <c r="HW127" s="62"/>
      <c r="HX127" s="62"/>
      <c r="HY127" s="62"/>
      <c r="HZ127" s="62"/>
      <c r="IA127" s="62"/>
      <c r="IB127" s="62"/>
      <c r="IC127" s="62"/>
      <c r="ID127" s="62"/>
      <c r="IE127" s="62"/>
      <c r="IF127" s="62"/>
      <c r="IG127" s="62"/>
      <c r="IH127" s="62"/>
      <c r="II127" s="62"/>
      <c r="IJ127" s="62"/>
      <c r="IK127" s="62"/>
      <c r="IL127" s="62"/>
      <c r="IM127" s="62"/>
      <c r="IN127" s="62"/>
      <c r="IO127" s="62"/>
      <c r="IP127" s="62"/>
      <c r="IQ127" s="62"/>
      <c r="IR127" s="62"/>
      <c r="IS127" s="62"/>
      <c r="IT127" s="62"/>
      <c r="IU127" s="62"/>
      <c r="IV127" s="62"/>
      <c r="IW127" s="62"/>
      <c r="IX127" s="62"/>
      <c r="IY127" s="62"/>
      <c r="IZ127" s="62"/>
      <c r="JA127" s="62"/>
      <c r="JB127" s="62"/>
      <c r="JC127" s="62"/>
      <c r="JD127" s="62"/>
      <c r="JE127" s="62"/>
      <c r="JF127" s="62"/>
      <c r="JG127" s="62"/>
      <c r="JH127" s="62"/>
      <c r="JI127" s="62"/>
      <c r="JJ127" s="62"/>
      <c r="JK127" s="62"/>
      <c r="JL127" s="62"/>
      <c r="JM127" s="62"/>
      <c r="JN127" s="62"/>
      <c r="JO127" s="62"/>
      <c r="JP127" s="62"/>
      <c r="JQ127" s="62"/>
      <c r="JR127" s="62"/>
      <c r="JS127" s="62"/>
      <c r="JT127" s="62"/>
      <c r="JU127" s="62"/>
      <c r="JV127" s="62"/>
      <c r="JW127" s="62"/>
      <c r="JX127" s="62"/>
      <c r="JY127" s="62"/>
      <c r="JZ127" s="62"/>
      <c r="KA127" s="62"/>
      <c r="KB127" s="62"/>
      <c r="KC127" s="62"/>
      <c r="KD127" s="62"/>
      <c r="KE127" s="62"/>
      <c r="KF127" s="62"/>
      <c r="KG127" s="62"/>
      <c r="KH127" s="62"/>
      <c r="KI127" s="62"/>
      <c r="KJ127" s="62"/>
      <c r="KK127" s="62"/>
      <c r="KL127" s="62"/>
      <c r="KM127" s="62"/>
      <c r="KN127" s="62"/>
      <c r="KO127" s="62"/>
      <c r="KP127" s="62"/>
      <c r="KQ127" s="62"/>
      <c r="KR127" s="62"/>
      <c r="KS127" s="62"/>
      <c r="KT127" s="62"/>
      <c r="KU127" s="62"/>
      <c r="KV127" s="62"/>
      <c r="KW127" s="62"/>
      <c r="KX127" s="62"/>
      <c r="KY127" s="62"/>
      <c r="KZ127" s="62"/>
      <c r="LA127" s="62"/>
      <c r="LB127" s="62"/>
      <c r="LC127" s="62"/>
      <c r="LD127" s="62"/>
      <c r="LE127" s="62"/>
      <c r="LF127" s="62"/>
      <c r="LG127" s="62"/>
      <c r="LH127" s="62"/>
      <c r="LI127" s="62"/>
      <c r="LJ127" s="62"/>
      <c r="LK127" s="62"/>
      <c r="LL127" s="62"/>
      <c r="LM127" s="62"/>
      <c r="LN127" s="62"/>
      <c r="LO127" s="62"/>
      <c r="LP127" s="62"/>
      <c r="LQ127" s="62"/>
      <c r="LR127" s="62"/>
      <c r="LS127" s="62"/>
      <c r="LT127" s="62"/>
      <c r="LU127" s="62"/>
      <c r="LV127" s="62"/>
      <c r="LW127" s="62"/>
      <c r="LX127" s="62"/>
      <c r="LY127" s="62"/>
      <c r="LZ127" s="62"/>
      <c r="MA127" s="62"/>
      <c r="MB127" s="62"/>
      <c r="MC127" s="62"/>
      <c r="MD127" s="62"/>
      <c r="ME127" s="62"/>
      <c r="MF127" s="62"/>
      <c r="MG127" s="62"/>
      <c r="MH127" s="62"/>
      <c r="MI127" s="62"/>
      <c r="MJ127" s="62"/>
      <c r="MK127" s="62"/>
      <c r="ML127" s="62"/>
      <c r="MM127" s="62"/>
      <c r="MN127" s="62"/>
      <c r="MO127" s="62"/>
      <c r="MP127" s="62"/>
      <c r="MQ127" s="62"/>
      <c r="MR127" s="62"/>
      <c r="MS127" s="62"/>
      <c r="MT127" s="62"/>
      <c r="MU127" s="62"/>
      <c r="MV127" s="62"/>
      <c r="MW127" s="62"/>
      <c r="MX127" s="62"/>
      <c r="MY127" s="62"/>
      <c r="MZ127" s="62"/>
      <c r="NA127" s="62"/>
      <c r="NB127" s="62"/>
      <c r="NC127" s="62"/>
      <c r="ND127" s="62"/>
      <c r="NE127" s="62"/>
      <c r="NF127" s="62"/>
      <c r="NG127" s="62"/>
      <c r="NH127" s="62"/>
      <c r="NI127" s="62"/>
      <c r="NJ127" s="62"/>
      <c r="NK127" s="62"/>
      <c r="NL127" s="62"/>
      <c r="NM127" s="62"/>
      <c r="NN127" s="62"/>
      <c r="NO127" s="62"/>
      <c r="NP127" s="62"/>
      <c r="NQ127" s="62"/>
      <c r="NR127" s="62"/>
      <c r="NS127" s="62"/>
      <c r="NT127" s="62"/>
      <c r="NU127" s="62"/>
      <c r="NV127" s="62"/>
      <c r="NW127" s="62"/>
      <c r="NX127" s="62"/>
      <c r="NY127" s="62"/>
      <c r="NZ127" s="62"/>
      <c r="OA127" s="62"/>
      <c r="OB127" s="62"/>
      <c r="OC127" s="62"/>
      <c r="OD127" s="62"/>
      <c r="OE127" s="62"/>
      <c r="OF127" s="62"/>
      <c r="OG127" s="62"/>
      <c r="OH127" s="62"/>
      <c r="OI127" s="62"/>
      <c r="OJ127" s="62"/>
      <c r="OK127" s="62"/>
      <c r="OL127" s="62"/>
      <c r="OM127" s="62"/>
      <c r="ON127" s="62"/>
      <c r="OO127" s="62"/>
      <c r="OP127" s="62"/>
      <c r="OQ127" s="62"/>
      <c r="OR127" s="62"/>
      <c r="OS127" s="62"/>
      <c r="OT127" s="62"/>
      <c r="OU127" s="62"/>
      <c r="OV127" s="62"/>
      <c r="OW127" s="62"/>
      <c r="OX127" s="62"/>
      <c r="OY127" s="62"/>
      <c r="OZ127" s="62"/>
      <c r="PA127" s="62"/>
      <c r="PB127" s="62"/>
      <c r="PC127" s="62"/>
      <c r="PD127" s="62"/>
      <c r="PE127" s="62"/>
      <c r="PF127" s="62"/>
      <c r="PG127" s="62"/>
      <c r="PH127" s="62"/>
      <c r="PI127" s="62"/>
      <c r="PJ127" s="62"/>
      <c r="PK127" s="62"/>
      <c r="PL127" s="62"/>
      <c r="PM127" s="62"/>
      <c r="PN127" s="62"/>
      <c r="PO127" s="62"/>
      <c r="PP127" s="62"/>
      <c r="PQ127" s="62"/>
      <c r="PR127" s="62"/>
      <c r="PS127" s="62"/>
      <c r="PT127" s="62"/>
      <c r="PU127" s="62"/>
      <c r="PV127" s="62"/>
      <c r="PW127" s="62"/>
      <c r="PX127" s="62"/>
      <c r="PY127" s="62"/>
      <c r="PZ127" s="62"/>
      <c r="QA127" s="62"/>
      <c r="QB127" s="62"/>
      <c r="QC127" s="62"/>
      <c r="QD127" s="62"/>
      <c r="QE127" s="62"/>
      <c r="QF127" s="62"/>
      <c r="QG127" s="62"/>
      <c r="QH127" s="62"/>
      <c r="QI127" s="62"/>
      <c r="QJ127" s="62"/>
      <c r="QK127" s="62"/>
      <c r="QL127" s="62"/>
      <c r="QM127" s="62"/>
      <c r="QN127" s="62"/>
      <c r="QO127" s="62"/>
      <c r="QP127" s="62"/>
      <c r="QQ127" s="62"/>
      <c r="QR127" s="62"/>
      <c r="QS127" s="62"/>
      <c r="QT127" s="62"/>
      <c r="QU127" s="62"/>
      <c r="QV127" s="62"/>
      <c r="QW127" s="62"/>
      <c r="QX127" s="62"/>
      <c r="QY127" s="62"/>
      <c r="QZ127" s="62"/>
      <c r="RA127" s="62"/>
      <c r="RB127" s="62"/>
      <c r="RC127" s="62"/>
      <c r="RD127" s="62"/>
      <c r="RE127" s="62"/>
      <c r="RF127" s="62"/>
      <c r="RG127" s="62"/>
      <c r="RH127" s="62"/>
      <c r="RI127" s="62"/>
      <c r="RJ127" s="62"/>
      <c r="RK127" s="62"/>
      <c r="RL127" s="62"/>
      <c r="RM127" s="62"/>
      <c r="RN127" s="62"/>
      <c r="RO127" s="62"/>
      <c r="RP127" s="62"/>
      <c r="RQ127" s="62"/>
      <c r="RR127" s="62"/>
      <c r="RS127" s="62"/>
      <c r="RT127" s="62"/>
      <c r="RU127" s="62"/>
      <c r="RV127" s="62"/>
      <c r="RW127" s="62"/>
      <c r="RX127" s="62"/>
      <c r="RY127" s="62"/>
      <c r="RZ127" s="62"/>
      <c r="SA127" s="62"/>
      <c r="SB127" s="62"/>
      <c r="SC127" s="62"/>
      <c r="SD127" s="62"/>
      <c r="SE127" s="62"/>
      <c r="SF127" s="62"/>
      <c r="SG127" s="62"/>
      <c r="SH127" s="62"/>
      <c r="SI127" s="62"/>
      <c r="SJ127" s="62"/>
      <c r="SK127" s="62"/>
      <c r="SL127" s="62"/>
      <c r="SM127" s="62"/>
      <c r="SN127" s="62"/>
      <c r="SO127" s="62"/>
      <c r="SP127" s="62"/>
      <c r="SQ127" s="62"/>
      <c r="SR127" s="62"/>
      <c r="SS127" s="62"/>
      <c r="ST127" s="62"/>
      <c r="SU127" s="62"/>
      <c r="SV127" s="62"/>
      <c r="SW127" s="62"/>
      <c r="SX127" s="62"/>
      <c r="SY127" s="62"/>
      <c r="SZ127" s="62"/>
      <c r="TA127" s="62"/>
      <c r="TB127" s="62"/>
      <c r="TC127" s="62"/>
      <c r="TD127" s="62"/>
      <c r="TE127" s="62"/>
      <c r="TF127" s="62"/>
      <c r="TG127" s="62"/>
      <c r="TH127" s="62"/>
      <c r="TI127" s="62"/>
      <c r="TJ127" s="62"/>
      <c r="TK127" s="62"/>
      <c r="TL127" s="62"/>
      <c r="TM127" s="62"/>
      <c r="TN127" s="62"/>
      <c r="TO127" s="62"/>
      <c r="TP127" s="62"/>
      <c r="TQ127" s="62"/>
      <c r="TR127" s="62"/>
      <c r="TS127" s="62"/>
      <c r="TT127" s="62"/>
      <c r="TU127" s="62"/>
      <c r="TV127" s="62"/>
      <c r="TW127" s="62"/>
      <c r="TX127" s="62"/>
      <c r="TY127" s="62"/>
      <c r="TZ127" s="62"/>
      <c r="UA127" s="62"/>
      <c r="UB127" s="62"/>
      <c r="UC127" s="62"/>
      <c r="UD127" s="62"/>
      <c r="UE127" s="62"/>
      <c r="UF127" s="62"/>
      <c r="UG127" s="62"/>
      <c r="UH127" s="62"/>
      <c r="UI127" s="62"/>
      <c r="UJ127" s="62"/>
      <c r="UK127" s="62"/>
      <c r="UL127" s="62"/>
      <c r="UM127" s="62"/>
      <c r="UN127" s="62"/>
      <c r="UO127" s="62"/>
      <c r="UP127" s="62"/>
      <c r="UQ127" s="62"/>
      <c r="UR127" s="62"/>
      <c r="US127" s="62"/>
      <c r="UT127" s="62"/>
      <c r="UU127" s="62"/>
      <c r="UV127" s="62"/>
      <c r="UW127" s="62"/>
      <c r="UX127" s="62"/>
      <c r="UY127" s="62"/>
      <c r="UZ127" s="62"/>
      <c r="VA127" s="62"/>
      <c r="VB127" s="62"/>
      <c r="VC127" s="62"/>
      <c r="VD127" s="62"/>
      <c r="VE127" s="62"/>
      <c r="VF127" s="62"/>
      <c r="VG127" s="62"/>
      <c r="VH127" s="62"/>
      <c r="VI127" s="62"/>
      <c r="VJ127" s="62"/>
      <c r="VK127" s="62"/>
      <c r="VL127" s="62"/>
      <c r="VM127" s="62"/>
      <c r="VN127" s="62"/>
      <c r="VO127" s="62"/>
      <c r="VP127" s="62"/>
      <c r="VQ127" s="62"/>
      <c r="VR127" s="62"/>
      <c r="VS127" s="62"/>
      <c r="VT127" s="62"/>
      <c r="VU127" s="62"/>
      <c r="VV127" s="62"/>
      <c r="VW127" s="62"/>
      <c r="VX127" s="62"/>
      <c r="VY127" s="62"/>
      <c r="VZ127" s="62"/>
      <c r="WA127" s="62"/>
      <c r="WB127" s="62"/>
      <c r="WC127" s="62"/>
      <c r="WD127" s="62"/>
      <c r="WE127" s="62"/>
      <c r="WF127" s="62"/>
      <c r="WG127" s="62"/>
      <c r="WH127" s="62"/>
      <c r="WI127" s="62"/>
      <c r="WJ127" s="62"/>
      <c r="WK127" s="62"/>
      <c r="WL127" s="62"/>
      <c r="WM127" s="62"/>
      <c r="WN127" s="62"/>
      <c r="WO127" s="62"/>
      <c r="WP127" s="62"/>
      <c r="WQ127" s="62"/>
      <c r="WR127" s="62"/>
      <c r="WS127" s="62"/>
      <c r="WT127" s="62"/>
      <c r="WU127" s="62"/>
      <c r="WV127" s="62"/>
      <c r="WW127" s="62"/>
      <c r="WX127" s="62"/>
      <c r="WY127" s="62"/>
      <c r="WZ127" s="62"/>
      <c r="XA127" s="62"/>
      <c r="XB127" s="62"/>
      <c r="XC127" s="62"/>
      <c r="XD127" s="62"/>
      <c r="XE127" s="62"/>
      <c r="XF127" s="62"/>
      <c r="XG127" s="62"/>
      <c r="XH127" s="62"/>
      <c r="XI127" s="62"/>
      <c r="XJ127" s="62"/>
      <c r="XK127" s="62"/>
      <c r="XL127" s="62"/>
      <c r="XM127" s="62"/>
      <c r="XN127" s="62"/>
      <c r="XO127" s="62"/>
      <c r="XP127" s="62"/>
      <c r="XQ127" s="62"/>
      <c r="XR127" s="62"/>
      <c r="XS127" s="62"/>
      <c r="XT127" s="62"/>
      <c r="XU127" s="62"/>
      <c r="XV127" s="62"/>
      <c r="XW127" s="62"/>
      <c r="XX127" s="62"/>
      <c r="XY127" s="62"/>
      <c r="XZ127" s="62"/>
      <c r="YA127" s="62"/>
      <c r="YB127" s="62"/>
      <c r="YC127" s="62"/>
      <c r="YD127" s="62"/>
      <c r="YE127" s="62"/>
      <c r="YF127" s="62"/>
      <c r="YG127" s="62"/>
      <c r="YH127" s="62"/>
      <c r="YI127" s="62"/>
      <c r="YJ127" s="62"/>
      <c r="YK127" s="62"/>
      <c r="YL127" s="62"/>
      <c r="YM127" s="62"/>
      <c r="YN127" s="62"/>
      <c r="YO127" s="62"/>
      <c r="YP127" s="62"/>
      <c r="YQ127" s="62"/>
      <c r="YR127" s="62"/>
      <c r="YS127" s="62"/>
      <c r="YT127" s="62"/>
      <c r="YU127" s="62"/>
      <c r="YV127" s="62"/>
      <c r="YW127" s="62"/>
      <c r="YX127" s="62"/>
      <c r="YY127" s="62"/>
      <c r="YZ127" s="62"/>
      <c r="ZA127" s="62"/>
      <c r="ZB127" s="62"/>
      <c r="ZC127" s="62"/>
      <c r="ZD127" s="62"/>
      <c r="ZE127" s="62"/>
      <c r="ZF127" s="62"/>
      <c r="ZG127" s="62"/>
      <c r="ZH127" s="62"/>
      <c r="ZI127" s="62"/>
      <c r="ZJ127" s="62"/>
      <c r="ZK127" s="62"/>
      <c r="ZL127" s="62"/>
      <c r="ZM127" s="62"/>
      <c r="ZN127" s="62"/>
      <c r="ZO127" s="62"/>
      <c r="ZP127" s="62"/>
      <c r="ZQ127" s="62"/>
      <c r="ZR127" s="62"/>
      <c r="ZS127" s="62"/>
      <c r="ZT127" s="62"/>
      <c r="ZU127" s="62"/>
      <c r="ZV127" s="62"/>
      <c r="ZW127" s="62"/>
      <c r="ZX127" s="62"/>
      <c r="ZY127" s="62"/>
      <c r="ZZ127" s="62"/>
      <c r="AAA127" s="62"/>
      <c r="AAB127" s="62"/>
      <c r="AAC127" s="62"/>
      <c r="AAD127" s="62"/>
      <c r="AAE127" s="62"/>
      <c r="AAF127" s="62"/>
      <c r="AAG127" s="62"/>
      <c r="AAH127" s="62"/>
      <c r="AAI127" s="62"/>
      <c r="AAJ127" s="62"/>
      <c r="AAK127" s="62"/>
      <c r="AAL127" s="62"/>
      <c r="AAM127" s="62"/>
      <c r="AAN127" s="62"/>
      <c r="AAO127" s="62"/>
      <c r="AAP127" s="62"/>
      <c r="AAQ127" s="62"/>
      <c r="AAR127" s="62"/>
      <c r="AAS127" s="62"/>
      <c r="AAT127" s="62"/>
      <c r="AAU127" s="62"/>
      <c r="AAV127" s="62"/>
      <c r="AAW127" s="62"/>
      <c r="AAX127" s="62"/>
      <c r="AAY127" s="62"/>
      <c r="AAZ127" s="62"/>
      <c r="ABA127" s="62"/>
      <c r="ABB127" s="62"/>
      <c r="ABC127" s="62"/>
      <c r="ABD127" s="62"/>
      <c r="ABE127" s="62"/>
      <c r="ABF127" s="62"/>
      <c r="ABG127" s="62"/>
      <c r="ABH127" s="62"/>
      <c r="ABI127" s="62"/>
      <c r="ABJ127" s="62"/>
      <c r="ABK127" s="62"/>
      <c r="ABL127" s="62"/>
      <c r="ABM127" s="62"/>
      <c r="ABN127" s="62"/>
      <c r="ABO127" s="62"/>
      <c r="ABP127" s="62"/>
      <c r="ABQ127" s="62"/>
      <c r="ABR127" s="62"/>
      <c r="ABS127" s="62"/>
      <c r="ABT127" s="62"/>
      <c r="ABU127" s="62"/>
      <c r="ABV127" s="62"/>
      <c r="ABW127" s="62"/>
      <c r="ABX127" s="62"/>
      <c r="ABY127" s="62"/>
      <c r="ABZ127" s="62"/>
      <c r="ACA127" s="62"/>
      <c r="ACB127" s="62"/>
      <c r="ACC127" s="62"/>
      <c r="ACD127" s="62"/>
      <c r="ACE127" s="62"/>
      <c r="ACF127" s="62"/>
      <c r="ACG127" s="62"/>
      <c r="ACH127" s="62"/>
      <c r="ACI127" s="62"/>
      <c r="ACJ127" s="62"/>
      <c r="ACK127" s="62"/>
      <c r="ACL127" s="62"/>
      <c r="ACM127" s="62"/>
      <c r="ACN127" s="62"/>
      <c r="ACO127" s="62"/>
      <c r="ACP127" s="62"/>
      <c r="ACQ127" s="62"/>
      <c r="ACR127" s="62"/>
      <c r="ACS127" s="62"/>
      <c r="ACT127" s="62"/>
      <c r="ACU127" s="62"/>
      <c r="ACV127" s="62"/>
      <c r="ACW127" s="62"/>
      <c r="ACX127" s="62"/>
      <c r="ACY127" s="62"/>
      <c r="ACZ127" s="62"/>
      <c r="ADA127" s="62"/>
      <c r="ADB127" s="62"/>
      <c r="ADC127" s="62"/>
      <c r="ADD127" s="62"/>
      <c r="ADE127" s="62"/>
      <c r="ADF127" s="62"/>
      <c r="ADG127" s="62"/>
      <c r="ADH127" s="62"/>
      <c r="ADI127" s="62"/>
      <c r="ADJ127" s="62"/>
      <c r="ADK127" s="62"/>
      <c r="ADL127" s="62"/>
      <c r="ADM127" s="62"/>
      <c r="ADN127" s="62"/>
      <c r="ADO127" s="62"/>
      <c r="ADP127" s="62"/>
      <c r="ADQ127" s="62"/>
      <c r="ADR127" s="62"/>
      <c r="ADS127" s="62"/>
      <c r="ADT127" s="62"/>
      <c r="ADU127" s="62"/>
      <c r="ADV127" s="62"/>
      <c r="ADW127" s="62"/>
      <c r="ADX127" s="62"/>
      <c r="ADY127" s="62"/>
      <c r="ADZ127" s="62"/>
      <c r="AEA127" s="62"/>
      <c r="AEB127" s="62"/>
      <c r="AEC127" s="62"/>
      <c r="AED127" s="62"/>
      <c r="AEE127" s="62"/>
      <c r="AEF127" s="62"/>
      <c r="AEG127" s="62"/>
      <c r="AEH127" s="62"/>
      <c r="AEI127" s="62"/>
      <c r="AEJ127" s="62"/>
      <c r="AEK127" s="62"/>
      <c r="AEL127" s="62"/>
      <c r="AEM127" s="62"/>
      <c r="AEN127" s="62"/>
      <c r="AEO127" s="62"/>
      <c r="AEP127" s="62"/>
      <c r="AEQ127" s="62"/>
      <c r="AER127" s="62"/>
      <c r="AES127" s="62"/>
      <c r="AET127" s="62"/>
      <c r="AEU127" s="62"/>
      <c r="AEV127" s="62"/>
      <c r="AEW127" s="62"/>
      <c r="AEX127" s="62"/>
      <c r="AEY127" s="62"/>
      <c r="AEZ127" s="62"/>
      <c r="AFA127" s="62"/>
      <c r="AFB127" s="62"/>
      <c r="AFC127" s="62"/>
      <c r="AFD127" s="62"/>
      <c r="AFE127" s="62"/>
      <c r="AFF127" s="62"/>
      <c r="AFG127" s="62"/>
      <c r="AFH127" s="62"/>
      <c r="AFI127" s="62"/>
      <c r="AFJ127" s="62"/>
      <c r="AFK127" s="62"/>
      <c r="AFL127" s="62"/>
      <c r="AFM127" s="62"/>
      <c r="AFN127" s="62"/>
      <c r="AFO127" s="62"/>
      <c r="AFP127" s="62"/>
      <c r="AFQ127" s="62"/>
      <c r="AFR127" s="62"/>
      <c r="AFS127" s="62"/>
      <c r="AFT127" s="62"/>
      <c r="AFU127" s="62"/>
      <c r="AFV127" s="62"/>
      <c r="AFW127" s="62"/>
      <c r="AFX127" s="62"/>
      <c r="AFY127" s="62"/>
      <c r="AFZ127" s="62"/>
      <c r="AGA127" s="62"/>
      <c r="AGB127" s="62"/>
      <c r="AGC127" s="62"/>
      <c r="AGD127" s="62"/>
      <c r="AGE127" s="62"/>
      <c r="AGF127" s="62"/>
      <c r="AGG127" s="62"/>
      <c r="AGH127" s="62"/>
      <c r="AGI127" s="62"/>
      <c r="AGJ127" s="62"/>
      <c r="AGK127" s="62"/>
      <c r="AGL127" s="62"/>
      <c r="AGM127" s="62"/>
      <c r="AGN127" s="62"/>
      <c r="AGO127" s="62"/>
      <c r="AGP127" s="62"/>
      <c r="AGQ127" s="62"/>
      <c r="AGR127" s="62"/>
      <c r="AGS127" s="62"/>
      <c r="AGT127" s="62"/>
      <c r="AGU127" s="62"/>
      <c r="AGV127" s="62"/>
      <c r="AGW127" s="62"/>
      <c r="AGX127" s="62"/>
      <c r="AGY127" s="62"/>
      <c r="AGZ127" s="62"/>
      <c r="AHA127" s="62"/>
      <c r="AHB127" s="62"/>
      <c r="AHC127" s="62"/>
      <c r="AHD127" s="62"/>
      <c r="AHE127" s="62"/>
      <c r="AHF127" s="62"/>
      <c r="AHG127" s="62"/>
      <c r="AHH127" s="62"/>
      <c r="AHI127" s="62"/>
      <c r="AHJ127" s="62"/>
      <c r="AHK127" s="62"/>
      <c r="AHL127" s="62"/>
      <c r="AHM127" s="62"/>
      <c r="AHN127" s="62"/>
      <c r="AHO127" s="62"/>
      <c r="AHP127" s="62"/>
      <c r="AHQ127" s="62"/>
      <c r="AHR127" s="62"/>
      <c r="AHS127" s="62"/>
      <c r="AHT127" s="62"/>
      <c r="AHU127" s="62"/>
      <c r="AHV127" s="62"/>
      <c r="AHW127" s="62"/>
      <c r="AHX127" s="62"/>
      <c r="AHY127" s="62"/>
      <c r="AHZ127" s="62"/>
      <c r="AIA127" s="62"/>
      <c r="AIB127" s="62"/>
      <c r="AIC127" s="62"/>
      <c r="AID127" s="62"/>
      <c r="AIE127" s="62"/>
      <c r="AIF127" s="62"/>
      <c r="AIG127" s="62"/>
      <c r="AIH127" s="62"/>
      <c r="AII127" s="62"/>
      <c r="AIJ127" s="62"/>
      <c r="AIK127" s="62"/>
      <c r="AIL127" s="62"/>
      <c r="AIM127" s="62"/>
      <c r="AIN127" s="62"/>
      <c r="AIO127" s="62"/>
      <c r="AIP127" s="62"/>
      <c r="AIQ127" s="62"/>
      <c r="AIR127" s="62"/>
      <c r="AIS127" s="62"/>
      <c r="AIT127" s="62"/>
      <c r="AIU127" s="62"/>
      <c r="AIV127" s="62"/>
      <c r="AIW127" s="62"/>
      <c r="AIX127" s="62"/>
      <c r="AIY127" s="62"/>
      <c r="AIZ127" s="62"/>
      <c r="AJA127" s="62"/>
      <c r="AJB127" s="62"/>
      <c r="AJC127" s="62"/>
      <c r="AJD127" s="62"/>
    </row>
    <row r="128" spans="1:940" s="23" customFormat="1" ht="16.5" thickTop="1" thickBot="1" x14ac:dyDescent="0.3">
      <c r="A128" s="23" t="s">
        <v>19</v>
      </c>
      <c r="B128" s="24">
        <f>SUM(B2:B127)</f>
        <v>25354.54</v>
      </c>
      <c r="C128" s="25">
        <f>SUM(C3:C127)</f>
        <v>23726.429999999997</v>
      </c>
      <c r="D128" s="26"/>
      <c r="E128" s="27">
        <f>SUM(E3:E127)</f>
        <v>23618.089999999993</v>
      </c>
      <c r="F128" s="23">
        <f>SUM(F35:F127)</f>
        <v>1095.8700000000003</v>
      </c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  <c r="ID128" s="36"/>
      <c r="IE128" s="36"/>
      <c r="IF128" s="36"/>
      <c r="IG128" s="36"/>
      <c r="IH128" s="36"/>
      <c r="II128" s="36"/>
      <c r="IJ128" s="36"/>
      <c r="IK128" s="36"/>
      <c r="IL128" s="36"/>
      <c r="IM128" s="36"/>
      <c r="IN128" s="36"/>
      <c r="IO128" s="36"/>
      <c r="IP128" s="36"/>
      <c r="IQ128" s="36"/>
      <c r="IR128" s="36"/>
      <c r="IS128" s="36"/>
      <c r="IT128" s="36"/>
      <c r="IU128" s="36"/>
      <c r="IV128" s="36"/>
      <c r="IW128" s="36"/>
      <c r="IX128" s="36"/>
      <c r="IY128" s="36"/>
      <c r="IZ128" s="36"/>
      <c r="JA128" s="36"/>
      <c r="JB128" s="36"/>
      <c r="JC128" s="36"/>
      <c r="JD128" s="36"/>
      <c r="JE128" s="36"/>
      <c r="JF128" s="36"/>
      <c r="JG128" s="36"/>
      <c r="JH128" s="36"/>
      <c r="JI128" s="36"/>
      <c r="JJ128" s="36"/>
      <c r="JK128" s="36"/>
      <c r="JL128" s="36"/>
      <c r="JM128" s="36"/>
      <c r="JN128" s="36"/>
      <c r="JO128" s="36"/>
      <c r="JP128" s="36"/>
      <c r="JQ128" s="36"/>
      <c r="JR128" s="36"/>
      <c r="JS128" s="36"/>
      <c r="JT128" s="36"/>
      <c r="JU128" s="36"/>
      <c r="JV128" s="36"/>
      <c r="JW128" s="36"/>
      <c r="JX128" s="36"/>
      <c r="JY128" s="36"/>
      <c r="JZ128" s="36"/>
      <c r="KA128" s="36"/>
      <c r="KB128" s="36"/>
      <c r="KC128" s="36"/>
      <c r="KD128" s="36"/>
      <c r="KE128" s="36"/>
      <c r="KF128" s="36"/>
      <c r="KG128" s="36"/>
      <c r="KH128" s="36"/>
      <c r="KI128" s="36"/>
      <c r="KJ128" s="36"/>
      <c r="KK128" s="36"/>
      <c r="KL128" s="36"/>
      <c r="KM128" s="36"/>
      <c r="KN128" s="36"/>
      <c r="KO128" s="36"/>
      <c r="KP128" s="36"/>
      <c r="KQ128" s="36"/>
      <c r="KR128" s="36"/>
      <c r="KS128" s="36"/>
      <c r="KT128" s="36"/>
      <c r="KU128" s="36"/>
      <c r="KV128" s="36"/>
      <c r="KW128" s="36"/>
      <c r="KX128" s="36"/>
      <c r="KY128" s="36"/>
      <c r="KZ128" s="36"/>
      <c r="LA128" s="36"/>
      <c r="LB128" s="36"/>
      <c r="LC128" s="36"/>
      <c r="LD128" s="36"/>
      <c r="LE128" s="36"/>
      <c r="LF128" s="36"/>
      <c r="LG128" s="36"/>
      <c r="LH128" s="36"/>
      <c r="LI128" s="36"/>
      <c r="LJ128" s="36"/>
      <c r="LK128" s="36"/>
      <c r="LL128" s="36"/>
      <c r="LM128" s="36"/>
      <c r="LN128" s="36"/>
      <c r="LO128" s="36"/>
      <c r="LP128" s="36"/>
      <c r="LQ128" s="36"/>
      <c r="LR128" s="36"/>
      <c r="LS128" s="36"/>
      <c r="LT128" s="36"/>
      <c r="LU128" s="36"/>
      <c r="LV128" s="36"/>
      <c r="LW128" s="36"/>
      <c r="LX128" s="36"/>
      <c r="LY128" s="36"/>
      <c r="LZ128" s="36"/>
      <c r="MA128" s="36"/>
      <c r="MB128" s="36"/>
      <c r="MC128" s="36"/>
      <c r="MD128" s="36"/>
      <c r="ME128" s="36"/>
      <c r="MF128" s="36"/>
      <c r="MG128" s="36"/>
      <c r="MH128" s="36"/>
      <c r="MI128" s="36"/>
      <c r="MJ128" s="36"/>
      <c r="MK128" s="36"/>
      <c r="ML128" s="36"/>
      <c r="MM128" s="36"/>
      <c r="MN128" s="36"/>
      <c r="MO128" s="36"/>
      <c r="MP128" s="36"/>
      <c r="MQ128" s="36"/>
      <c r="MR128" s="36"/>
      <c r="MS128" s="36"/>
      <c r="MT128" s="36"/>
      <c r="MU128" s="36"/>
      <c r="MV128" s="36"/>
      <c r="MW128" s="36"/>
      <c r="MX128" s="36"/>
      <c r="MY128" s="36"/>
      <c r="MZ128" s="36"/>
      <c r="NA128" s="36"/>
      <c r="NB128" s="36"/>
      <c r="NC128" s="36"/>
      <c r="ND128" s="36"/>
      <c r="NE128" s="36"/>
      <c r="NF128" s="36"/>
      <c r="NG128" s="36"/>
      <c r="NH128" s="36"/>
      <c r="NI128" s="36"/>
      <c r="NJ128" s="36"/>
      <c r="NK128" s="36"/>
      <c r="NL128" s="36"/>
      <c r="NM128" s="36"/>
      <c r="NN128" s="36"/>
      <c r="NO128" s="36"/>
      <c r="NP128" s="36"/>
      <c r="NQ128" s="36"/>
      <c r="NR128" s="36"/>
      <c r="NS128" s="36"/>
      <c r="NT128" s="36"/>
      <c r="NU128" s="36"/>
      <c r="NV128" s="36"/>
      <c r="NW128" s="36"/>
      <c r="NX128" s="36"/>
      <c r="NY128" s="36"/>
      <c r="NZ128" s="36"/>
      <c r="OA128" s="36"/>
      <c r="OB128" s="36"/>
      <c r="OC128" s="36"/>
      <c r="OD128" s="36"/>
      <c r="OE128" s="36"/>
      <c r="OF128" s="36"/>
      <c r="OG128" s="36"/>
      <c r="OH128" s="36"/>
      <c r="OI128" s="36"/>
      <c r="OJ128" s="36"/>
      <c r="OK128" s="36"/>
      <c r="OL128" s="36"/>
      <c r="OM128" s="36"/>
      <c r="ON128" s="36"/>
      <c r="OO128" s="36"/>
      <c r="OP128" s="36"/>
      <c r="OQ128" s="36"/>
      <c r="OR128" s="36"/>
      <c r="OS128" s="36"/>
      <c r="OT128" s="36"/>
      <c r="OU128" s="36"/>
      <c r="OV128" s="36"/>
      <c r="OW128" s="36"/>
      <c r="OX128" s="36"/>
      <c r="OY128" s="36"/>
      <c r="OZ128" s="36"/>
      <c r="PA128" s="36"/>
      <c r="PB128" s="36"/>
      <c r="PC128" s="36"/>
      <c r="PD128" s="36"/>
      <c r="PE128" s="36"/>
      <c r="PF128" s="36"/>
      <c r="PG128" s="36"/>
      <c r="PH128" s="36"/>
      <c r="PI128" s="36"/>
      <c r="PJ128" s="36"/>
      <c r="PK128" s="36"/>
      <c r="PL128" s="36"/>
      <c r="PM128" s="36"/>
      <c r="PN128" s="36"/>
      <c r="PO128" s="36"/>
      <c r="PP128" s="36"/>
      <c r="PQ128" s="36"/>
      <c r="PR128" s="36"/>
      <c r="PS128" s="36"/>
      <c r="PT128" s="36"/>
      <c r="PU128" s="36"/>
      <c r="PV128" s="36"/>
      <c r="PW128" s="36"/>
      <c r="PX128" s="36"/>
      <c r="PY128" s="36"/>
      <c r="PZ128" s="36"/>
      <c r="QA128" s="36"/>
      <c r="QB128" s="36"/>
      <c r="QC128" s="36"/>
      <c r="QD128" s="36"/>
      <c r="QE128" s="36"/>
      <c r="QF128" s="36"/>
      <c r="QG128" s="36"/>
      <c r="QH128" s="36"/>
      <c r="QI128" s="36"/>
      <c r="QJ128" s="36"/>
      <c r="QK128" s="36"/>
      <c r="QL128" s="36"/>
      <c r="QM128" s="36"/>
      <c r="QN128" s="36"/>
      <c r="QO128" s="36"/>
      <c r="QP128" s="36"/>
      <c r="QQ128" s="36"/>
      <c r="QR128" s="36"/>
      <c r="QS128" s="36"/>
      <c r="QT128" s="36"/>
      <c r="QU128" s="36"/>
      <c r="QV128" s="36"/>
      <c r="QW128" s="36"/>
      <c r="QX128" s="36"/>
      <c r="QY128" s="36"/>
      <c r="QZ128" s="36"/>
      <c r="RA128" s="36"/>
      <c r="RB128" s="36"/>
      <c r="RC128" s="36"/>
      <c r="RD128" s="36"/>
      <c r="RE128" s="36"/>
      <c r="RF128" s="36"/>
      <c r="RG128" s="36"/>
      <c r="RH128" s="36"/>
      <c r="RI128" s="36"/>
      <c r="RJ128" s="36"/>
      <c r="RK128" s="36"/>
      <c r="RL128" s="36"/>
      <c r="RM128" s="36"/>
      <c r="RN128" s="36"/>
      <c r="RO128" s="36"/>
      <c r="RP128" s="36"/>
      <c r="RQ128" s="36"/>
      <c r="RR128" s="36"/>
      <c r="RS128" s="36"/>
      <c r="RT128" s="36"/>
      <c r="RU128" s="36"/>
      <c r="RV128" s="36"/>
      <c r="RW128" s="36"/>
      <c r="RX128" s="36"/>
      <c r="RY128" s="36"/>
      <c r="RZ128" s="36"/>
      <c r="SA128" s="36"/>
      <c r="SB128" s="36"/>
      <c r="SC128" s="36"/>
      <c r="SD128" s="36"/>
      <c r="SE128" s="36"/>
      <c r="SF128" s="36"/>
      <c r="SG128" s="36"/>
      <c r="SH128" s="36"/>
      <c r="SI128" s="36"/>
      <c r="SJ128" s="36"/>
      <c r="SK128" s="36"/>
      <c r="SL128" s="36"/>
      <c r="SM128" s="36"/>
      <c r="SN128" s="36"/>
      <c r="SO128" s="36"/>
      <c r="SP128" s="36"/>
      <c r="SQ128" s="36"/>
      <c r="SR128" s="36"/>
      <c r="SS128" s="36"/>
      <c r="ST128" s="36"/>
      <c r="SU128" s="36"/>
      <c r="SV128" s="36"/>
      <c r="SW128" s="36"/>
      <c r="SX128" s="36"/>
      <c r="SY128" s="36"/>
      <c r="SZ128" s="36"/>
      <c r="TA128" s="36"/>
      <c r="TB128" s="36"/>
      <c r="TC128" s="36"/>
      <c r="TD128" s="36"/>
      <c r="TE128" s="36"/>
      <c r="TF128" s="36"/>
      <c r="TG128" s="36"/>
      <c r="TH128" s="36"/>
      <c r="TI128" s="36"/>
      <c r="TJ128" s="36"/>
      <c r="TK128" s="36"/>
      <c r="TL128" s="36"/>
      <c r="TM128" s="36"/>
      <c r="TN128" s="36"/>
      <c r="TO128" s="36"/>
      <c r="TP128" s="36"/>
      <c r="TQ128" s="36"/>
      <c r="TR128" s="36"/>
      <c r="TS128" s="36"/>
      <c r="TT128" s="36"/>
      <c r="TU128" s="36"/>
      <c r="TV128" s="36"/>
      <c r="TW128" s="36"/>
      <c r="TX128" s="36"/>
      <c r="TY128" s="36"/>
      <c r="TZ128" s="36"/>
      <c r="UA128" s="36"/>
      <c r="UB128" s="36"/>
      <c r="UC128" s="36"/>
      <c r="UD128" s="36"/>
      <c r="UE128" s="36"/>
      <c r="UF128" s="36"/>
      <c r="UG128" s="36"/>
      <c r="UH128" s="36"/>
      <c r="UI128" s="36"/>
      <c r="UJ128" s="36"/>
      <c r="UK128" s="36"/>
      <c r="UL128" s="36"/>
      <c r="UM128" s="36"/>
      <c r="UN128" s="36"/>
      <c r="UO128" s="36"/>
      <c r="UP128" s="36"/>
      <c r="UQ128" s="36"/>
      <c r="UR128" s="36"/>
      <c r="US128" s="36"/>
      <c r="UT128" s="36"/>
      <c r="UU128" s="36"/>
      <c r="UV128" s="36"/>
      <c r="UW128" s="36"/>
      <c r="UX128" s="36"/>
      <c r="UY128" s="36"/>
      <c r="UZ128" s="36"/>
      <c r="VA128" s="36"/>
      <c r="VB128" s="36"/>
      <c r="VC128" s="36"/>
      <c r="VD128" s="36"/>
      <c r="VE128" s="36"/>
      <c r="VF128" s="36"/>
      <c r="VG128" s="36"/>
      <c r="VH128" s="36"/>
      <c r="VI128" s="36"/>
      <c r="VJ128" s="36"/>
      <c r="VK128" s="36"/>
      <c r="VL128" s="36"/>
      <c r="VM128" s="36"/>
      <c r="VN128" s="36"/>
      <c r="VO128" s="36"/>
      <c r="VP128" s="36"/>
      <c r="VQ128" s="36"/>
      <c r="VR128" s="36"/>
      <c r="VS128" s="36"/>
      <c r="VT128" s="36"/>
      <c r="VU128" s="36"/>
      <c r="VV128" s="36"/>
      <c r="VW128" s="36"/>
      <c r="VX128" s="36"/>
      <c r="VY128" s="36"/>
      <c r="VZ128" s="36"/>
      <c r="WA128" s="36"/>
      <c r="WB128" s="36"/>
      <c r="WC128" s="36"/>
      <c r="WD128" s="36"/>
      <c r="WE128" s="36"/>
      <c r="WF128" s="36"/>
      <c r="WG128" s="36"/>
      <c r="WH128" s="36"/>
      <c r="WI128" s="36"/>
      <c r="WJ128" s="36"/>
      <c r="WK128" s="36"/>
      <c r="WL128" s="36"/>
      <c r="WM128" s="36"/>
      <c r="WN128" s="36"/>
      <c r="WO128" s="36"/>
      <c r="WP128" s="36"/>
      <c r="WQ128" s="36"/>
      <c r="WR128" s="36"/>
      <c r="WS128" s="36"/>
      <c r="WT128" s="36"/>
      <c r="WU128" s="36"/>
      <c r="WV128" s="36"/>
      <c r="WW128" s="36"/>
      <c r="WX128" s="36"/>
      <c r="WY128" s="36"/>
      <c r="WZ128" s="36"/>
      <c r="XA128" s="36"/>
      <c r="XB128" s="36"/>
      <c r="XC128" s="36"/>
      <c r="XD128" s="36"/>
      <c r="XE128" s="36"/>
      <c r="XF128" s="36"/>
      <c r="XG128" s="36"/>
      <c r="XH128" s="36"/>
      <c r="XI128" s="36"/>
      <c r="XJ128" s="36"/>
      <c r="XK128" s="36"/>
      <c r="XL128" s="36"/>
      <c r="XM128" s="36"/>
      <c r="XN128" s="36"/>
      <c r="XO128" s="36"/>
      <c r="XP128" s="36"/>
      <c r="XQ128" s="36"/>
      <c r="XR128" s="36"/>
      <c r="XS128" s="36"/>
      <c r="XT128" s="36"/>
      <c r="XU128" s="36"/>
      <c r="XV128" s="36"/>
      <c r="XW128" s="36"/>
      <c r="XX128" s="36"/>
      <c r="XY128" s="36"/>
      <c r="XZ128" s="36"/>
      <c r="YA128" s="36"/>
      <c r="YB128" s="36"/>
      <c r="YC128" s="36"/>
      <c r="YD128" s="36"/>
      <c r="YE128" s="36"/>
      <c r="YF128" s="36"/>
      <c r="YG128" s="36"/>
      <c r="YH128" s="36"/>
      <c r="YI128" s="36"/>
      <c r="YJ128" s="36"/>
      <c r="YK128" s="36"/>
      <c r="YL128" s="36"/>
      <c r="YM128" s="36"/>
      <c r="YN128" s="36"/>
      <c r="YO128" s="36"/>
      <c r="YP128" s="36"/>
      <c r="YQ128" s="36"/>
      <c r="YR128" s="36"/>
      <c r="YS128" s="36"/>
      <c r="YT128" s="36"/>
      <c r="YU128" s="36"/>
      <c r="YV128" s="36"/>
      <c r="YW128" s="36"/>
      <c r="YX128" s="36"/>
      <c r="YY128" s="36"/>
      <c r="YZ128" s="36"/>
      <c r="ZA128" s="36"/>
      <c r="ZB128" s="36"/>
      <c r="ZC128" s="36"/>
      <c r="ZD128" s="36"/>
      <c r="ZE128" s="36"/>
      <c r="ZF128" s="36"/>
      <c r="ZG128" s="36"/>
      <c r="ZH128" s="36"/>
      <c r="ZI128" s="36"/>
      <c r="ZJ128" s="36"/>
      <c r="ZK128" s="36"/>
      <c r="ZL128" s="36"/>
      <c r="ZM128" s="36"/>
      <c r="ZN128" s="36"/>
      <c r="ZO128" s="36"/>
      <c r="ZP128" s="36"/>
      <c r="ZQ128" s="36"/>
      <c r="ZR128" s="36"/>
      <c r="ZS128" s="36"/>
      <c r="ZT128" s="36"/>
      <c r="ZU128" s="36"/>
      <c r="ZV128" s="36"/>
      <c r="ZW128" s="36"/>
      <c r="ZX128" s="36"/>
      <c r="ZY128" s="36"/>
      <c r="ZZ128" s="36"/>
      <c r="AAA128" s="36"/>
      <c r="AAB128" s="36"/>
      <c r="AAC128" s="36"/>
      <c r="AAD128" s="36"/>
      <c r="AAE128" s="36"/>
      <c r="AAF128" s="36"/>
      <c r="AAG128" s="36"/>
      <c r="AAH128" s="36"/>
      <c r="AAI128" s="36"/>
      <c r="AAJ128" s="36"/>
      <c r="AAK128" s="36"/>
      <c r="AAL128" s="36"/>
      <c r="AAM128" s="36"/>
      <c r="AAN128" s="36"/>
      <c r="AAO128" s="36"/>
      <c r="AAP128" s="36"/>
      <c r="AAQ128" s="36"/>
      <c r="AAR128" s="36"/>
      <c r="AAS128" s="36"/>
      <c r="AAT128" s="36"/>
      <c r="AAU128" s="36"/>
      <c r="AAV128" s="36"/>
      <c r="AAW128" s="36"/>
      <c r="AAX128" s="36"/>
      <c r="AAY128" s="36"/>
      <c r="AAZ128" s="36"/>
      <c r="ABA128" s="36"/>
      <c r="ABB128" s="36"/>
      <c r="ABC128" s="36"/>
      <c r="ABD128" s="36"/>
      <c r="ABE128" s="36"/>
      <c r="ABF128" s="36"/>
      <c r="ABG128" s="36"/>
      <c r="ABH128" s="36"/>
      <c r="ABI128" s="36"/>
      <c r="ABJ128" s="36"/>
      <c r="ABK128" s="36"/>
      <c r="ABL128" s="36"/>
      <c r="ABM128" s="36"/>
      <c r="ABN128" s="36"/>
      <c r="ABO128" s="36"/>
      <c r="ABP128" s="36"/>
      <c r="ABQ128" s="36"/>
      <c r="ABR128" s="36"/>
      <c r="ABS128" s="36"/>
      <c r="ABT128" s="36"/>
      <c r="ABU128" s="36"/>
      <c r="ABV128" s="36"/>
      <c r="ABW128" s="36"/>
      <c r="ABX128" s="36"/>
      <c r="ABY128" s="36"/>
      <c r="ABZ128" s="36"/>
      <c r="ACA128" s="36"/>
      <c r="ACB128" s="36"/>
      <c r="ACC128" s="36"/>
      <c r="ACD128" s="36"/>
      <c r="ACE128" s="36"/>
      <c r="ACF128" s="36"/>
      <c r="ACG128" s="36"/>
      <c r="ACH128" s="36"/>
      <c r="ACI128" s="36"/>
      <c r="ACJ128" s="36"/>
      <c r="ACK128" s="36"/>
      <c r="ACL128" s="36"/>
      <c r="ACM128" s="36"/>
      <c r="ACN128" s="36"/>
      <c r="ACO128" s="36"/>
      <c r="ACP128" s="36"/>
      <c r="ACQ128" s="36"/>
      <c r="ACR128" s="36"/>
      <c r="ACS128" s="36"/>
      <c r="ACT128" s="36"/>
      <c r="ACU128" s="36"/>
      <c r="ACV128" s="36"/>
      <c r="ACW128" s="36"/>
      <c r="ACX128" s="36"/>
      <c r="ACY128" s="36"/>
      <c r="ACZ128" s="36"/>
      <c r="ADA128" s="36"/>
      <c r="ADB128" s="36"/>
      <c r="ADC128" s="36"/>
      <c r="ADD128" s="36"/>
      <c r="ADE128" s="36"/>
      <c r="ADF128" s="36"/>
      <c r="ADG128" s="36"/>
      <c r="ADH128" s="36"/>
      <c r="ADI128" s="36"/>
      <c r="ADJ128" s="36"/>
      <c r="ADK128" s="36"/>
      <c r="ADL128" s="36"/>
      <c r="ADM128" s="36"/>
      <c r="ADN128" s="36"/>
      <c r="ADO128" s="36"/>
      <c r="ADP128" s="36"/>
      <c r="ADQ128" s="36"/>
      <c r="ADR128" s="36"/>
      <c r="ADS128" s="36"/>
      <c r="ADT128" s="36"/>
      <c r="ADU128" s="36"/>
      <c r="ADV128" s="36"/>
      <c r="ADW128" s="36"/>
      <c r="ADX128" s="36"/>
      <c r="ADY128" s="36"/>
      <c r="ADZ128" s="36"/>
      <c r="AEA128" s="36"/>
      <c r="AEB128" s="36"/>
      <c r="AEC128" s="36"/>
      <c r="AED128" s="36"/>
      <c r="AEE128" s="36"/>
      <c r="AEF128" s="36"/>
      <c r="AEG128" s="36"/>
      <c r="AEH128" s="36"/>
      <c r="AEI128" s="36"/>
      <c r="AEJ128" s="36"/>
      <c r="AEK128" s="36"/>
      <c r="AEL128" s="36"/>
      <c r="AEM128" s="36"/>
      <c r="AEN128" s="36"/>
      <c r="AEO128" s="36"/>
      <c r="AEP128" s="36"/>
      <c r="AEQ128" s="36"/>
      <c r="AER128" s="36"/>
      <c r="AES128" s="36"/>
      <c r="AET128" s="36"/>
      <c r="AEU128" s="36"/>
      <c r="AEV128" s="36"/>
      <c r="AEW128" s="36"/>
      <c r="AEX128" s="36"/>
      <c r="AEY128" s="36"/>
      <c r="AEZ128" s="36"/>
      <c r="AFA128" s="36"/>
      <c r="AFB128" s="36"/>
      <c r="AFC128" s="36"/>
      <c r="AFD128" s="36"/>
      <c r="AFE128" s="36"/>
      <c r="AFF128" s="36"/>
      <c r="AFG128" s="36"/>
      <c r="AFH128" s="36"/>
      <c r="AFI128" s="36"/>
      <c r="AFJ128" s="36"/>
      <c r="AFK128" s="36"/>
      <c r="AFL128" s="36"/>
      <c r="AFM128" s="36"/>
      <c r="AFN128" s="36"/>
      <c r="AFO128" s="36"/>
      <c r="AFP128" s="36"/>
      <c r="AFQ128" s="36"/>
      <c r="AFR128" s="36"/>
      <c r="AFS128" s="36"/>
      <c r="AFT128" s="36"/>
      <c r="AFU128" s="36"/>
      <c r="AFV128" s="36"/>
      <c r="AFW128" s="36"/>
      <c r="AFX128" s="36"/>
      <c r="AFY128" s="36"/>
      <c r="AFZ128" s="36"/>
      <c r="AGA128" s="36"/>
      <c r="AGB128" s="36"/>
      <c r="AGC128" s="36"/>
      <c r="AGD128" s="36"/>
      <c r="AGE128" s="36"/>
      <c r="AGF128" s="36"/>
      <c r="AGG128" s="36"/>
      <c r="AGH128" s="36"/>
      <c r="AGI128" s="36"/>
      <c r="AGJ128" s="36"/>
      <c r="AGK128" s="36"/>
      <c r="AGL128" s="36"/>
      <c r="AGM128" s="36"/>
      <c r="AGN128" s="36"/>
      <c r="AGO128" s="36"/>
      <c r="AGP128" s="36"/>
      <c r="AGQ128" s="36"/>
      <c r="AGR128" s="36"/>
      <c r="AGS128" s="36"/>
      <c r="AGT128" s="36"/>
      <c r="AGU128" s="36"/>
      <c r="AGV128" s="36"/>
      <c r="AGW128" s="36"/>
      <c r="AGX128" s="36"/>
      <c r="AGY128" s="36"/>
      <c r="AGZ128" s="36"/>
      <c r="AHA128" s="36"/>
      <c r="AHB128" s="36"/>
      <c r="AHC128" s="36"/>
      <c r="AHD128" s="36"/>
      <c r="AHE128" s="36"/>
      <c r="AHF128" s="36"/>
      <c r="AHG128" s="36"/>
      <c r="AHH128" s="36"/>
      <c r="AHI128" s="36"/>
      <c r="AHJ128" s="36"/>
      <c r="AHK128" s="36"/>
      <c r="AHL128" s="36"/>
      <c r="AHM128" s="36"/>
      <c r="AHN128" s="36"/>
      <c r="AHO128" s="36"/>
      <c r="AHP128" s="36"/>
      <c r="AHQ128" s="36"/>
      <c r="AHR128" s="36"/>
      <c r="AHS128" s="36"/>
      <c r="AHT128" s="36"/>
      <c r="AHU128" s="36"/>
      <c r="AHV128" s="36"/>
      <c r="AHW128" s="36"/>
      <c r="AHX128" s="36"/>
      <c r="AHY128" s="36"/>
      <c r="AHZ128" s="36"/>
      <c r="AIA128" s="36"/>
      <c r="AIB128" s="36"/>
      <c r="AIC128" s="36"/>
      <c r="AID128" s="36"/>
      <c r="AIE128" s="36"/>
      <c r="AIF128" s="36"/>
      <c r="AIG128" s="36"/>
      <c r="AIH128" s="36"/>
      <c r="AII128" s="36"/>
      <c r="AIJ128" s="36"/>
      <c r="AIK128" s="36"/>
      <c r="AIL128" s="36"/>
      <c r="AIM128" s="36"/>
      <c r="AIN128" s="36"/>
      <c r="AIO128" s="36"/>
      <c r="AIP128" s="36"/>
      <c r="AIQ128" s="36"/>
      <c r="AIR128" s="36"/>
      <c r="AIS128" s="36"/>
      <c r="AIT128" s="36"/>
      <c r="AIU128" s="36"/>
      <c r="AIV128" s="36"/>
      <c r="AIW128" s="36"/>
      <c r="AIX128" s="36"/>
      <c r="AIY128" s="36"/>
      <c r="AIZ128" s="36"/>
      <c r="AJA128" s="36"/>
      <c r="AJB128" s="36"/>
      <c r="AJC128" s="36"/>
      <c r="AJD128" s="36"/>
    </row>
    <row r="129" spans="1:940" ht="15.75" thickTop="1" x14ac:dyDescent="0.25">
      <c r="A129" t="s">
        <v>60</v>
      </c>
      <c r="B129" s="15">
        <f>30000-E128</f>
        <v>6381.9100000000071</v>
      </c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  <c r="DS129" s="62"/>
      <c r="DT129" s="62"/>
      <c r="DU129" s="62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2"/>
      <c r="EG129" s="62"/>
      <c r="EH129" s="62"/>
      <c r="EI129" s="62"/>
      <c r="EJ129" s="62"/>
      <c r="EK129" s="62"/>
      <c r="EL129" s="62"/>
      <c r="EM129" s="62"/>
      <c r="EN129" s="62"/>
      <c r="EO129" s="62"/>
      <c r="EP129" s="62"/>
      <c r="EQ129" s="62"/>
      <c r="ER129" s="62"/>
      <c r="ES129" s="62"/>
      <c r="ET129" s="62"/>
      <c r="EU129" s="62"/>
      <c r="EV129" s="62"/>
      <c r="EW129" s="62"/>
      <c r="EX129" s="62"/>
      <c r="EY129" s="62"/>
      <c r="EZ129" s="62"/>
      <c r="FA129" s="62"/>
      <c r="FB129" s="62"/>
      <c r="FC129" s="62"/>
      <c r="FD129" s="62"/>
      <c r="FE129" s="62"/>
      <c r="FF129" s="62"/>
      <c r="FG129" s="62"/>
      <c r="FH129" s="62"/>
      <c r="FI129" s="62"/>
      <c r="FJ129" s="62"/>
      <c r="FK129" s="62"/>
      <c r="FL129" s="62"/>
      <c r="FM129" s="62"/>
      <c r="FN129" s="62"/>
      <c r="FO129" s="62"/>
      <c r="FP129" s="62"/>
      <c r="FQ129" s="62"/>
      <c r="FR129" s="62"/>
      <c r="FS129" s="62"/>
      <c r="FT129" s="62"/>
      <c r="FU129" s="62"/>
      <c r="FV129" s="62"/>
      <c r="FW129" s="62"/>
      <c r="FX129" s="62"/>
      <c r="FY129" s="62"/>
      <c r="FZ129" s="62"/>
      <c r="GA129" s="62"/>
      <c r="GB129" s="62"/>
      <c r="GC129" s="62"/>
      <c r="GD129" s="62"/>
      <c r="GE129" s="62"/>
      <c r="GF129" s="62"/>
      <c r="GG129" s="62"/>
      <c r="GH129" s="62"/>
      <c r="GI129" s="62"/>
      <c r="GJ129" s="62"/>
      <c r="GK129" s="62"/>
      <c r="GL129" s="62"/>
      <c r="GM129" s="62"/>
      <c r="GN129" s="62"/>
      <c r="GO129" s="62"/>
      <c r="GP129" s="62"/>
      <c r="GQ129" s="62"/>
      <c r="GR129" s="62"/>
      <c r="GS129" s="62"/>
      <c r="GT129" s="62"/>
      <c r="GU129" s="62"/>
      <c r="GV129" s="62"/>
      <c r="GW129" s="62"/>
      <c r="GX129" s="62"/>
      <c r="GY129" s="62"/>
      <c r="GZ129" s="62"/>
      <c r="HA129" s="62"/>
      <c r="HB129" s="62"/>
      <c r="HC129" s="62"/>
      <c r="HD129" s="62"/>
      <c r="HE129" s="62"/>
      <c r="HF129" s="62"/>
      <c r="HG129" s="62"/>
      <c r="HH129" s="62"/>
      <c r="HI129" s="62"/>
      <c r="HJ129" s="62"/>
      <c r="HK129" s="62"/>
      <c r="HL129" s="62"/>
      <c r="HM129" s="62"/>
      <c r="HN129" s="62"/>
      <c r="HO129" s="62"/>
      <c r="HP129" s="62"/>
      <c r="HQ129" s="62"/>
      <c r="HR129" s="62"/>
      <c r="HS129" s="62"/>
      <c r="HT129" s="62"/>
      <c r="HU129" s="62"/>
      <c r="HV129" s="62"/>
      <c r="HW129" s="62"/>
      <c r="HX129" s="62"/>
      <c r="HY129" s="62"/>
      <c r="HZ129" s="62"/>
      <c r="IA129" s="62"/>
      <c r="IB129" s="62"/>
      <c r="IC129" s="62"/>
      <c r="ID129" s="62"/>
      <c r="IE129" s="62"/>
      <c r="IF129" s="62"/>
      <c r="IG129" s="62"/>
      <c r="IH129" s="62"/>
      <c r="II129" s="62"/>
      <c r="IJ129" s="62"/>
      <c r="IK129" s="62"/>
      <c r="IL129" s="62"/>
      <c r="IM129" s="62"/>
      <c r="IN129" s="62"/>
      <c r="IO129" s="62"/>
      <c r="IP129" s="62"/>
      <c r="IQ129" s="62"/>
      <c r="IR129" s="62"/>
      <c r="IS129" s="62"/>
      <c r="IT129" s="62"/>
      <c r="IU129" s="62"/>
      <c r="IV129" s="62"/>
      <c r="IW129" s="62"/>
      <c r="IX129" s="62"/>
      <c r="IY129" s="62"/>
      <c r="IZ129" s="62"/>
      <c r="JA129" s="62"/>
      <c r="JB129" s="62"/>
      <c r="JC129" s="62"/>
      <c r="JD129" s="62"/>
      <c r="JE129" s="62"/>
      <c r="JF129" s="62"/>
      <c r="JG129" s="62"/>
      <c r="JH129" s="62"/>
      <c r="JI129" s="62"/>
      <c r="JJ129" s="62"/>
      <c r="JK129" s="62"/>
      <c r="JL129" s="62"/>
      <c r="JM129" s="62"/>
      <c r="JN129" s="62"/>
      <c r="JO129" s="62"/>
      <c r="JP129" s="62"/>
      <c r="JQ129" s="62"/>
      <c r="JR129" s="62"/>
      <c r="JS129" s="62"/>
      <c r="JT129" s="62"/>
      <c r="JU129" s="62"/>
      <c r="JV129" s="62"/>
      <c r="JW129" s="62"/>
      <c r="JX129" s="62"/>
      <c r="JY129" s="62"/>
      <c r="JZ129" s="62"/>
      <c r="KA129" s="62"/>
      <c r="KB129" s="62"/>
      <c r="KC129" s="62"/>
      <c r="KD129" s="62"/>
      <c r="KE129" s="62"/>
      <c r="KF129" s="62"/>
      <c r="KG129" s="62"/>
      <c r="KH129" s="62"/>
      <c r="KI129" s="62"/>
      <c r="KJ129" s="62"/>
      <c r="KK129" s="62"/>
      <c r="KL129" s="62"/>
      <c r="KM129" s="62"/>
      <c r="KN129" s="62"/>
      <c r="KO129" s="62"/>
      <c r="KP129" s="62"/>
      <c r="KQ129" s="62"/>
      <c r="KR129" s="62"/>
      <c r="KS129" s="62"/>
      <c r="KT129" s="62"/>
      <c r="KU129" s="62"/>
      <c r="KV129" s="62"/>
      <c r="KW129" s="62"/>
      <c r="KX129" s="62"/>
      <c r="KY129" s="62"/>
      <c r="KZ129" s="62"/>
      <c r="LA129" s="62"/>
      <c r="LB129" s="62"/>
      <c r="LC129" s="62"/>
      <c r="LD129" s="62"/>
      <c r="LE129" s="62"/>
      <c r="LF129" s="62"/>
      <c r="LG129" s="62"/>
      <c r="LH129" s="62"/>
      <c r="LI129" s="62"/>
      <c r="LJ129" s="62"/>
      <c r="LK129" s="62"/>
      <c r="LL129" s="62"/>
      <c r="LM129" s="62"/>
      <c r="LN129" s="62"/>
      <c r="LO129" s="62"/>
      <c r="LP129" s="62"/>
      <c r="LQ129" s="62"/>
      <c r="LR129" s="62"/>
      <c r="LS129" s="62"/>
      <c r="LT129" s="62"/>
      <c r="LU129" s="62"/>
      <c r="LV129" s="62"/>
      <c r="LW129" s="62"/>
      <c r="LX129" s="62"/>
      <c r="LY129" s="62"/>
      <c r="LZ129" s="62"/>
      <c r="MA129" s="62"/>
      <c r="MB129" s="62"/>
      <c r="MC129" s="62"/>
      <c r="MD129" s="62"/>
      <c r="ME129" s="62"/>
      <c r="MF129" s="62"/>
      <c r="MG129" s="62"/>
      <c r="MH129" s="62"/>
      <c r="MI129" s="62"/>
      <c r="MJ129" s="62"/>
      <c r="MK129" s="62"/>
      <c r="ML129" s="62"/>
      <c r="MM129" s="62"/>
      <c r="MN129" s="62"/>
      <c r="MO129" s="62"/>
      <c r="MP129" s="62"/>
      <c r="MQ129" s="62"/>
      <c r="MR129" s="62"/>
      <c r="MS129" s="62"/>
      <c r="MT129" s="62"/>
      <c r="MU129" s="62"/>
      <c r="MV129" s="62"/>
      <c r="MW129" s="62"/>
      <c r="MX129" s="62"/>
      <c r="MY129" s="62"/>
      <c r="MZ129" s="62"/>
      <c r="NA129" s="62"/>
      <c r="NB129" s="62"/>
      <c r="NC129" s="62"/>
      <c r="ND129" s="62"/>
      <c r="NE129" s="62"/>
      <c r="NF129" s="62"/>
      <c r="NG129" s="62"/>
      <c r="NH129" s="62"/>
      <c r="NI129" s="62"/>
      <c r="NJ129" s="62"/>
      <c r="NK129" s="62"/>
      <c r="NL129" s="62"/>
      <c r="NM129" s="62"/>
      <c r="NN129" s="62"/>
      <c r="NO129" s="62"/>
      <c r="NP129" s="62"/>
      <c r="NQ129" s="62"/>
      <c r="NR129" s="62"/>
      <c r="NS129" s="62"/>
      <c r="NT129" s="62"/>
      <c r="NU129" s="62"/>
      <c r="NV129" s="62"/>
      <c r="NW129" s="62"/>
      <c r="NX129" s="62"/>
      <c r="NY129" s="62"/>
      <c r="NZ129" s="62"/>
      <c r="OA129" s="62"/>
      <c r="OB129" s="62"/>
      <c r="OC129" s="62"/>
      <c r="OD129" s="62"/>
      <c r="OE129" s="62"/>
      <c r="OF129" s="62"/>
      <c r="OG129" s="62"/>
      <c r="OH129" s="62"/>
      <c r="OI129" s="62"/>
      <c r="OJ129" s="62"/>
      <c r="OK129" s="62"/>
      <c r="OL129" s="62"/>
      <c r="OM129" s="62"/>
      <c r="ON129" s="62"/>
      <c r="OO129" s="62"/>
      <c r="OP129" s="62"/>
      <c r="OQ129" s="62"/>
      <c r="OR129" s="62"/>
      <c r="OS129" s="62"/>
      <c r="OT129" s="62"/>
      <c r="OU129" s="62"/>
      <c r="OV129" s="62"/>
      <c r="OW129" s="62"/>
      <c r="OX129" s="62"/>
      <c r="OY129" s="62"/>
      <c r="OZ129" s="62"/>
      <c r="PA129" s="62"/>
      <c r="PB129" s="62"/>
      <c r="PC129" s="62"/>
      <c r="PD129" s="62"/>
      <c r="PE129" s="62"/>
      <c r="PF129" s="62"/>
      <c r="PG129" s="62"/>
      <c r="PH129" s="62"/>
      <c r="PI129" s="62"/>
      <c r="PJ129" s="62"/>
      <c r="PK129" s="62"/>
      <c r="PL129" s="62"/>
      <c r="PM129" s="62"/>
      <c r="PN129" s="62"/>
      <c r="PO129" s="62"/>
      <c r="PP129" s="62"/>
      <c r="PQ129" s="62"/>
      <c r="PR129" s="62"/>
      <c r="PS129" s="62"/>
      <c r="PT129" s="62"/>
      <c r="PU129" s="62"/>
      <c r="PV129" s="62"/>
      <c r="PW129" s="62"/>
      <c r="PX129" s="62"/>
      <c r="PY129" s="62"/>
      <c r="PZ129" s="62"/>
      <c r="QA129" s="62"/>
      <c r="QB129" s="62"/>
      <c r="QC129" s="62"/>
      <c r="QD129" s="62"/>
      <c r="QE129" s="62"/>
      <c r="QF129" s="62"/>
      <c r="QG129" s="62"/>
      <c r="QH129" s="62"/>
      <c r="QI129" s="62"/>
      <c r="QJ129" s="62"/>
      <c r="QK129" s="62"/>
      <c r="QL129" s="62"/>
      <c r="QM129" s="62"/>
      <c r="QN129" s="62"/>
      <c r="QO129" s="62"/>
      <c r="QP129" s="62"/>
      <c r="QQ129" s="62"/>
      <c r="QR129" s="62"/>
      <c r="QS129" s="62"/>
      <c r="QT129" s="62"/>
      <c r="QU129" s="62"/>
      <c r="QV129" s="62"/>
      <c r="QW129" s="62"/>
      <c r="QX129" s="62"/>
      <c r="QY129" s="62"/>
      <c r="QZ129" s="62"/>
      <c r="RA129" s="62"/>
      <c r="RB129" s="62"/>
      <c r="RC129" s="62"/>
      <c r="RD129" s="62"/>
      <c r="RE129" s="62"/>
      <c r="RF129" s="62"/>
      <c r="RG129" s="62"/>
      <c r="RH129" s="62"/>
      <c r="RI129" s="62"/>
      <c r="RJ129" s="62"/>
      <c r="RK129" s="62"/>
      <c r="RL129" s="62"/>
      <c r="RM129" s="62"/>
      <c r="RN129" s="62"/>
      <c r="RO129" s="62"/>
      <c r="RP129" s="62"/>
      <c r="RQ129" s="62"/>
      <c r="RR129" s="62"/>
      <c r="RS129" s="62"/>
      <c r="RT129" s="62"/>
      <c r="RU129" s="62"/>
      <c r="RV129" s="62"/>
      <c r="RW129" s="62"/>
      <c r="RX129" s="62"/>
      <c r="RY129" s="62"/>
      <c r="RZ129" s="62"/>
      <c r="SA129" s="62"/>
      <c r="SB129" s="62"/>
      <c r="SC129" s="62"/>
      <c r="SD129" s="62"/>
      <c r="SE129" s="62"/>
      <c r="SF129" s="62"/>
      <c r="SG129" s="62"/>
      <c r="SH129" s="62"/>
      <c r="SI129" s="62"/>
      <c r="SJ129" s="62"/>
      <c r="SK129" s="62"/>
      <c r="SL129" s="62"/>
      <c r="SM129" s="62"/>
      <c r="SN129" s="62"/>
      <c r="SO129" s="62"/>
      <c r="SP129" s="62"/>
      <c r="SQ129" s="62"/>
      <c r="SR129" s="62"/>
      <c r="SS129" s="62"/>
      <c r="ST129" s="62"/>
      <c r="SU129" s="62"/>
      <c r="SV129" s="62"/>
      <c r="SW129" s="62"/>
      <c r="SX129" s="62"/>
      <c r="SY129" s="62"/>
      <c r="SZ129" s="62"/>
      <c r="TA129" s="62"/>
      <c r="TB129" s="62"/>
      <c r="TC129" s="62"/>
      <c r="TD129" s="62"/>
      <c r="TE129" s="62"/>
      <c r="TF129" s="62"/>
      <c r="TG129" s="62"/>
      <c r="TH129" s="62"/>
      <c r="TI129" s="62"/>
      <c r="TJ129" s="62"/>
      <c r="TK129" s="62"/>
      <c r="TL129" s="62"/>
      <c r="TM129" s="62"/>
      <c r="TN129" s="62"/>
      <c r="TO129" s="62"/>
      <c r="TP129" s="62"/>
      <c r="TQ129" s="62"/>
      <c r="TR129" s="62"/>
      <c r="TS129" s="62"/>
      <c r="TT129" s="62"/>
      <c r="TU129" s="62"/>
      <c r="TV129" s="62"/>
      <c r="TW129" s="62"/>
      <c r="TX129" s="62"/>
      <c r="TY129" s="62"/>
      <c r="TZ129" s="62"/>
      <c r="UA129" s="62"/>
      <c r="UB129" s="62"/>
      <c r="UC129" s="62"/>
      <c r="UD129" s="62"/>
      <c r="UE129" s="62"/>
      <c r="UF129" s="62"/>
      <c r="UG129" s="62"/>
      <c r="UH129" s="62"/>
      <c r="UI129" s="62"/>
      <c r="UJ129" s="62"/>
      <c r="UK129" s="62"/>
      <c r="UL129" s="62"/>
      <c r="UM129" s="62"/>
      <c r="UN129" s="62"/>
      <c r="UO129" s="62"/>
      <c r="UP129" s="62"/>
      <c r="UQ129" s="62"/>
      <c r="UR129" s="62"/>
      <c r="US129" s="62"/>
      <c r="UT129" s="62"/>
      <c r="UU129" s="62"/>
      <c r="UV129" s="62"/>
      <c r="UW129" s="62"/>
      <c r="UX129" s="62"/>
      <c r="UY129" s="62"/>
      <c r="UZ129" s="62"/>
      <c r="VA129" s="62"/>
      <c r="VB129" s="62"/>
      <c r="VC129" s="62"/>
      <c r="VD129" s="62"/>
      <c r="VE129" s="62"/>
      <c r="VF129" s="62"/>
      <c r="VG129" s="62"/>
      <c r="VH129" s="62"/>
      <c r="VI129" s="62"/>
      <c r="VJ129" s="62"/>
      <c r="VK129" s="62"/>
      <c r="VL129" s="62"/>
      <c r="VM129" s="62"/>
      <c r="VN129" s="62"/>
      <c r="VO129" s="62"/>
      <c r="VP129" s="62"/>
      <c r="VQ129" s="62"/>
      <c r="VR129" s="62"/>
      <c r="VS129" s="62"/>
      <c r="VT129" s="62"/>
      <c r="VU129" s="62"/>
      <c r="VV129" s="62"/>
      <c r="VW129" s="62"/>
      <c r="VX129" s="62"/>
      <c r="VY129" s="62"/>
      <c r="VZ129" s="62"/>
      <c r="WA129" s="62"/>
      <c r="WB129" s="62"/>
      <c r="WC129" s="62"/>
      <c r="WD129" s="62"/>
      <c r="WE129" s="62"/>
      <c r="WF129" s="62"/>
      <c r="WG129" s="62"/>
      <c r="WH129" s="62"/>
      <c r="WI129" s="62"/>
      <c r="WJ129" s="62"/>
      <c r="WK129" s="62"/>
      <c r="WL129" s="62"/>
      <c r="WM129" s="62"/>
      <c r="WN129" s="62"/>
      <c r="WO129" s="62"/>
      <c r="WP129" s="62"/>
      <c r="WQ129" s="62"/>
      <c r="WR129" s="62"/>
      <c r="WS129" s="62"/>
      <c r="WT129" s="62"/>
      <c r="WU129" s="62"/>
      <c r="WV129" s="62"/>
      <c r="WW129" s="62"/>
      <c r="WX129" s="62"/>
      <c r="WY129" s="62"/>
      <c r="WZ129" s="62"/>
      <c r="XA129" s="62"/>
      <c r="XB129" s="62"/>
      <c r="XC129" s="62"/>
      <c r="XD129" s="62"/>
      <c r="XE129" s="62"/>
      <c r="XF129" s="62"/>
      <c r="XG129" s="62"/>
      <c r="XH129" s="62"/>
      <c r="XI129" s="62"/>
      <c r="XJ129" s="62"/>
      <c r="XK129" s="62"/>
      <c r="XL129" s="62"/>
      <c r="XM129" s="62"/>
      <c r="XN129" s="62"/>
      <c r="XO129" s="62"/>
      <c r="XP129" s="62"/>
      <c r="XQ129" s="62"/>
      <c r="XR129" s="62"/>
      <c r="XS129" s="62"/>
      <c r="XT129" s="62"/>
      <c r="XU129" s="62"/>
      <c r="XV129" s="62"/>
      <c r="XW129" s="62"/>
      <c r="XX129" s="62"/>
      <c r="XY129" s="62"/>
      <c r="XZ129" s="62"/>
      <c r="YA129" s="62"/>
      <c r="YB129" s="62"/>
      <c r="YC129" s="62"/>
      <c r="YD129" s="62"/>
      <c r="YE129" s="62"/>
      <c r="YF129" s="62"/>
      <c r="YG129" s="62"/>
      <c r="YH129" s="62"/>
      <c r="YI129" s="62"/>
      <c r="YJ129" s="62"/>
      <c r="YK129" s="62"/>
      <c r="YL129" s="62"/>
      <c r="YM129" s="62"/>
      <c r="YN129" s="62"/>
      <c r="YO129" s="62"/>
      <c r="YP129" s="62"/>
      <c r="YQ129" s="62"/>
      <c r="YR129" s="62"/>
      <c r="YS129" s="62"/>
      <c r="YT129" s="62"/>
      <c r="YU129" s="62"/>
      <c r="YV129" s="62"/>
      <c r="YW129" s="62"/>
      <c r="YX129" s="62"/>
      <c r="YY129" s="62"/>
      <c r="YZ129" s="62"/>
      <c r="ZA129" s="62"/>
      <c r="ZB129" s="62"/>
      <c r="ZC129" s="62"/>
      <c r="ZD129" s="62"/>
      <c r="ZE129" s="62"/>
      <c r="ZF129" s="62"/>
      <c r="ZG129" s="62"/>
      <c r="ZH129" s="62"/>
      <c r="ZI129" s="62"/>
      <c r="ZJ129" s="62"/>
      <c r="ZK129" s="62"/>
      <c r="ZL129" s="62"/>
      <c r="ZM129" s="62"/>
      <c r="ZN129" s="62"/>
      <c r="ZO129" s="62"/>
      <c r="ZP129" s="62"/>
      <c r="ZQ129" s="62"/>
      <c r="ZR129" s="62"/>
      <c r="ZS129" s="62"/>
      <c r="ZT129" s="62"/>
      <c r="ZU129" s="62"/>
      <c r="ZV129" s="62"/>
      <c r="ZW129" s="62"/>
      <c r="ZX129" s="62"/>
      <c r="ZY129" s="62"/>
      <c r="ZZ129" s="62"/>
      <c r="AAA129" s="62"/>
      <c r="AAB129" s="62"/>
      <c r="AAC129" s="62"/>
      <c r="AAD129" s="62"/>
      <c r="AAE129" s="62"/>
      <c r="AAF129" s="62"/>
      <c r="AAG129" s="62"/>
      <c r="AAH129" s="62"/>
      <c r="AAI129" s="62"/>
      <c r="AAJ129" s="62"/>
      <c r="AAK129" s="62"/>
      <c r="AAL129" s="62"/>
      <c r="AAM129" s="62"/>
      <c r="AAN129" s="62"/>
      <c r="AAO129" s="62"/>
      <c r="AAP129" s="62"/>
      <c r="AAQ129" s="62"/>
      <c r="AAR129" s="62"/>
      <c r="AAS129" s="62"/>
      <c r="AAT129" s="62"/>
      <c r="AAU129" s="62"/>
      <c r="AAV129" s="62"/>
      <c r="AAW129" s="62"/>
      <c r="AAX129" s="62"/>
      <c r="AAY129" s="62"/>
      <c r="AAZ129" s="62"/>
      <c r="ABA129" s="62"/>
      <c r="ABB129" s="62"/>
      <c r="ABC129" s="62"/>
      <c r="ABD129" s="62"/>
      <c r="ABE129" s="62"/>
      <c r="ABF129" s="62"/>
      <c r="ABG129" s="62"/>
      <c r="ABH129" s="62"/>
      <c r="ABI129" s="62"/>
      <c r="ABJ129" s="62"/>
      <c r="ABK129" s="62"/>
      <c r="ABL129" s="62"/>
      <c r="ABM129" s="62"/>
      <c r="ABN129" s="62"/>
      <c r="ABO129" s="62"/>
      <c r="ABP129" s="62"/>
      <c r="ABQ129" s="62"/>
      <c r="ABR129" s="62"/>
      <c r="ABS129" s="62"/>
      <c r="ABT129" s="62"/>
      <c r="ABU129" s="62"/>
      <c r="ABV129" s="62"/>
      <c r="ABW129" s="62"/>
      <c r="ABX129" s="62"/>
      <c r="ABY129" s="62"/>
      <c r="ABZ129" s="62"/>
      <c r="ACA129" s="62"/>
      <c r="ACB129" s="62"/>
      <c r="ACC129" s="62"/>
      <c r="ACD129" s="62"/>
      <c r="ACE129" s="62"/>
      <c r="ACF129" s="62"/>
      <c r="ACG129" s="62"/>
      <c r="ACH129" s="62"/>
      <c r="ACI129" s="62"/>
      <c r="ACJ129" s="62"/>
      <c r="ACK129" s="62"/>
      <c r="ACL129" s="62"/>
      <c r="ACM129" s="62"/>
      <c r="ACN129" s="62"/>
      <c r="ACO129" s="62"/>
      <c r="ACP129" s="62"/>
      <c r="ACQ129" s="62"/>
      <c r="ACR129" s="62"/>
      <c r="ACS129" s="62"/>
      <c r="ACT129" s="62"/>
      <c r="ACU129" s="62"/>
      <c r="ACV129" s="62"/>
      <c r="ACW129" s="62"/>
      <c r="ACX129" s="62"/>
      <c r="ACY129" s="62"/>
      <c r="ACZ129" s="62"/>
      <c r="ADA129" s="62"/>
      <c r="ADB129" s="62"/>
      <c r="ADC129" s="62"/>
      <c r="ADD129" s="62"/>
      <c r="ADE129" s="62"/>
      <c r="ADF129" s="62"/>
      <c r="ADG129" s="62"/>
      <c r="ADH129" s="62"/>
      <c r="ADI129" s="62"/>
      <c r="ADJ129" s="62"/>
      <c r="ADK129" s="62"/>
      <c r="ADL129" s="62"/>
      <c r="ADM129" s="62"/>
      <c r="ADN129" s="62"/>
      <c r="ADO129" s="62"/>
      <c r="ADP129" s="62"/>
      <c r="ADQ129" s="62"/>
      <c r="ADR129" s="62"/>
      <c r="ADS129" s="62"/>
      <c r="ADT129" s="62"/>
      <c r="ADU129" s="62"/>
      <c r="ADV129" s="62"/>
      <c r="ADW129" s="62"/>
      <c r="ADX129" s="62"/>
      <c r="ADY129" s="62"/>
      <c r="ADZ129" s="62"/>
      <c r="AEA129" s="62"/>
      <c r="AEB129" s="62"/>
      <c r="AEC129" s="62"/>
      <c r="AED129" s="62"/>
      <c r="AEE129" s="62"/>
      <c r="AEF129" s="62"/>
      <c r="AEG129" s="62"/>
      <c r="AEH129" s="62"/>
      <c r="AEI129" s="62"/>
      <c r="AEJ129" s="62"/>
      <c r="AEK129" s="62"/>
      <c r="AEL129" s="62"/>
      <c r="AEM129" s="62"/>
      <c r="AEN129" s="62"/>
      <c r="AEO129" s="62"/>
      <c r="AEP129" s="62"/>
      <c r="AEQ129" s="62"/>
      <c r="AER129" s="62"/>
      <c r="AES129" s="62"/>
      <c r="AET129" s="62"/>
      <c r="AEU129" s="62"/>
      <c r="AEV129" s="62"/>
      <c r="AEW129" s="62"/>
      <c r="AEX129" s="62"/>
      <c r="AEY129" s="62"/>
      <c r="AEZ129" s="62"/>
      <c r="AFA129" s="62"/>
      <c r="AFB129" s="62"/>
      <c r="AFC129" s="62"/>
      <c r="AFD129" s="62"/>
      <c r="AFE129" s="62"/>
      <c r="AFF129" s="62"/>
      <c r="AFG129" s="62"/>
      <c r="AFH129" s="62"/>
      <c r="AFI129" s="62"/>
      <c r="AFJ129" s="62"/>
      <c r="AFK129" s="62"/>
      <c r="AFL129" s="62"/>
      <c r="AFM129" s="62"/>
      <c r="AFN129" s="62"/>
      <c r="AFO129" s="62"/>
      <c r="AFP129" s="62"/>
      <c r="AFQ129" s="62"/>
      <c r="AFR129" s="62"/>
      <c r="AFS129" s="62"/>
      <c r="AFT129" s="62"/>
      <c r="AFU129" s="62"/>
      <c r="AFV129" s="62"/>
      <c r="AFW129" s="62"/>
      <c r="AFX129" s="62"/>
      <c r="AFY129" s="62"/>
      <c r="AFZ129" s="62"/>
      <c r="AGA129" s="62"/>
      <c r="AGB129" s="62"/>
      <c r="AGC129" s="62"/>
      <c r="AGD129" s="62"/>
      <c r="AGE129" s="62"/>
      <c r="AGF129" s="62"/>
      <c r="AGG129" s="62"/>
      <c r="AGH129" s="62"/>
      <c r="AGI129" s="62"/>
      <c r="AGJ129" s="62"/>
      <c r="AGK129" s="62"/>
      <c r="AGL129" s="62"/>
      <c r="AGM129" s="62"/>
      <c r="AGN129" s="62"/>
      <c r="AGO129" s="62"/>
      <c r="AGP129" s="62"/>
      <c r="AGQ129" s="62"/>
      <c r="AGR129" s="62"/>
      <c r="AGS129" s="62"/>
      <c r="AGT129" s="62"/>
      <c r="AGU129" s="62"/>
      <c r="AGV129" s="62"/>
      <c r="AGW129" s="62"/>
      <c r="AGX129" s="62"/>
      <c r="AGY129" s="62"/>
      <c r="AGZ129" s="62"/>
      <c r="AHA129" s="62"/>
      <c r="AHB129" s="62"/>
      <c r="AHC129" s="62"/>
      <c r="AHD129" s="62"/>
      <c r="AHE129" s="62"/>
      <c r="AHF129" s="62"/>
      <c r="AHG129" s="62"/>
      <c r="AHH129" s="62"/>
      <c r="AHI129" s="62"/>
      <c r="AHJ129" s="62"/>
      <c r="AHK129" s="62"/>
      <c r="AHL129" s="62"/>
      <c r="AHM129" s="62"/>
      <c r="AHN129" s="62"/>
      <c r="AHO129" s="62"/>
      <c r="AHP129" s="62"/>
      <c r="AHQ129" s="62"/>
      <c r="AHR129" s="62"/>
      <c r="AHS129" s="62"/>
      <c r="AHT129" s="62"/>
      <c r="AHU129" s="62"/>
      <c r="AHV129" s="62"/>
      <c r="AHW129" s="62"/>
      <c r="AHX129" s="62"/>
      <c r="AHY129" s="62"/>
      <c r="AHZ129" s="62"/>
      <c r="AIA129" s="62"/>
      <c r="AIB129" s="62"/>
      <c r="AIC129" s="62"/>
      <c r="AID129" s="62"/>
      <c r="AIE129" s="62"/>
      <c r="AIF129" s="62"/>
      <c r="AIG129" s="62"/>
      <c r="AIH129" s="62"/>
      <c r="AII129" s="62"/>
      <c r="AIJ129" s="62"/>
      <c r="AIK129" s="62"/>
      <c r="AIL129" s="62"/>
      <c r="AIM129" s="62"/>
      <c r="AIN129" s="62"/>
      <c r="AIO129" s="62"/>
      <c r="AIP129" s="62"/>
      <c r="AIQ129" s="62"/>
      <c r="AIR129" s="62"/>
      <c r="AIS129" s="62"/>
      <c r="AIT129" s="62"/>
      <c r="AIU129" s="62"/>
      <c r="AIV129" s="62"/>
      <c r="AIW129" s="62"/>
      <c r="AIX129" s="62"/>
      <c r="AIY129" s="62"/>
      <c r="AIZ129" s="62"/>
      <c r="AJA129" s="62"/>
      <c r="AJB129" s="62"/>
      <c r="AJC129" s="62"/>
      <c r="AJD129" s="62"/>
    </row>
    <row r="130" spans="1:940" x14ac:dyDescent="0.25">
      <c r="A130" s="2" t="s">
        <v>170</v>
      </c>
      <c r="C130" s="2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  <c r="DS130" s="62"/>
      <c r="DT130" s="62"/>
      <c r="DU130" s="62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2"/>
      <c r="EG130" s="62"/>
      <c r="EH130" s="62"/>
      <c r="EI130" s="62"/>
      <c r="EJ130" s="62"/>
      <c r="EK130" s="62"/>
      <c r="EL130" s="62"/>
      <c r="EM130" s="62"/>
      <c r="EN130" s="62"/>
      <c r="EO130" s="62"/>
      <c r="EP130" s="62"/>
      <c r="EQ130" s="62"/>
      <c r="ER130" s="62"/>
      <c r="ES130" s="62"/>
      <c r="ET130" s="62"/>
      <c r="EU130" s="62"/>
      <c r="EV130" s="62"/>
      <c r="EW130" s="62"/>
      <c r="EX130" s="62"/>
      <c r="EY130" s="62"/>
      <c r="EZ130" s="62"/>
      <c r="FA130" s="62"/>
      <c r="FB130" s="62"/>
      <c r="FC130" s="62"/>
      <c r="FD130" s="62"/>
      <c r="FE130" s="62"/>
      <c r="FF130" s="62"/>
      <c r="FG130" s="62"/>
      <c r="FH130" s="62"/>
      <c r="FI130" s="62"/>
      <c r="FJ130" s="62"/>
      <c r="FK130" s="62"/>
      <c r="FL130" s="62"/>
      <c r="FM130" s="62"/>
      <c r="FN130" s="62"/>
      <c r="FO130" s="62"/>
      <c r="FP130" s="62"/>
      <c r="FQ130" s="62"/>
      <c r="FR130" s="62"/>
      <c r="FS130" s="62"/>
      <c r="FT130" s="62"/>
      <c r="FU130" s="62"/>
      <c r="FV130" s="62"/>
      <c r="FW130" s="62"/>
      <c r="FX130" s="62"/>
      <c r="FY130" s="62"/>
      <c r="FZ130" s="62"/>
      <c r="GA130" s="62"/>
      <c r="GB130" s="62"/>
      <c r="GC130" s="62"/>
      <c r="GD130" s="62"/>
      <c r="GE130" s="62"/>
      <c r="GF130" s="62"/>
      <c r="GG130" s="62"/>
      <c r="GH130" s="62"/>
      <c r="GI130" s="62"/>
      <c r="GJ130" s="62"/>
      <c r="GK130" s="62"/>
      <c r="GL130" s="62"/>
      <c r="GM130" s="62"/>
      <c r="GN130" s="62"/>
      <c r="GO130" s="62"/>
      <c r="GP130" s="62"/>
      <c r="GQ130" s="62"/>
      <c r="GR130" s="62"/>
      <c r="GS130" s="62"/>
      <c r="GT130" s="62"/>
      <c r="GU130" s="62"/>
      <c r="GV130" s="62"/>
      <c r="GW130" s="62"/>
      <c r="GX130" s="62"/>
      <c r="GY130" s="62"/>
      <c r="GZ130" s="62"/>
      <c r="HA130" s="62"/>
      <c r="HB130" s="62"/>
      <c r="HC130" s="62"/>
      <c r="HD130" s="62"/>
      <c r="HE130" s="62"/>
      <c r="HF130" s="62"/>
      <c r="HG130" s="62"/>
      <c r="HH130" s="62"/>
      <c r="HI130" s="62"/>
      <c r="HJ130" s="62"/>
      <c r="HK130" s="62"/>
      <c r="HL130" s="62"/>
      <c r="HM130" s="62"/>
      <c r="HN130" s="62"/>
      <c r="HO130" s="62"/>
      <c r="HP130" s="62"/>
      <c r="HQ130" s="62"/>
      <c r="HR130" s="62"/>
      <c r="HS130" s="62"/>
      <c r="HT130" s="62"/>
      <c r="HU130" s="62"/>
      <c r="HV130" s="62"/>
      <c r="HW130" s="62"/>
      <c r="HX130" s="62"/>
      <c r="HY130" s="62"/>
      <c r="HZ130" s="62"/>
      <c r="IA130" s="62"/>
      <c r="IB130" s="62"/>
      <c r="IC130" s="62"/>
      <c r="ID130" s="62"/>
      <c r="IE130" s="62"/>
      <c r="IF130" s="62"/>
      <c r="IG130" s="62"/>
      <c r="IH130" s="62"/>
      <c r="II130" s="62"/>
      <c r="IJ130" s="62"/>
      <c r="IK130" s="62"/>
      <c r="IL130" s="62"/>
      <c r="IM130" s="62"/>
      <c r="IN130" s="62"/>
      <c r="IO130" s="62"/>
      <c r="IP130" s="62"/>
      <c r="IQ130" s="62"/>
      <c r="IR130" s="62"/>
      <c r="IS130" s="62"/>
      <c r="IT130" s="62"/>
      <c r="IU130" s="62"/>
      <c r="IV130" s="62"/>
      <c r="IW130" s="62"/>
      <c r="IX130" s="62"/>
      <c r="IY130" s="62"/>
      <c r="IZ130" s="62"/>
      <c r="JA130" s="62"/>
      <c r="JB130" s="62"/>
      <c r="JC130" s="62"/>
      <c r="JD130" s="62"/>
      <c r="JE130" s="62"/>
      <c r="JF130" s="62"/>
      <c r="JG130" s="62"/>
      <c r="JH130" s="62"/>
      <c r="JI130" s="62"/>
      <c r="JJ130" s="62"/>
      <c r="JK130" s="62"/>
      <c r="JL130" s="62"/>
      <c r="JM130" s="62"/>
      <c r="JN130" s="62"/>
      <c r="JO130" s="62"/>
      <c r="JP130" s="62"/>
      <c r="JQ130" s="62"/>
      <c r="JR130" s="62"/>
      <c r="JS130" s="62"/>
      <c r="JT130" s="62"/>
      <c r="JU130" s="62"/>
      <c r="JV130" s="62"/>
      <c r="JW130" s="62"/>
      <c r="JX130" s="62"/>
      <c r="JY130" s="62"/>
      <c r="JZ130" s="62"/>
      <c r="KA130" s="62"/>
      <c r="KB130" s="62"/>
      <c r="KC130" s="62"/>
      <c r="KD130" s="62"/>
      <c r="KE130" s="62"/>
      <c r="KF130" s="62"/>
      <c r="KG130" s="62"/>
      <c r="KH130" s="62"/>
      <c r="KI130" s="62"/>
      <c r="KJ130" s="62"/>
      <c r="KK130" s="62"/>
      <c r="KL130" s="62"/>
      <c r="KM130" s="62"/>
      <c r="KN130" s="62"/>
      <c r="KO130" s="62"/>
      <c r="KP130" s="62"/>
      <c r="KQ130" s="62"/>
      <c r="KR130" s="62"/>
      <c r="KS130" s="62"/>
      <c r="KT130" s="62"/>
      <c r="KU130" s="62"/>
      <c r="KV130" s="62"/>
      <c r="KW130" s="62"/>
      <c r="KX130" s="62"/>
      <c r="KY130" s="62"/>
      <c r="KZ130" s="62"/>
      <c r="LA130" s="62"/>
      <c r="LB130" s="62"/>
      <c r="LC130" s="62"/>
      <c r="LD130" s="62"/>
      <c r="LE130" s="62"/>
      <c r="LF130" s="62"/>
      <c r="LG130" s="62"/>
      <c r="LH130" s="62"/>
      <c r="LI130" s="62"/>
      <c r="LJ130" s="62"/>
      <c r="LK130" s="62"/>
      <c r="LL130" s="62"/>
      <c r="LM130" s="62"/>
      <c r="LN130" s="62"/>
      <c r="LO130" s="62"/>
      <c r="LP130" s="62"/>
      <c r="LQ130" s="62"/>
      <c r="LR130" s="62"/>
      <c r="LS130" s="62"/>
      <c r="LT130" s="62"/>
      <c r="LU130" s="62"/>
      <c r="LV130" s="62"/>
      <c r="LW130" s="62"/>
      <c r="LX130" s="62"/>
      <c r="LY130" s="62"/>
      <c r="LZ130" s="62"/>
      <c r="MA130" s="62"/>
      <c r="MB130" s="62"/>
      <c r="MC130" s="62"/>
      <c r="MD130" s="62"/>
      <c r="ME130" s="62"/>
      <c r="MF130" s="62"/>
      <c r="MG130" s="62"/>
      <c r="MH130" s="62"/>
      <c r="MI130" s="62"/>
      <c r="MJ130" s="62"/>
      <c r="MK130" s="62"/>
      <c r="ML130" s="62"/>
      <c r="MM130" s="62"/>
      <c r="MN130" s="62"/>
      <c r="MO130" s="62"/>
      <c r="MP130" s="62"/>
      <c r="MQ130" s="62"/>
      <c r="MR130" s="62"/>
      <c r="MS130" s="62"/>
      <c r="MT130" s="62"/>
      <c r="MU130" s="62"/>
      <c r="MV130" s="62"/>
      <c r="MW130" s="62"/>
      <c r="MX130" s="62"/>
      <c r="MY130" s="62"/>
      <c r="MZ130" s="62"/>
      <c r="NA130" s="62"/>
      <c r="NB130" s="62"/>
      <c r="NC130" s="62"/>
      <c r="ND130" s="62"/>
      <c r="NE130" s="62"/>
      <c r="NF130" s="62"/>
      <c r="NG130" s="62"/>
      <c r="NH130" s="62"/>
      <c r="NI130" s="62"/>
      <c r="NJ130" s="62"/>
      <c r="NK130" s="62"/>
      <c r="NL130" s="62"/>
      <c r="NM130" s="62"/>
      <c r="NN130" s="62"/>
      <c r="NO130" s="62"/>
      <c r="NP130" s="62"/>
      <c r="NQ130" s="62"/>
      <c r="NR130" s="62"/>
      <c r="NS130" s="62"/>
      <c r="NT130" s="62"/>
      <c r="NU130" s="62"/>
      <c r="NV130" s="62"/>
      <c r="NW130" s="62"/>
      <c r="NX130" s="62"/>
      <c r="NY130" s="62"/>
      <c r="NZ130" s="62"/>
      <c r="OA130" s="62"/>
      <c r="OB130" s="62"/>
      <c r="OC130" s="62"/>
      <c r="OD130" s="62"/>
      <c r="OE130" s="62"/>
      <c r="OF130" s="62"/>
      <c r="OG130" s="62"/>
      <c r="OH130" s="62"/>
      <c r="OI130" s="62"/>
      <c r="OJ130" s="62"/>
      <c r="OK130" s="62"/>
      <c r="OL130" s="62"/>
      <c r="OM130" s="62"/>
      <c r="ON130" s="62"/>
      <c r="OO130" s="62"/>
      <c r="OP130" s="62"/>
      <c r="OQ130" s="62"/>
      <c r="OR130" s="62"/>
      <c r="OS130" s="62"/>
      <c r="OT130" s="62"/>
      <c r="OU130" s="62"/>
      <c r="OV130" s="62"/>
      <c r="OW130" s="62"/>
      <c r="OX130" s="62"/>
      <c r="OY130" s="62"/>
      <c r="OZ130" s="62"/>
      <c r="PA130" s="62"/>
      <c r="PB130" s="62"/>
      <c r="PC130" s="62"/>
      <c r="PD130" s="62"/>
      <c r="PE130" s="62"/>
      <c r="PF130" s="62"/>
      <c r="PG130" s="62"/>
      <c r="PH130" s="62"/>
      <c r="PI130" s="62"/>
      <c r="PJ130" s="62"/>
      <c r="PK130" s="62"/>
      <c r="PL130" s="62"/>
      <c r="PM130" s="62"/>
      <c r="PN130" s="62"/>
      <c r="PO130" s="62"/>
      <c r="PP130" s="62"/>
      <c r="PQ130" s="62"/>
      <c r="PR130" s="62"/>
      <c r="PS130" s="62"/>
      <c r="PT130" s="62"/>
      <c r="PU130" s="62"/>
      <c r="PV130" s="62"/>
      <c r="PW130" s="62"/>
      <c r="PX130" s="62"/>
      <c r="PY130" s="62"/>
      <c r="PZ130" s="62"/>
      <c r="QA130" s="62"/>
      <c r="QB130" s="62"/>
      <c r="QC130" s="62"/>
      <c r="QD130" s="62"/>
      <c r="QE130" s="62"/>
      <c r="QF130" s="62"/>
      <c r="QG130" s="62"/>
      <c r="QH130" s="62"/>
      <c r="QI130" s="62"/>
      <c r="QJ130" s="62"/>
      <c r="QK130" s="62"/>
      <c r="QL130" s="62"/>
      <c r="QM130" s="62"/>
      <c r="QN130" s="62"/>
      <c r="QO130" s="62"/>
      <c r="QP130" s="62"/>
      <c r="QQ130" s="62"/>
      <c r="QR130" s="62"/>
      <c r="QS130" s="62"/>
      <c r="QT130" s="62"/>
      <c r="QU130" s="62"/>
      <c r="QV130" s="62"/>
      <c r="QW130" s="62"/>
      <c r="QX130" s="62"/>
      <c r="QY130" s="62"/>
      <c r="QZ130" s="62"/>
      <c r="RA130" s="62"/>
      <c r="RB130" s="62"/>
      <c r="RC130" s="62"/>
      <c r="RD130" s="62"/>
      <c r="RE130" s="62"/>
      <c r="RF130" s="62"/>
      <c r="RG130" s="62"/>
      <c r="RH130" s="62"/>
      <c r="RI130" s="62"/>
      <c r="RJ130" s="62"/>
      <c r="RK130" s="62"/>
      <c r="RL130" s="62"/>
      <c r="RM130" s="62"/>
      <c r="RN130" s="62"/>
      <c r="RO130" s="62"/>
      <c r="RP130" s="62"/>
      <c r="RQ130" s="62"/>
      <c r="RR130" s="62"/>
      <c r="RS130" s="62"/>
      <c r="RT130" s="62"/>
      <c r="RU130" s="62"/>
      <c r="RV130" s="62"/>
      <c r="RW130" s="62"/>
      <c r="RX130" s="62"/>
      <c r="RY130" s="62"/>
      <c r="RZ130" s="62"/>
      <c r="SA130" s="62"/>
      <c r="SB130" s="62"/>
      <c r="SC130" s="62"/>
      <c r="SD130" s="62"/>
      <c r="SE130" s="62"/>
      <c r="SF130" s="62"/>
      <c r="SG130" s="62"/>
      <c r="SH130" s="62"/>
      <c r="SI130" s="62"/>
      <c r="SJ130" s="62"/>
      <c r="SK130" s="62"/>
      <c r="SL130" s="62"/>
      <c r="SM130" s="62"/>
      <c r="SN130" s="62"/>
      <c r="SO130" s="62"/>
      <c r="SP130" s="62"/>
      <c r="SQ130" s="62"/>
      <c r="SR130" s="62"/>
      <c r="SS130" s="62"/>
      <c r="ST130" s="62"/>
      <c r="SU130" s="62"/>
      <c r="SV130" s="62"/>
      <c r="SW130" s="62"/>
      <c r="SX130" s="62"/>
      <c r="SY130" s="62"/>
      <c r="SZ130" s="62"/>
      <c r="TA130" s="62"/>
      <c r="TB130" s="62"/>
      <c r="TC130" s="62"/>
      <c r="TD130" s="62"/>
      <c r="TE130" s="62"/>
      <c r="TF130" s="62"/>
      <c r="TG130" s="62"/>
      <c r="TH130" s="62"/>
      <c r="TI130" s="62"/>
      <c r="TJ130" s="62"/>
      <c r="TK130" s="62"/>
      <c r="TL130" s="62"/>
      <c r="TM130" s="62"/>
      <c r="TN130" s="62"/>
      <c r="TO130" s="62"/>
      <c r="TP130" s="62"/>
      <c r="TQ130" s="62"/>
      <c r="TR130" s="62"/>
      <c r="TS130" s="62"/>
      <c r="TT130" s="62"/>
      <c r="TU130" s="62"/>
      <c r="TV130" s="62"/>
      <c r="TW130" s="62"/>
      <c r="TX130" s="62"/>
      <c r="TY130" s="62"/>
      <c r="TZ130" s="62"/>
      <c r="UA130" s="62"/>
      <c r="UB130" s="62"/>
      <c r="UC130" s="62"/>
      <c r="UD130" s="62"/>
      <c r="UE130" s="62"/>
      <c r="UF130" s="62"/>
      <c r="UG130" s="62"/>
      <c r="UH130" s="62"/>
      <c r="UI130" s="62"/>
      <c r="UJ130" s="62"/>
      <c r="UK130" s="62"/>
      <c r="UL130" s="62"/>
      <c r="UM130" s="62"/>
      <c r="UN130" s="62"/>
      <c r="UO130" s="62"/>
      <c r="UP130" s="62"/>
      <c r="UQ130" s="62"/>
      <c r="UR130" s="62"/>
      <c r="US130" s="62"/>
      <c r="UT130" s="62"/>
      <c r="UU130" s="62"/>
      <c r="UV130" s="62"/>
      <c r="UW130" s="62"/>
      <c r="UX130" s="62"/>
      <c r="UY130" s="62"/>
      <c r="UZ130" s="62"/>
      <c r="VA130" s="62"/>
      <c r="VB130" s="62"/>
      <c r="VC130" s="62"/>
      <c r="VD130" s="62"/>
      <c r="VE130" s="62"/>
      <c r="VF130" s="62"/>
      <c r="VG130" s="62"/>
      <c r="VH130" s="62"/>
      <c r="VI130" s="62"/>
      <c r="VJ130" s="62"/>
      <c r="VK130" s="62"/>
      <c r="VL130" s="62"/>
      <c r="VM130" s="62"/>
      <c r="VN130" s="62"/>
      <c r="VO130" s="62"/>
      <c r="VP130" s="62"/>
      <c r="VQ130" s="62"/>
      <c r="VR130" s="62"/>
      <c r="VS130" s="62"/>
      <c r="VT130" s="62"/>
      <c r="VU130" s="62"/>
      <c r="VV130" s="62"/>
      <c r="VW130" s="62"/>
      <c r="VX130" s="62"/>
      <c r="VY130" s="62"/>
      <c r="VZ130" s="62"/>
      <c r="WA130" s="62"/>
      <c r="WB130" s="62"/>
      <c r="WC130" s="62"/>
      <c r="WD130" s="62"/>
      <c r="WE130" s="62"/>
      <c r="WF130" s="62"/>
      <c r="WG130" s="62"/>
      <c r="WH130" s="62"/>
      <c r="WI130" s="62"/>
      <c r="WJ130" s="62"/>
      <c r="WK130" s="62"/>
      <c r="WL130" s="62"/>
      <c r="WM130" s="62"/>
      <c r="WN130" s="62"/>
      <c r="WO130" s="62"/>
      <c r="WP130" s="62"/>
      <c r="WQ130" s="62"/>
      <c r="WR130" s="62"/>
      <c r="WS130" s="62"/>
      <c r="WT130" s="62"/>
      <c r="WU130" s="62"/>
      <c r="WV130" s="62"/>
      <c r="WW130" s="62"/>
      <c r="WX130" s="62"/>
      <c r="WY130" s="62"/>
      <c r="WZ130" s="62"/>
      <c r="XA130" s="62"/>
      <c r="XB130" s="62"/>
      <c r="XC130" s="62"/>
      <c r="XD130" s="62"/>
      <c r="XE130" s="62"/>
      <c r="XF130" s="62"/>
      <c r="XG130" s="62"/>
      <c r="XH130" s="62"/>
      <c r="XI130" s="62"/>
      <c r="XJ130" s="62"/>
      <c r="XK130" s="62"/>
      <c r="XL130" s="62"/>
      <c r="XM130" s="62"/>
      <c r="XN130" s="62"/>
      <c r="XO130" s="62"/>
      <c r="XP130" s="62"/>
      <c r="XQ130" s="62"/>
      <c r="XR130" s="62"/>
      <c r="XS130" s="62"/>
      <c r="XT130" s="62"/>
      <c r="XU130" s="62"/>
      <c r="XV130" s="62"/>
      <c r="XW130" s="62"/>
      <c r="XX130" s="62"/>
      <c r="XY130" s="62"/>
      <c r="XZ130" s="62"/>
      <c r="YA130" s="62"/>
      <c r="YB130" s="62"/>
      <c r="YC130" s="62"/>
      <c r="YD130" s="62"/>
      <c r="YE130" s="62"/>
      <c r="YF130" s="62"/>
      <c r="YG130" s="62"/>
      <c r="YH130" s="62"/>
      <c r="YI130" s="62"/>
      <c r="YJ130" s="62"/>
      <c r="YK130" s="62"/>
      <c r="YL130" s="62"/>
      <c r="YM130" s="62"/>
      <c r="YN130" s="62"/>
      <c r="YO130" s="62"/>
      <c r="YP130" s="62"/>
      <c r="YQ130" s="62"/>
      <c r="YR130" s="62"/>
      <c r="YS130" s="62"/>
      <c r="YT130" s="62"/>
      <c r="YU130" s="62"/>
      <c r="YV130" s="62"/>
      <c r="YW130" s="62"/>
      <c r="YX130" s="62"/>
      <c r="YY130" s="62"/>
      <c r="YZ130" s="62"/>
      <c r="ZA130" s="62"/>
      <c r="ZB130" s="62"/>
      <c r="ZC130" s="62"/>
      <c r="ZD130" s="62"/>
      <c r="ZE130" s="62"/>
      <c r="ZF130" s="62"/>
      <c r="ZG130" s="62"/>
      <c r="ZH130" s="62"/>
      <c r="ZI130" s="62"/>
      <c r="ZJ130" s="62"/>
      <c r="ZK130" s="62"/>
      <c r="ZL130" s="62"/>
      <c r="ZM130" s="62"/>
      <c r="ZN130" s="62"/>
      <c r="ZO130" s="62"/>
      <c r="ZP130" s="62"/>
      <c r="ZQ130" s="62"/>
      <c r="ZR130" s="62"/>
      <c r="ZS130" s="62"/>
      <c r="ZT130" s="62"/>
      <c r="ZU130" s="62"/>
      <c r="ZV130" s="62"/>
      <c r="ZW130" s="62"/>
      <c r="ZX130" s="62"/>
      <c r="ZY130" s="62"/>
      <c r="ZZ130" s="62"/>
      <c r="AAA130" s="62"/>
      <c r="AAB130" s="62"/>
      <c r="AAC130" s="62"/>
      <c r="AAD130" s="62"/>
      <c r="AAE130" s="62"/>
      <c r="AAF130" s="62"/>
      <c r="AAG130" s="62"/>
      <c r="AAH130" s="62"/>
      <c r="AAI130" s="62"/>
      <c r="AAJ130" s="62"/>
      <c r="AAK130" s="62"/>
      <c r="AAL130" s="62"/>
      <c r="AAM130" s="62"/>
      <c r="AAN130" s="62"/>
      <c r="AAO130" s="62"/>
      <c r="AAP130" s="62"/>
      <c r="AAQ130" s="62"/>
      <c r="AAR130" s="62"/>
      <c r="AAS130" s="62"/>
      <c r="AAT130" s="62"/>
      <c r="AAU130" s="62"/>
      <c r="AAV130" s="62"/>
      <c r="AAW130" s="62"/>
      <c r="AAX130" s="62"/>
      <c r="AAY130" s="62"/>
      <c r="AAZ130" s="62"/>
      <c r="ABA130" s="62"/>
      <c r="ABB130" s="62"/>
      <c r="ABC130" s="62"/>
      <c r="ABD130" s="62"/>
      <c r="ABE130" s="62"/>
      <c r="ABF130" s="62"/>
      <c r="ABG130" s="62"/>
      <c r="ABH130" s="62"/>
      <c r="ABI130" s="62"/>
      <c r="ABJ130" s="62"/>
      <c r="ABK130" s="62"/>
      <c r="ABL130" s="62"/>
      <c r="ABM130" s="62"/>
      <c r="ABN130" s="62"/>
      <c r="ABO130" s="62"/>
      <c r="ABP130" s="62"/>
      <c r="ABQ130" s="62"/>
      <c r="ABR130" s="62"/>
      <c r="ABS130" s="62"/>
      <c r="ABT130" s="62"/>
      <c r="ABU130" s="62"/>
      <c r="ABV130" s="62"/>
      <c r="ABW130" s="62"/>
      <c r="ABX130" s="62"/>
      <c r="ABY130" s="62"/>
      <c r="ABZ130" s="62"/>
      <c r="ACA130" s="62"/>
      <c r="ACB130" s="62"/>
      <c r="ACC130" s="62"/>
      <c r="ACD130" s="62"/>
      <c r="ACE130" s="62"/>
      <c r="ACF130" s="62"/>
      <c r="ACG130" s="62"/>
      <c r="ACH130" s="62"/>
      <c r="ACI130" s="62"/>
      <c r="ACJ130" s="62"/>
      <c r="ACK130" s="62"/>
      <c r="ACL130" s="62"/>
      <c r="ACM130" s="62"/>
      <c r="ACN130" s="62"/>
      <c r="ACO130" s="62"/>
      <c r="ACP130" s="62"/>
      <c r="ACQ130" s="62"/>
      <c r="ACR130" s="62"/>
      <c r="ACS130" s="62"/>
      <c r="ACT130" s="62"/>
      <c r="ACU130" s="62"/>
      <c r="ACV130" s="62"/>
      <c r="ACW130" s="62"/>
      <c r="ACX130" s="62"/>
      <c r="ACY130" s="62"/>
      <c r="ACZ130" s="62"/>
      <c r="ADA130" s="62"/>
      <c r="ADB130" s="62"/>
      <c r="ADC130" s="62"/>
      <c r="ADD130" s="62"/>
      <c r="ADE130" s="62"/>
      <c r="ADF130" s="62"/>
      <c r="ADG130" s="62"/>
      <c r="ADH130" s="62"/>
      <c r="ADI130" s="62"/>
      <c r="ADJ130" s="62"/>
      <c r="ADK130" s="62"/>
      <c r="ADL130" s="62"/>
      <c r="ADM130" s="62"/>
      <c r="ADN130" s="62"/>
      <c r="ADO130" s="62"/>
      <c r="ADP130" s="62"/>
      <c r="ADQ130" s="62"/>
      <c r="ADR130" s="62"/>
      <c r="ADS130" s="62"/>
      <c r="ADT130" s="62"/>
      <c r="ADU130" s="62"/>
      <c r="ADV130" s="62"/>
      <c r="ADW130" s="62"/>
      <c r="ADX130" s="62"/>
      <c r="ADY130" s="62"/>
      <c r="ADZ130" s="62"/>
      <c r="AEA130" s="62"/>
      <c r="AEB130" s="62"/>
      <c r="AEC130" s="62"/>
      <c r="AED130" s="62"/>
      <c r="AEE130" s="62"/>
      <c r="AEF130" s="62"/>
      <c r="AEG130" s="62"/>
      <c r="AEH130" s="62"/>
      <c r="AEI130" s="62"/>
      <c r="AEJ130" s="62"/>
      <c r="AEK130" s="62"/>
      <c r="AEL130" s="62"/>
      <c r="AEM130" s="62"/>
      <c r="AEN130" s="62"/>
      <c r="AEO130" s="62"/>
      <c r="AEP130" s="62"/>
      <c r="AEQ130" s="62"/>
      <c r="AER130" s="62"/>
      <c r="AES130" s="62"/>
      <c r="AET130" s="62"/>
      <c r="AEU130" s="62"/>
      <c r="AEV130" s="62"/>
      <c r="AEW130" s="62"/>
      <c r="AEX130" s="62"/>
      <c r="AEY130" s="62"/>
      <c r="AEZ130" s="62"/>
      <c r="AFA130" s="62"/>
      <c r="AFB130" s="62"/>
      <c r="AFC130" s="62"/>
      <c r="AFD130" s="62"/>
      <c r="AFE130" s="62"/>
      <c r="AFF130" s="62"/>
      <c r="AFG130" s="62"/>
      <c r="AFH130" s="62"/>
      <c r="AFI130" s="62"/>
      <c r="AFJ130" s="62"/>
      <c r="AFK130" s="62"/>
      <c r="AFL130" s="62"/>
      <c r="AFM130" s="62"/>
      <c r="AFN130" s="62"/>
      <c r="AFO130" s="62"/>
      <c r="AFP130" s="62"/>
      <c r="AFQ130" s="62"/>
      <c r="AFR130" s="62"/>
      <c r="AFS130" s="62"/>
      <c r="AFT130" s="62"/>
      <c r="AFU130" s="62"/>
      <c r="AFV130" s="62"/>
      <c r="AFW130" s="62"/>
      <c r="AFX130" s="62"/>
      <c r="AFY130" s="62"/>
      <c r="AFZ130" s="62"/>
      <c r="AGA130" s="62"/>
      <c r="AGB130" s="62"/>
      <c r="AGC130" s="62"/>
      <c r="AGD130" s="62"/>
      <c r="AGE130" s="62"/>
      <c r="AGF130" s="62"/>
      <c r="AGG130" s="62"/>
      <c r="AGH130" s="62"/>
      <c r="AGI130" s="62"/>
      <c r="AGJ130" s="62"/>
      <c r="AGK130" s="62"/>
      <c r="AGL130" s="62"/>
      <c r="AGM130" s="62"/>
      <c r="AGN130" s="62"/>
      <c r="AGO130" s="62"/>
      <c r="AGP130" s="62"/>
      <c r="AGQ130" s="62"/>
      <c r="AGR130" s="62"/>
      <c r="AGS130" s="62"/>
      <c r="AGT130" s="62"/>
      <c r="AGU130" s="62"/>
      <c r="AGV130" s="62"/>
      <c r="AGW130" s="62"/>
      <c r="AGX130" s="62"/>
      <c r="AGY130" s="62"/>
      <c r="AGZ130" s="62"/>
      <c r="AHA130" s="62"/>
      <c r="AHB130" s="62"/>
      <c r="AHC130" s="62"/>
      <c r="AHD130" s="62"/>
      <c r="AHE130" s="62"/>
      <c r="AHF130" s="62"/>
      <c r="AHG130" s="62"/>
      <c r="AHH130" s="62"/>
      <c r="AHI130" s="62"/>
      <c r="AHJ130" s="62"/>
      <c r="AHK130" s="62"/>
      <c r="AHL130" s="62"/>
      <c r="AHM130" s="62"/>
      <c r="AHN130" s="62"/>
      <c r="AHO130" s="62"/>
      <c r="AHP130" s="62"/>
      <c r="AHQ130" s="62"/>
      <c r="AHR130" s="62"/>
      <c r="AHS130" s="62"/>
      <c r="AHT130" s="62"/>
      <c r="AHU130" s="62"/>
      <c r="AHV130" s="62"/>
      <c r="AHW130" s="62"/>
      <c r="AHX130" s="62"/>
      <c r="AHY130" s="62"/>
      <c r="AHZ130" s="62"/>
      <c r="AIA130" s="62"/>
      <c r="AIB130" s="62"/>
      <c r="AIC130" s="62"/>
      <c r="AID130" s="62"/>
      <c r="AIE130" s="62"/>
      <c r="AIF130" s="62"/>
      <c r="AIG130" s="62"/>
      <c r="AIH130" s="62"/>
      <c r="AII130" s="62"/>
      <c r="AIJ130" s="62"/>
      <c r="AIK130" s="62"/>
      <c r="AIL130" s="62"/>
      <c r="AIM130" s="62"/>
      <c r="AIN130" s="62"/>
      <c r="AIO130" s="62"/>
      <c r="AIP130" s="62"/>
      <c r="AIQ130" s="62"/>
      <c r="AIR130" s="62"/>
      <c r="AIS130" s="62"/>
      <c r="AIT130" s="62"/>
      <c r="AIU130" s="62"/>
      <c r="AIV130" s="62"/>
      <c r="AIW130" s="62"/>
      <c r="AIX130" s="62"/>
      <c r="AIY130" s="62"/>
      <c r="AIZ130" s="62"/>
      <c r="AJA130" s="62"/>
      <c r="AJB130" s="62"/>
      <c r="AJC130" s="62"/>
      <c r="AJD130" s="62"/>
    </row>
    <row r="131" spans="1:940" x14ac:dyDescent="0.25">
      <c r="A131" s="2"/>
      <c r="B131" s="50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  <c r="DS131" s="62"/>
      <c r="DT131" s="62"/>
      <c r="DU131" s="62"/>
      <c r="DV131" s="62"/>
      <c r="DW131" s="62"/>
      <c r="DX131" s="62"/>
      <c r="DY131" s="62"/>
      <c r="DZ131" s="62"/>
      <c r="EA131" s="62"/>
      <c r="EB131" s="62"/>
      <c r="EC131" s="62"/>
      <c r="ED131" s="62"/>
      <c r="EE131" s="62"/>
      <c r="EF131" s="62"/>
      <c r="EG131" s="62"/>
      <c r="EH131" s="62"/>
      <c r="EI131" s="62"/>
      <c r="EJ131" s="62"/>
      <c r="EK131" s="62"/>
      <c r="EL131" s="62"/>
      <c r="EM131" s="62"/>
      <c r="EN131" s="62"/>
      <c r="EO131" s="62"/>
      <c r="EP131" s="62"/>
      <c r="EQ131" s="62"/>
      <c r="ER131" s="62"/>
      <c r="ES131" s="62"/>
      <c r="ET131" s="62"/>
      <c r="EU131" s="62"/>
      <c r="EV131" s="62"/>
      <c r="EW131" s="62"/>
      <c r="EX131" s="62"/>
      <c r="EY131" s="62"/>
      <c r="EZ131" s="62"/>
      <c r="FA131" s="62"/>
      <c r="FB131" s="62"/>
      <c r="FC131" s="62"/>
      <c r="FD131" s="62"/>
      <c r="FE131" s="62"/>
      <c r="FF131" s="62"/>
      <c r="FG131" s="62"/>
      <c r="FH131" s="62"/>
      <c r="FI131" s="62"/>
      <c r="FJ131" s="62"/>
      <c r="FK131" s="62"/>
      <c r="FL131" s="62"/>
      <c r="FM131" s="62"/>
      <c r="FN131" s="62"/>
      <c r="FO131" s="62"/>
      <c r="FP131" s="62"/>
      <c r="FQ131" s="62"/>
      <c r="FR131" s="62"/>
      <c r="FS131" s="62"/>
      <c r="FT131" s="62"/>
      <c r="FU131" s="62"/>
      <c r="FV131" s="62"/>
      <c r="FW131" s="62"/>
      <c r="FX131" s="62"/>
      <c r="FY131" s="62"/>
      <c r="FZ131" s="62"/>
      <c r="GA131" s="62"/>
      <c r="GB131" s="62"/>
      <c r="GC131" s="62"/>
      <c r="GD131" s="62"/>
      <c r="GE131" s="62"/>
      <c r="GF131" s="62"/>
      <c r="GG131" s="62"/>
      <c r="GH131" s="62"/>
      <c r="GI131" s="62"/>
      <c r="GJ131" s="62"/>
      <c r="GK131" s="62"/>
      <c r="GL131" s="62"/>
      <c r="GM131" s="62"/>
      <c r="GN131" s="62"/>
      <c r="GO131" s="62"/>
      <c r="GP131" s="62"/>
      <c r="GQ131" s="62"/>
      <c r="GR131" s="62"/>
      <c r="GS131" s="62"/>
      <c r="GT131" s="62"/>
      <c r="GU131" s="62"/>
      <c r="GV131" s="62"/>
      <c r="GW131" s="62"/>
      <c r="GX131" s="62"/>
      <c r="GY131" s="62"/>
      <c r="GZ131" s="62"/>
      <c r="HA131" s="62"/>
      <c r="HB131" s="62"/>
      <c r="HC131" s="62"/>
      <c r="HD131" s="62"/>
      <c r="HE131" s="62"/>
      <c r="HF131" s="62"/>
      <c r="HG131" s="62"/>
      <c r="HH131" s="62"/>
      <c r="HI131" s="62"/>
      <c r="HJ131" s="62"/>
      <c r="HK131" s="62"/>
      <c r="HL131" s="62"/>
      <c r="HM131" s="62"/>
      <c r="HN131" s="62"/>
      <c r="HO131" s="62"/>
      <c r="HP131" s="62"/>
      <c r="HQ131" s="62"/>
      <c r="HR131" s="62"/>
      <c r="HS131" s="62"/>
      <c r="HT131" s="62"/>
      <c r="HU131" s="62"/>
      <c r="HV131" s="62"/>
      <c r="HW131" s="62"/>
      <c r="HX131" s="62"/>
      <c r="HY131" s="62"/>
      <c r="HZ131" s="62"/>
      <c r="IA131" s="62"/>
      <c r="IB131" s="62"/>
      <c r="IC131" s="62"/>
      <c r="ID131" s="62"/>
      <c r="IE131" s="62"/>
      <c r="IF131" s="62"/>
      <c r="IG131" s="62"/>
      <c r="IH131" s="62"/>
      <c r="II131" s="62"/>
      <c r="IJ131" s="62"/>
      <c r="IK131" s="62"/>
      <c r="IL131" s="62"/>
      <c r="IM131" s="62"/>
      <c r="IN131" s="62"/>
      <c r="IO131" s="62"/>
      <c r="IP131" s="62"/>
      <c r="IQ131" s="62"/>
      <c r="IR131" s="62"/>
      <c r="IS131" s="62"/>
      <c r="IT131" s="62"/>
      <c r="IU131" s="62"/>
      <c r="IV131" s="62"/>
      <c r="IW131" s="62"/>
      <c r="IX131" s="62"/>
      <c r="IY131" s="62"/>
      <c r="IZ131" s="62"/>
      <c r="JA131" s="62"/>
      <c r="JB131" s="62"/>
      <c r="JC131" s="62"/>
      <c r="JD131" s="62"/>
      <c r="JE131" s="62"/>
      <c r="JF131" s="62"/>
      <c r="JG131" s="62"/>
      <c r="JH131" s="62"/>
      <c r="JI131" s="62"/>
      <c r="JJ131" s="62"/>
      <c r="JK131" s="62"/>
      <c r="JL131" s="62"/>
      <c r="JM131" s="62"/>
      <c r="JN131" s="62"/>
      <c r="JO131" s="62"/>
      <c r="JP131" s="62"/>
      <c r="JQ131" s="62"/>
      <c r="JR131" s="62"/>
      <c r="JS131" s="62"/>
      <c r="JT131" s="62"/>
      <c r="JU131" s="62"/>
      <c r="JV131" s="62"/>
      <c r="JW131" s="62"/>
      <c r="JX131" s="62"/>
      <c r="JY131" s="62"/>
      <c r="JZ131" s="62"/>
      <c r="KA131" s="62"/>
      <c r="KB131" s="62"/>
      <c r="KC131" s="62"/>
      <c r="KD131" s="62"/>
      <c r="KE131" s="62"/>
      <c r="KF131" s="62"/>
      <c r="KG131" s="62"/>
      <c r="KH131" s="62"/>
      <c r="KI131" s="62"/>
      <c r="KJ131" s="62"/>
      <c r="KK131" s="62"/>
      <c r="KL131" s="62"/>
      <c r="KM131" s="62"/>
      <c r="KN131" s="62"/>
      <c r="KO131" s="62"/>
      <c r="KP131" s="62"/>
      <c r="KQ131" s="62"/>
      <c r="KR131" s="62"/>
      <c r="KS131" s="62"/>
      <c r="KT131" s="62"/>
      <c r="KU131" s="62"/>
      <c r="KV131" s="62"/>
      <c r="KW131" s="62"/>
      <c r="KX131" s="62"/>
      <c r="KY131" s="62"/>
      <c r="KZ131" s="62"/>
      <c r="LA131" s="62"/>
      <c r="LB131" s="62"/>
      <c r="LC131" s="62"/>
      <c r="LD131" s="62"/>
      <c r="LE131" s="62"/>
      <c r="LF131" s="62"/>
      <c r="LG131" s="62"/>
      <c r="LH131" s="62"/>
      <c r="LI131" s="62"/>
      <c r="LJ131" s="62"/>
      <c r="LK131" s="62"/>
      <c r="LL131" s="62"/>
      <c r="LM131" s="62"/>
      <c r="LN131" s="62"/>
      <c r="LO131" s="62"/>
      <c r="LP131" s="62"/>
      <c r="LQ131" s="62"/>
      <c r="LR131" s="62"/>
      <c r="LS131" s="62"/>
      <c r="LT131" s="62"/>
      <c r="LU131" s="62"/>
      <c r="LV131" s="62"/>
      <c r="LW131" s="62"/>
      <c r="LX131" s="62"/>
      <c r="LY131" s="62"/>
      <c r="LZ131" s="62"/>
      <c r="MA131" s="62"/>
      <c r="MB131" s="62"/>
      <c r="MC131" s="62"/>
      <c r="MD131" s="62"/>
      <c r="ME131" s="62"/>
      <c r="MF131" s="62"/>
      <c r="MG131" s="62"/>
      <c r="MH131" s="62"/>
      <c r="MI131" s="62"/>
      <c r="MJ131" s="62"/>
      <c r="MK131" s="62"/>
      <c r="ML131" s="62"/>
      <c r="MM131" s="62"/>
      <c r="MN131" s="62"/>
      <c r="MO131" s="62"/>
      <c r="MP131" s="62"/>
      <c r="MQ131" s="62"/>
      <c r="MR131" s="62"/>
      <c r="MS131" s="62"/>
      <c r="MT131" s="62"/>
      <c r="MU131" s="62"/>
      <c r="MV131" s="62"/>
      <c r="MW131" s="62"/>
      <c r="MX131" s="62"/>
      <c r="MY131" s="62"/>
      <c r="MZ131" s="62"/>
      <c r="NA131" s="62"/>
      <c r="NB131" s="62"/>
      <c r="NC131" s="62"/>
      <c r="ND131" s="62"/>
      <c r="NE131" s="62"/>
      <c r="NF131" s="62"/>
      <c r="NG131" s="62"/>
      <c r="NH131" s="62"/>
      <c r="NI131" s="62"/>
      <c r="NJ131" s="62"/>
      <c r="NK131" s="62"/>
      <c r="NL131" s="62"/>
      <c r="NM131" s="62"/>
      <c r="NN131" s="62"/>
      <c r="NO131" s="62"/>
      <c r="NP131" s="62"/>
      <c r="NQ131" s="62"/>
      <c r="NR131" s="62"/>
      <c r="NS131" s="62"/>
      <c r="NT131" s="62"/>
      <c r="NU131" s="62"/>
      <c r="NV131" s="62"/>
      <c r="NW131" s="62"/>
      <c r="NX131" s="62"/>
      <c r="NY131" s="62"/>
      <c r="NZ131" s="62"/>
      <c r="OA131" s="62"/>
      <c r="OB131" s="62"/>
      <c r="OC131" s="62"/>
      <c r="OD131" s="62"/>
      <c r="OE131" s="62"/>
      <c r="OF131" s="62"/>
      <c r="OG131" s="62"/>
      <c r="OH131" s="62"/>
      <c r="OI131" s="62"/>
      <c r="OJ131" s="62"/>
      <c r="OK131" s="62"/>
      <c r="OL131" s="62"/>
      <c r="OM131" s="62"/>
      <c r="ON131" s="62"/>
      <c r="OO131" s="62"/>
      <c r="OP131" s="62"/>
      <c r="OQ131" s="62"/>
      <c r="OR131" s="62"/>
      <c r="OS131" s="62"/>
      <c r="OT131" s="62"/>
      <c r="OU131" s="62"/>
      <c r="OV131" s="62"/>
      <c r="OW131" s="62"/>
      <c r="OX131" s="62"/>
      <c r="OY131" s="62"/>
      <c r="OZ131" s="62"/>
      <c r="PA131" s="62"/>
      <c r="PB131" s="62"/>
      <c r="PC131" s="62"/>
      <c r="PD131" s="62"/>
      <c r="PE131" s="62"/>
      <c r="PF131" s="62"/>
      <c r="PG131" s="62"/>
      <c r="PH131" s="62"/>
      <c r="PI131" s="62"/>
      <c r="PJ131" s="62"/>
      <c r="PK131" s="62"/>
      <c r="PL131" s="62"/>
      <c r="PM131" s="62"/>
      <c r="PN131" s="62"/>
      <c r="PO131" s="62"/>
      <c r="PP131" s="62"/>
      <c r="PQ131" s="62"/>
      <c r="PR131" s="62"/>
      <c r="PS131" s="62"/>
      <c r="PT131" s="62"/>
      <c r="PU131" s="62"/>
      <c r="PV131" s="62"/>
      <c r="PW131" s="62"/>
      <c r="PX131" s="62"/>
      <c r="PY131" s="62"/>
      <c r="PZ131" s="62"/>
      <c r="QA131" s="62"/>
      <c r="QB131" s="62"/>
      <c r="QC131" s="62"/>
      <c r="QD131" s="62"/>
      <c r="QE131" s="62"/>
      <c r="QF131" s="62"/>
      <c r="QG131" s="62"/>
      <c r="QH131" s="62"/>
      <c r="QI131" s="62"/>
      <c r="QJ131" s="62"/>
      <c r="QK131" s="62"/>
      <c r="QL131" s="62"/>
      <c r="QM131" s="62"/>
      <c r="QN131" s="62"/>
      <c r="QO131" s="62"/>
      <c r="QP131" s="62"/>
      <c r="QQ131" s="62"/>
      <c r="QR131" s="62"/>
      <c r="QS131" s="62"/>
      <c r="QT131" s="62"/>
      <c r="QU131" s="62"/>
      <c r="QV131" s="62"/>
      <c r="QW131" s="62"/>
      <c r="QX131" s="62"/>
      <c r="QY131" s="62"/>
      <c r="QZ131" s="62"/>
      <c r="RA131" s="62"/>
      <c r="RB131" s="62"/>
      <c r="RC131" s="62"/>
      <c r="RD131" s="62"/>
      <c r="RE131" s="62"/>
      <c r="RF131" s="62"/>
      <c r="RG131" s="62"/>
      <c r="RH131" s="62"/>
      <c r="RI131" s="62"/>
      <c r="RJ131" s="62"/>
      <c r="RK131" s="62"/>
      <c r="RL131" s="62"/>
      <c r="RM131" s="62"/>
      <c r="RN131" s="62"/>
      <c r="RO131" s="62"/>
      <c r="RP131" s="62"/>
      <c r="RQ131" s="62"/>
      <c r="RR131" s="62"/>
      <c r="RS131" s="62"/>
      <c r="RT131" s="62"/>
      <c r="RU131" s="62"/>
      <c r="RV131" s="62"/>
      <c r="RW131" s="62"/>
      <c r="RX131" s="62"/>
      <c r="RY131" s="62"/>
      <c r="RZ131" s="62"/>
      <c r="SA131" s="62"/>
      <c r="SB131" s="62"/>
      <c r="SC131" s="62"/>
      <c r="SD131" s="62"/>
      <c r="SE131" s="62"/>
      <c r="SF131" s="62"/>
      <c r="SG131" s="62"/>
      <c r="SH131" s="62"/>
      <c r="SI131" s="62"/>
      <c r="SJ131" s="62"/>
      <c r="SK131" s="62"/>
      <c r="SL131" s="62"/>
      <c r="SM131" s="62"/>
      <c r="SN131" s="62"/>
      <c r="SO131" s="62"/>
      <c r="SP131" s="62"/>
      <c r="SQ131" s="62"/>
      <c r="SR131" s="62"/>
      <c r="SS131" s="62"/>
      <c r="ST131" s="62"/>
      <c r="SU131" s="62"/>
      <c r="SV131" s="62"/>
      <c r="SW131" s="62"/>
      <c r="SX131" s="62"/>
      <c r="SY131" s="62"/>
      <c r="SZ131" s="62"/>
      <c r="TA131" s="62"/>
      <c r="TB131" s="62"/>
      <c r="TC131" s="62"/>
      <c r="TD131" s="62"/>
      <c r="TE131" s="62"/>
      <c r="TF131" s="62"/>
      <c r="TG131" s="62"/>
      <c r="TH131" s="62"/>
      <c r="TI131" s="62"/>
      <c r="TJ131" s="62"/>
      <c r="TK131" s="62"/>
      <c r="TL131" s="62"/>
      <c r="TM131" s="62"/>
      <c r="TN131" s="62"/>
      <c r="TO131" s="62"/>
      <c r="TP131" s="62"/>
      <c r="TQ131" s="62"/>
      <c r="TR131" s="62"/>
      <c r="TS131" s="62"/>
      <c r="TT131" s="62"/>
      <c r="TU131" s="62"/>
      <c r="TV131" s="62"/>
      <c r="TW131" s="62"/>
      <c r="TX131" s="62"/>
      <c r="TY131" s="62"/>
      <c r="TZ131" s="62"/>
      <c r="UA131" s="62"/>
      <c r="UB131" s="62"/>
      <c r="UC131" s="62"/>
      <c r="UD131" s="62"/>
      <c r="UE131" s="62"/>
      <c r="UF131" s="62"/>
      <c r="UG131" s="62"/>
      <c r="UH131" s="62"/>
      <c r="UI131" s="62"/>
      <c r="UJ131" s="62"/>
      <c r="UK131" s="62"/>
      <c r="UL131" s="62"/>
      <c r="UM131" s="62"/>
      <c r="UN131" s="62"/>
      <c r="UO131" s="62"/>
      <c r="UP131" s="62"/>
      <c r="UQ131" s="62"/>
      <c r="UR131" s="62"/>
      <c r="US131" s="62"/>
      <c r="UT131" s="62"/>
      <c r="UU131" s="62"/>
      <c r="UV131" s="62"/>
      <c r="UW131" s="62"/>
      <c r="UX131" s="62"/>
      <c r="UY131" s="62"/>
      <c r="UZ131" s="62"/>
      <c r="VA131" s="62"/>
      <c r="VB131" s="62"/>
      <c r="VC131" s="62"/>
      <c r="VD131" s="62"/>
      <c r="VE131" s="62"/>
      <c r="VF131" s="62"/>
      <c r="VG131" s="62"/>
      <c r="VH131" s="62"/>
      <c r="VI131" s="62"/>
      <c r="VJ131" s="62"/>
      <c r="VK131" s="62"/>
      <c r="VL131" s="62"/>
      <c r="VM131" s="62"/>
      <c r="VN131" s="62"/>
      <c r="VO131" s="62"/>
      <c r="VP131" s="62"/>
      <c r="VQ131" s="62"/>
      <c r="VR131" s="62"/>
      <c r="VS131" s="62"/>
      <c r="VT131" s="62"/>
      <c r="VU131" s="62"/>
      <c r="VV131" s="62"/>
      <c r="VW131" s="62"/>
      <c r="VX131" s="62"/>
      <c r="VY131" s="62"/>
      <c r="VZ131" s="62"/>
      <c r="WA131" s="62"/>
      <c r="WB131" s="62"/>
      <c r="WC131" s="62"/>
      <c r="WD131" s="62"/>
      <c r="WE131" s="62"/>
      <c r="WF131" s="62"/>
      <c r="WG131" s="62"/>
      <c r="WH131" s="62"/>
      <c r="WI131" s="62"/>
      <c r="WJ131" s="62"/>
      <c r="WK131" s="62"/>
      <c r="WL131" s="62"/>
      <c r="WM131" s="62"/>
      <c r="WN131" s="62"/>
      <c r="WO131" s="62"/>
      <c r="WP131" s="62"/>
      <c r="WQ131" s="62"/>
      <c r="WR131" s="62"/>
      <c r="WS131" s="62"/>
      <c r="WT131" s="62"/>
      <c r="WU131" s="62"/>
      <c r="WV131" s="62"/>
      <c r="WW131" s="62"/>
      <c r="WX131" s="62"/>
      <c r="WY131" s="62"/>
      <c r="WZ131" s="62"/>
      <c r="XA131" s="62"/>
      <c r="XB131" s="62"/>
      <c r="XC131" s="62"/>
      <c r="XD131" s="62"/>
      <c r="XE131" s="62"/>
      <c r="XF131" s="62"/>
      <c r="XG131" s="62"/>
      <c r="XH131" s="62"/>
      <c r="XI131" s="62"/>
      <c r="XJ131" s="62"/>
      <c r="XK131" s="62"/>
      <c r="XL131" s="62"/>
      <c r="XM131" s="62"/>
      <c r="XN131" s="62"/>
      <c r="XO131" s="62"/>
      <c r="XP131" s="62"/>
      <c r="XQ131" s="62"/>
      <c r="XR131" s="62"/>
      <c r="XS131" s="62"/>
      <c r="XT131" s="62"/>
      <c r="XU131" s="62"/>
      <c r="XV131" s="62"/>
      <c r="XW131" s="62"/>
      <c r="XX131" s="62"/>
      <c r="XY131" s="62"/>
      <c r="XZ131" s="62"/>
      <c r="YA131" s="62"/>
      <c r="YB131" s="62"/>
      <c r="YC131" s="62"/>
      <c r="YD131" s="62"/>
      <c r="YE131" s="62"/>
      <c r="YF131" s="62"/>
      <c r="YG131" s="62"/>
      <c r="YH131" s="62"/>
      <c r="YI131" s="62"/>
      <c r="YJ131" s="62"/>
      <c r="YK131" s="62"/>
      <c r="YL131" s="62"/>
      <c r="YM131" s="62"/>
      <c r="YN131" s="62"/>
      <c r="YO131" s="62"/>
      <c r="YP131" s="62"/>
      <c r="YQ131" s="62"/>
      <c r="YR131" s="62"/>
      <c r="YS131" s="62"/>
      <c r="YT131" s="62"/>
      <c r="YU131" s="62"/>
      <c r="YV131" s="62"/>
      <c r="YW131" s="62"/>
      <c r="YX131" s="62"/>
      <c r="YY131" s="62"/>
      <c r="YZ131" s="62"/>
      <c r="ZA131" s="62"/>
      <c r="ZB131" s="62"/>
      <c r="ZC131" s="62"/>
      <c r="ZD131" s="62"/>
      <c r="ZE131" s="62"/>
      <c r="ZF131" s="62"/>
      <c r="ZG131" s="62"/>
      <c r="ZH131" s="62"/>
      <c r="ZI131" s="62"/>
      <c r="ZJ131" s="62"/>
      <c r="ZK131" s="62"/>
      <c r="ZL131" s="62"/>
      <c r="ZM131" s="62"/>
      <c r="ZN131" s="62"/>
      <c r="ZO131" s="62"/>
      <c r="ZP131" s="62"/>
      <c r="ZQ131" s="62"/>
      <c r="ZR131" s="62"/>
      <c r="ZS131" s="62"/>
      <c r="ZT131" s="62"/>
      <c r="ZU131" s="62"/>
      <c r="ZV131" s="62"/>
      <c r="ZW131" s="62"/>
      <c r="ZX131" s="62"/>
      <c r="ZY131" s="62"/>
      <c r="ZZ131" s="62"/>
      <c r="AAA131" s="62"/>
      <c r="AAB131" s="62"/>
      <c r="AAC131" s="62"/>
      <c r="AAD131" s="62"/>
      <c r="AAE131" s="62"/>
      <c r="AAF131" s="62"/>
      <c r="AAG131" s="62"/>
      <c r="AAH131" s="62"/>
      <c r="AAI131" s="62"/>
      <c r="AAJ131" s="62"/>
      <c r="AAK131" s="62"/>
      <c r="AAL131" s="62"/>
      <c r="AAM131" s="62"/>
      <c r="AAN131" s="62"/>
      <c r="AAO131" s="62"/>
      <c r="AAP131" s="62"/>
      <c r="AAQ131" s="62"/>
      <c r="AAR131" s="62"/>
      <c r="AAS131" s="62"/>
      <c r="AAT131" s="62"/>
      <c r="AAU131" s="62"/>
      <c r="AAV131" s="62"/>
      <c r="AAW131" s="62"/>
      <c r="AAX131" s="62"/>
      <c r="AAY131" s="62"/>
      <c r="AAZ131" s="62"/>
      <c r="ABA131" s="62"/>
      <c r="ABB131" s="62"/>
      <c r="ABC131" s="62"/>
      <c r="ABD131" s="62"/>
      <c r="ABE131" s="62"/>
      <c r="ABF131" s="62"/>
      <c r="ABG131" s="62"/>
      <c r="ABH131" s="62"/>
      <c r="ABI131" s="62"/>
      <c r="ABJ131" s="62"/>
      <c r="ABK131" s="62"/>
      <c r="ABL131" s="62"/>
      <c r="ABM131" s="62"/>
      <c r="ABN131" s="62"/>
      <c r="ABO131" s="62"/>
      <c r="ABP131" s="62"/>
      <c r="ABQ131" s="62"/>
      <c r="ABR131" s="62"/>
      <c r="ABS131" s="62"/>
      <c r="ABT131" s="62"/>
      <c r="ABU131" s="62"/>
      <c r="ABV131" s="62"/>
      <c r="ABW131" s="62"/>
      <c r="ABX131" s="62"/>
      <c r="ABY131" s="62"/>
      <c r="ABZ131" s="62"/>
      <c r="ACA131" s="62"/>
      <c r="ACB131" s="62"/>
      <c r="ACC131" s="62"/>
      <c r="ACD131" s="62"/>
      <c r="ACE131" s="62"/>
      <c r="ACF131" s="62"/>
      <c r="ACG131" s="62"/>
      <c r="ACH131" s="62"/>
      <c r="ACI131" s="62"/>
      <c r="ACJ131" s="62"/>
      <c r="ACK131" s="62"/>
      <c r="ACL131" s="62"/>
      <c r="ACM131" s="62"/>
      <c r="ACN131" s="62"/>
      <c r="ACO131" s="62"/>
      <c r="ACP131" s="62"/>
      <c r="ACQ131" s="62"/>
      <c r="ACR131" s="62"/>
      <c r="ACS131" s="62"/>
      <c r="ACT131" s="62"/>
      <c r="ACU131" s="62"/>
      <c r="ACV131" s="62"/>
      <c r="ACW131" s="62"/>
      <c r="ACX131" s="62"/>
      <c r="ACY131" s="62"/>
      <c r="ACZ131" s="62"/>
      <c r="ADA131" s="62"/>
      <c r="ADB131" s="62"/>
      <c r="ADC131" s="62"/>
      <c r="ADD131" s="62"/>
      <c r="ADE131" s="62"/>
      <c r="ADF131" s="62"/>
      <c r="ADG131" s="62"/>
      <c r="ADH131" s="62"/>
      <c r="ADI131" s="62"/>
      <c r="ADJ131" s="62"/>
      <c r="ADK131" s="62"/>
      <c r="ADL131" s="62"/>
      <c r="ADM131" s="62"/>
      <c r="ADN131" s="62"/>
      <c r="ADO131" s="62"/>
      <c r="ADP131" s="62"/>
      <c r="ADQ131" s="62"/>
      <c r="ADR131" s="62"/>
      <c r="ADS131" s="62"/>
      <c r="ADT131" s="62"/>
      <c r="ADU131" s="62"/>
      <c r="ADV131" s="62"/>
      <c r="ADW131" s="62"/>
      <c r="ADX131" s="62"/>
      <c r="ADY131" s="62"/>
      <c r="ADZ131" s="62"/>
      <c r="AEA131" s="62"/>
      <c r="AEB131" s="62"/>
      <c r="AEC131" s="62"/>
      <c r="AED131" s="62"/>
      <c r="AEE131" s="62"/>
      <c r="AEF131" s="62"/>
      <c r="AEG131" s="62"/>
      <c r="AEH131" s="62"/>
      <c r="AEI131" s="62"/>
      <c r="AEJ131" s="62"/>
      <c r="AEK131" s="62"/>
      <c r="AEL131" s="62"/>
      <c r="AEM131" s="62"/>
      <c r="AEN131" s="62"/>
      <c r="AEO131" s="62"/>
      <c r="AEP131" s="62"/>
      <c r="AEQ131" s="62"/>
      <c r="AER131" s="62"/>
      <c r="AES131" s="62"/>
      <c r="AET131" s="62"/>
      <c r="AEU131" s="62"/>
      <c r="AEV131" s="62"/>
      <c r="AEW131" s="62"/>
      <c r="AEX131" s="62"/>
      <c r="AEY131" s="62"/>
      <c r="AEZ131" s="62"/>
      <c r="AFA131" s="62"/>
      <c r="AFB131" s="62"/>
      <c r="AFC131" s="62"/>
      <c r="AFD131" s="62"/>
      <c r="AFE131" s="62"/>
      <c r="AFF131" s="62"/>
      <c r="AFG131" s="62"/>
      <c r="AFH131" s="62"/>
      <c r="AFI131" s="62"/>
      <c r="AFJ131" s="62"/>
      <c r="AFK131" s="62"/>
      <c r="AFL131" s="62"/>
      <c r="AFM131" s="62"/>
      <c r="AFN131" s="62"/>
      <c r="AFO131" s="62"/>
      <c r="AFP131" s="62"/>
      <c r="AFQ131" s="62"/>
      <c r="AFR131" s="62"/>
      <c r="AFS131" s="62"/>
      <c r="AFT131" s="62"/>
      <c r="AFU131" s="62"/>
      <c r="AFV131" s="62"/>
      <c r="AFW131" s="62"/>
      <c r="AFX131" s="62"/>
      <c r="AFY131" s="62"/>
      <c r="AFZ131" s="62"/>
      <c r="AGA131" s="62"/>
      <c r="AGB131" s="62"/>
      <c r="AGC131" s="62"/>
      <c r="AGD131" s="62"/>
      <c r="AGE131" s="62"/>
      <c r="AGF131" s="62"/>
      <c r="AGG131" s="62"/>
      <c r="AGH131" s="62"/>
      <c r="AGI131" s="62"/>
      <c r="AGJ131" s="62"/>
      <c r="AGK131" s="62"/>
      <c r="AGL131" s="62"/>
      <c r="AGM131" s="62"/>
      <c r="AGN131" s="62"/>
      <c r="AGO131" s="62"/>
      <c r="AGP131" s="62"/>
      <c r="AGQ131" s="62"/>
      <c r="AGR131" s="62"/>
      <c r="AGS131" s="62"/>
      <c r="AGT131" s="62"/>
      <c r="AGU131" s="62"/>
      <c r="AGV131" s="62"/>
      <c r="AGW131" s="62"/>
      <c r="AGX131" s="62"/>
      <c r="AGY131" s="62"/>
      <c r="AGZ131" s="62"/>
      <c r="AHA131" s="62"/>
      <c r="AHB131" s="62"/>
      <c r="AHC131" s="62"/>
      <c r="AHD131" s="62"/>
      <c r="AHE131" s="62"/>
      <c r="AHF131" s="62"/>
      <c r="AHG131" s="62"/>
      <c r="AHH131" s="62"/>
      <c r="AHI131" s="62"/>
      <c r="AHJ131" s="62"/>
      <c r="AHK131" s="62"/>
      <c r="AHL131" s="62"/>
      <c r="AHM131" s="62"/>
      <c r="AHN131" s="62"/>
      <c r="AHO131" s="62"/>
      <c r="AHP131" s="62"/>
      <c r="AHQ131" s="62"/>
      <c r="AHR131" s="62"/>
      <c r="AHS131" s="62"/>
      <c r="AHT131" s="62"/>
      <c r="AHU131" s="62"/>
      <c r="AHV131" s="62"/>
      <c r="AHW131" s="62"/>
      <c r="AHX131" s="62"/>
      <c r="AHY131" s="62"/>
      <c r="AHZ131" s="62"/>
      <c r="AIA131" s="62"/>
      <c r="AIB131" s="62"/>
      <c r="AIC131" s="62"/>
      <c r="AID131" s="62"/>
      <c r="AIE131" s="62"/>
      <c r="AIF131" s="62"/>
      <c r="AIG131" s="62"/>
      <c r="AIH131" s="62"/>
      <c r="AII131" s="62"/>
      <c r="AIJ131" s="62"/>
      <c r="AIK131" s="62"/>
      <c r="AIL131" s="62"/>
      <c r="AIM131" s="62"/>
      <c r="AIN131" s="62"/>
      <c r="AIO131" s="62"/>
      <c r="AIP131" s="62"/>
      <c r="AIQ131" s="62"/>
      <c r="AIR131" s="62"/>
      <c r="AIS131" s="62"/>
      <c r="AIT131" s="62"/>
      <c r="AIU131" s="62"/>
      <c r="AIV131" s="62"/>
      <c r="AIW131" s="62"/>
      <c r="AIX131" s="62"/>
      <c r="AIY131" s="62"/>
      <c r="AIZ131" s="62"/>
      <c r="AJA131" s="62"/>
      <c r="AJB131" s="62"/>
      <c r="AJC131" s="62"/>
      <c r="AJD131" s="62"/>
    </row>
    <row r="132" spans="1:940" s="17" customFormat="1" x14ac:dyDescent="0.25">
      <c r="A132" s="29" t="s">
        <v>51</v>
      </c>
      <c r="B132" s="13">
        <f>C128-E128</f>
        <v>108.34000000000378</v>
      </c>
      <c r="D132" s="7"/>
      <c r="E132" s="8"/>
      <c r="F132"/>
      <c r="G132"/>
      <c r="H132"/>
      <c r="I132" s="62"/>
      <c r="J132" s="62"/>
      <c r="K132" s="62"/>
      <c r="L132" s="62"/>
      <c r="M132" s="62"/>
      <c r="N132" s="62"/>
      <c r="O132" s="62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  <c r="DS132" s="63"/>
      <c r="DT132" s="63"/>
      <c r="DU132" s="63"/>
      <c r="DV132" s="63"/>
      <c r="DW132" s="63"/>
      <c r="DX132" s="63"/>
      <c r="DY132" s="63"/>
      <c r="DZ132" s="63"/>
      <c r="EA132" s="63"/>
      <c r="EB132" s="63"/>
      <c r="EC132" s="63"/>
      <c r="ED132" s="63"/>
      <c r="EE132" s="63"/>
      <c r="EF132" s="63"/>
      <c r="EG132" s="63"/>
      <c r="EH132" s="63"/>
      <c r="EI132" s="63"/>
      <c r="EJ132" s="63"/>
      <c r="EK132" s="63"/>
      <c r="EL132" s="63"/>
      <c r="EM132" s="63"/>
      <c r="EN132" s="63"/>
      <c r="EO132" s="63"/>
      <c r="EP132" s="63"/>
      <c r="EQ132" s="63"/>
      <c r="ER132" s="63"/>
      <c r="ES132" s="63"/>
      <c r="ET132" s="63"/>
      <c r="EU132" s="63"/>
      <c r="EV132" s="63"/>
      <c r="EW132" s="63"/>
      <c r="EX132" s="63"/>
      <c r="EY132" s="63"/>
      <c r="EZ132" s="63"/>
      <c r="FA132" s="63"/>
      <c r="FB132" s="63"/>
      <c r="FC132" s="63"/>
      <c r="FD132" s="63"/>
      <c r="FE132" s="63"/>
      <c r="FF132" s="63"/>
      <c r="FG132" s="63"/>
      <c r="FH132" s="63"/>
      <c r="FI132" s="63"/>
      <c r="FJ132" s="63"/>
      <c r="FK132" s="63"/>
      <c r="FL132" s="63"/>
      <c r="FM132" s="63"/>
      <c r="FN132" s="63"/>
      <c r="FO132" s="63"/>
      <c r="FP132" s="63"/>
      <c r="FQ132" s="63"/>
      <c r="FR132" s="63"/>
      <c r="FS132" s="63"/>
      <c r="FT132" s="63"/>
      <c r="FU132" s="63"/>
      <c r="FV132" s="63"/>
      <c r="FW132" s="63"/>
      <c r="FX132" s="63"/>
      <c r="FY132" s="63"/>
      <c r="FZ132" s="63"/>
      <c r="GA132" s="63"/>
      <c r="GB132" s="63"/>
      <c r="GC132" s="63"/>
      <c r="GD132" s="63"/>
      <c r="GE132" s="63"/>
      <c r="GF132" s="63"/>
      <c r="GG132" s="63"/>
      <c r="GH132" s="63"/>
      <c r="GI132" s="63"/>
      <c r="GJ132" s="63"/>
      <c r="GK132" s="63"/>
      <c r="GL132" s="63"/>
      <c r="GM132" s="63"/>
      <c r="GN132" s="63"/>
      <c r="GO132" s="63"/>
      <c r="GP132" s="63"/>
      <c r="GQ132" s="63"/>
      <c r="GR132" s="63"/>
      <c r="GS132" s="63"/>
      <c r="GT132" s="63"/>
      <c r="GU132" s="63"/>
      <c r="GV132" s="63"/>
      <c r="GW132" s="63"/>
      <c r="GX132" s="63"/>
      <c r="GY132" s="63"/>
      <c r="GZ132" s="63"/>
      <c r="HA132" s="63"/>
      <c r="HB132" s="63"/>
      <c r="HC132" s="63"/>
      <c r="HD132" s="63"/>
      <c r="HE132" s="63"/>
      <c r="HF132" s="63"/>
      <c r="HG132" s="63"/>
      <c r="HH132" s="63"/>
      <c r="HI132" s="63"/>
      <c r="HJ132" s="63"/>
      <c r="HK132" s="63"/>
      <c r="HL132" s="63"/>
      <c r="HM132" s="63"/>
      <c r="HN132" s="63"/>
      <c r="HO132" s="63"/>
      <c r="HP132" s="63"/>
      <c r="HQ132" s="63"/>
      <c r="HR132" s="63"/>
      <c r="HS132" s="63"/>
      <c r="HT132" s="63"/>
      <c r="HU132" s="63"/>
      <c r="HV132" s="63"/>
      <c r="HW132" s="63"/>
      <c r="HX132" s="63"/>
      <c r="HY132" s="63"/>
      <c r="HZ132" s="63"/>
      <c r="IA132" s="63"/>
      <c r="IB132" s="63"/>
      <c r="IC132" s="63"/>
      <c r="ID132" s="63"/>
      <c r="IE132" s="63"/>
      <c r="IF132" s="63"/>
      <c r="IG132" s="63"/>
      <c r="IH132" s="63"/>
      <c r="II132" s="63"/>
      <c r="IJ132" s="63"/>
      <c r="IK132" s="63"/>
      <c r="IL132" s="63"/>
      <c r="IM132" s="63"/>
      <c r="IN132" s="63"/>
      <c r="IO132" s="63"/>
      <c r="IP132" s="63"/>
      <c r="IQ132" s="63"/>
      <c r="IR132" s="63"/>
      <c r="IS132" s="63"/>
      <c r="IT132" s="63"/>
      <c r="IU132" s="63"/>
      <c r="IV132" s="63"/>
      <c r="IW132" s="63"/>
      <c r="IX132" s="63"/>
      <c r="IY132" s="63"/>
      <c r="IZ132" s="63"/>
      <c r="JA132" s="63"/>
      <c r="JB132" s="63"/>
      <c r="JC132" s="63"/>
      <c r="JD132" s="63"/>
      <c r="JE132" s="63"/>
      <c r="JF132" s="63"/>
      <c r="JG132" s="63"/>
      <c r="JH132" s="63"/>
      <c r="JI132" s="63"/>
      <c r="JJ132" s="63"/>
      <c r="JK132" s="63"/>
      <c r="JL132" s="63"/>
      <c r="JM132" s="63"/>
      <c r="JN132" s="63"/>
      <c r="JO132" s="63"/>
      <c r="JP132" s="63"/>
      <c r="JQ132" s="63"/>
      <c r="JR132" s="63"/>
      <c r="JS132" s="63"/>
      <c r="JT132" s="63"/>
      <c r="JU132" s="63"/>
      <c r="JV132" s="63"/>
      <c r="JW132" s="63"/>
      <c r="JX132" s="63"/>
      <c r="JY132" s="63"/>
      <c r="JZ132" s="63"/>
      <c r="KA132" s="63"/>
      <c r="KB132" s="63"/>
      <c r="KC132" s="63"/>
      <c r="KD132" s="63"/>
      <c r="KE132" s="63"/>
      <c r="KF132" s="63"/>
      <c r="KG132" s="63"/>
      <c r="KH132" s="63"/>
      <c r="KI132" s="63"/>
      <c r="KJ132" s="63"/>
      <c r="KK132" s="63"/>
      <c r="KL132" s="63"/>
      <c r="KM132" s="63"/>
      <c r="KN132" s="63"/>
      <c r="KO132" s="63"/>
      <c r="KP132" s="63"/>
      <c r="KQ132" s="63"/>
      <c r="KR132" s="63"/>
      <c r="KS132" s="63"/>
      <c r="KT132" s="63"/>
      <c r="KU132" s="63"/>
      <c r="KV132" s="63"/>
      <c r="KW132" s="63"/>
      <c r="KX132" s="63"/>
      <c r="KY132" s="63"/>
      <c r="KZ132" s="63"/>
      <c r="LA132" s="63"/>
      <c r="LB132" s="63"/>
      <c r="LC132" s="63"/>
      <c r="LD132" s="63"/>
      <c r="LE132" s="63"/>
      <c r="LF132" s="63"/>
      <c r="LG132" s="63"/>
      <c r="LH132" s="63"/>
      <c r="LI132" s="63"/>
      <c r="LJ132" s="63"/>
      <c r="LK132" s="63"/>
      <c r="LL132" s="63"/>
      <c r="LM132" s="63"/>
      <c r="LN132" s="63"/>
      <c r="LO132" s="63"/>
      <c r="LP132" s="63"/>
      <c r="LQ132" s="63"/>
      <c r="LR132" s="63"/>
      <c r="LS132" s="63"/>
      <c r="LT132" s="63"/>
      <c r="LU132" s="63"/>
      <c r="LV132" s="63"/>
      <c r="LW132" s="63"/>
      <c r="LX132" s="63"/>
      <c r="LY132" s="63"/>
      <c r="LZ132" s="63"/>
      <c r="MA132" s="63"/>
      <c r="MB132" s="63"/>
      <c r="MC132" s="63"/>
      <c r="MD132" s="63"/>
      <c r="ME132" s="63"/>
      <c r="MF132" s="63"/>
      <c r="MG132" s="63"/>
      <c r="MH132" s="63"/>
      <c r="MI132" s="63"/>
      <c r="MJ132" s="63"/>
      <c r="MK132" s="63"/>
      <c r="ML132" s="63"/>
      <c r="MM132" s="63"/>
      <c r="MN132" s="63"/>
      <c r="MO132" s="63"/>
      <c r="MP132" s="63"/>
      <c r="MQ132" s="63"/>
      <c r="MR132" s="63"/>
      <c r="MS132" s="63"/>
      <c r="MT132" s="63"/>
      <c r="MU132" s="63"/>
      <c r="MV132" s="63"/>
      <c r="MW132" s="63"/>
      <c r="MX132" s="63"/>
      <c r="MY132" s="63"/>
      <c r="MZ132" s="63"/>
      <c r="NA132" s="63"/>
      <c r="NB132" s="63"/>
      <c r="NC132" s="63"/>
      <c r="ND132" s="63"/>
      <c r="NE132" s="63"/>
      <c r="NF132" s="63"/>
      <c r="NG132" s="63"/>
      <c r="NH132" s="63"/>
      <c r="NI132" s="63"/>
      <c r="NJ132" s="63"/>
      <c r="NK132" s="63"/>
      <c r="NL132" s="63"/>
      <c r="NM132" s="63"/>
      <c r="NN132" s="63"/>
      <c r="NO132" s="63"/>
      <c r="NP132" s="63"/>
      <c r="NQ132" s="63"/>
      <c r="NR132" s="63"/>
      <c r="NS132" s="63"/>
      <c r="NT132" s="63"/>
      <c r="NU132" s="63"/>
      <c r="NV132" s="63"/>
      <c r="NW132" s="63"/>
      <c r="NX132" s="63"/>
      <c r="NY132" s="63"/>
      <c r="NZ132" s="63"/>
      <c r="OA132" s="63"/>
      <c r="OB132" s="63"/>
      <c r="OC132" s="63"/>
      <c r="OD132" s="63"/>
      <c r="OE132" s="63"/>
      <c r="OF132" s="63"/>
      <c r="OG132" s="63"/>
      <c r="OH132" s="63"/>
      <c r="OI132" s="63"/>
      <c r="OJ132" s="63"/>
      <c r="OK132" s="63"/>
      <c r="OL132" s="63"/>
      <c r="OM132" s="63"/>
      <c r="ON132" s="63"/>
      <c r="OO132" s="63"/>
      <c r="OP132" s="63"/>
      <c r="OQ132" s="63"/>
      <c r="OR132" s="63"/>
      <c r="OS132" s="63"/>
      <c r="OT132" s="63"/>
      <c r="OU132" s="63"/>
      <c r="OV132" s="63"/>
      <c r="OW132" s="63"/>
      <c r="OX132" s="63"/>
      <c r="OY132" s="63"/>
      <c r="OZ132" s="63"/>
      <c r="PA132" s="63"/>
      <c r="PB132" s="63"/>
      <c r="PC132" s="63"/>
      <c r="PD132" s="63"/>
      <c r="PE132" s="63"/>
      <c r="PF132" s="63"/>
      <c r="PG132" s="63"/>
      <c r="PH132" s="63"/>
      <c r="PI132" s="63"/>
      <c r="PJ132" s="63"/>
      <c r="PK132" s="63"/>
      <c r="PL132" s="63"/>
      <c r="PM132" s="63"/>
      <c r="PN132" s="63"/>
      <c r="PO132" s="63"/>
      <c r="PP132" s="63"/>
      <c r="PQ132" s="63"/>
      <c r="PR132" s="63"/>
      <c r="PS132" s="63"/>
      <c r="PT132" s="63"/>
      <c r="PU132" s="63"/>
      <c r="PV132" s="63"/>
      <c r="PW132" s="63"/>
      <c r="PX132" s="63"/>
      <c r="PY132" s="63"/>
      <c r="PZ132" s="63"/>
      <c r="QA132" s="63"/>
      <c r="QB132" s="63"/>
      <c r="QC132" s="63"/>
      <c r="QD132" s="63"/>
      <c r="QE132" s="63"/>
      <c r="QF132" s="63"/>
      <c r="QG132" s="63"/>
      <c r="QH132" s="63"/>
      <c r="QI132" s="63"/>
      <c r="QJ132" s="63"/>
      <c r="QK132" s="63"/>
      <c r="QL132" s="63"/>
      <c r="QM132" s="63"/>
      <c r="QN132" s="63"/>
      <c r="QO132" s="63"/>
      <c r="QP132" s="63"/>
      <c r="QQ132" s="63"/>
      <c r="QR132" s="63"/>
      <c r="QS132" s="63"/>
      <c r="QT132" s="63"/>
      <c r="QU132" s="63"/>
      <c r="QV132" s="63"/>
      <c r="QW132" s="63"/>
      <c r="QX132" s="63"/>
      <c r="QY132" s="63"/>
      <c r="QZ132" s="63"/>
      <c r="RA132" s="63"/>
      <c r="RB132" s="63"/>
      <c r="RC132" s="63"/>
      <c r="RD132" s="63"/>
      <c r="RE132" s="63"/>
      <c r="RF132" s="63"/>
      <c r="RG132" s="63"/>
      <c r="RH132" s="63"/>
      <c r="RI132" s="63"/>
      <c r="RJ132" s="63"/>
      <c r="RK132" s="63"/>
      <c r="RL132" s="63"/>
      <c r="RM132" s="63"/>
      <c r="RN132" s="63"/>
      <c r="RO132" s="63"/>
      <c r="RP132" s="63"/>
      <c r="RQ132" s="63"/>
      <c r="RR132" s="63"/>
      <c r="RS132" s="63"/>
      <c r="RT132" s="63"/>
      <c r="RU132" s="63"/>
      <c r="RV132" s="63"/>
      <c r="RW132" s="63"/>
      <c r="RX132" s="63"/>
      <c r="RY132" s="63"/>
      <c r="RZ132" s="63"/>
      <c r="SA132" s="63"/>
      <c r="SB132" s="63"/>
      <c r="SC132" s="63"/>
      <c r="SD132" s="63"/>
      <c r="SE132" s="63"/>
      <c r="SF132" s="63"/>
      <c r="SG132" s="63"/>
      <c r="SH132" s="63"/>
      <c r="SI132" s="63"/>
      <c r="SJ132" s="63"/>
      <c r="SK132" s="63"/>
      <c r="SL132" s="63"/>
      <c r="SM132" s="63"/>
      <c r="SN132" s="63"/>
      <c r="SO132" s="63"/>
      <c r="SP132" s="63"/>
      <c r="SQ132" s="63"/>
      <c r="SR132" s="63"/>
      <c r="SS132" s="63"/>
      <c r="ST132" s="63"/>
      <c r="SU132" s="63"/>
      <c r="SV132" s="63"/>
      <c r="SW132" s="63"/>
      <c r="SX132" s="63"/>
      <c r="SY132" s="63"/>
      <c r="SZ132" s="63"/>
      <c r="TA132" s="63"/>
      <c r="TB132" s="63"/>
      <c r="TC132" s="63"/>
      <c r="TD132" s="63"/>
      <c r="TE132" s="63"/>
      <c r="TF132" s="63"/>
      <c r="TG132" s="63"/>
      <c r="TH132" s="63"/>
      <c r="TI132" s="63"/>
      <c r="TJ132" s="63"/>
      <c r="TK132" s="63"/>
      <c r="TL132" s="63"/>
      <c r="TM132" s="63"/>
      <c r="TN132" s="63"/>
      <c r="TO132" s="63"/>
      <c r="TP132" s="63"/>
      <c r="TQ132" s="63"/>
      <c r="TR132" s="63"/>
      <c r="TS132" s="63"/>
      <c r="TT132" s="63"/>
      <c r="TU132" s="63"/>
      <c r="TV132" s="63"/>
      <c r="TW132" s="63"/>
      <c r="TX132" s="63"/>
      <c r="TY132" s="63"/>
      <c r="TZ132" s="63"/>
      <c r="UA132" s="63"/>
      <c r="UB132" s="63"/>
      <c r="UC132" s="63"/>
      <c r="UD132" s="63"/>
      <c r="UE132" s="63"/>
      <c r="UF132" s="63"/>
      <c r="UG132" s="63"/>
      <c r="UH132" s="63"/>
      <c r="UI132" s="63"/>
      <c r="UJ132" s="63"/>
      <c r="UK132" s="63"/>
      <c r="UL132" s="63"/>
      <c r="UM132" s="63"/>
      <c r="UN132" s="63"/>
      <c r="UO132" s="63"/>
      <c r="UP132" s="63"/>
      <c r="UQ132" s="63"/>
      <c r="UR132" s="63"/>
      <c r="US132" s="63"/>
      <c r="UT132" s="63"/>
      <c r="UU132" s="63"/>
      <c r="UV132" s="63"/>
      <c r="UW132" s="63"/>
      <c r="UX132" s="63"/>
      <c r="UY132" s="63"/>
      <c r="UZ132" s="63"/>
      <c r="VA132" s="63"/>
      <c r="VB132" s="63"/>
      <c r="VC132" s="63"/>
      <c r="VD132" s="63"/>
      <c r="VE132" s="63"/>
      <c r="VF132" s="63"/>
      <c r="VG132" s="63"/>
      <c r="VH132" s="63"/>
      <c r="VI132" s="63"/>
      <c r="VJ132" s="63"/>
      <c r="VK132" s="63"/>
      <c r="VL132" s="63"/>
      <c r="VM132" s="63"/>
      <c r="VN132" s="63"/>
      <c r="VO132" s="63"/>
      <c r="VP132" s="63"/>
      <c r="VQ132" s="63"/>
      <c r="VR132" s="63"/>
      <c r="VS132" s="63"/>
      <c r="VT132" s="63"/>
      <c r="VU132" s="63"/>
      <c r="VV132" s="63"/>
      <c r="VW132" s="63"/>
      <c r="VX132" s="63"/>
      <c r="VY132" s="63"/>
      <c r="VZ132" s="63"/>
      <c r="WA132" s="63"/>
      <c r="WB132" s="63"/>
      <c r="WC132" s="63"/>
      <c r="WD132" s="63"/>
      <c r="WE132" s="63"/>
      <c r="WF132" s="63"/>
      <c r="WG132" s="63"/>
      <c r="WH132" s="63"/>
      <c r="WI132" s="63"/>
      <c r="WJ132" s="63"/>
      <c r="WK132" s="63"/>
      <c r="WL132" s="63"/>
      <c r="WM132" s="63"/>
      <c r="WN132" s="63"/>
      <c r="WO132" s="63"/>
      <c r="WP132" s="63"/>
      <c r="WQ132" s="63"/>
      <c r="WR132" s="63"/>
      <c r="WS132" s="63"/>
      <c r="WT132" s="63"/>
      <c r="WU132" s="63"/>
      <c r="WV132" s="63"/>
      <c r="WW132" s="63"/>
      <c r="WX132" s="63"/>
      <c r="WY132" s="63"/>
      <c r="WZ132" s="63"/>
      <c r="XA132" s="63"/>
      <c r="XB132" s="63"/>
      <c r="XC132" s="63"/>
      <c r="XD132" s="63"/>
      <c r="XE132" s="63"/>
      <c r="XF132" s="63"/>
      <c r="XG132" s="63"/>
      <c r="XH132" s="63"/>
      <c r="XI132" s="63"/>
      <c r="XJ132" s="63"/>
      <c r="XK132" s="63"/>
      <c r="XL132" s="63"/>
      <c r="XM132" s="63"/>
      <c r="XN132" s="63"/>
      <c r="XO132" s="63"/>
      <c r="XP132" s="63"/>
      <c r="XQ132" s="63"/>
      <c r="XR132" s="63"/>
      <c r="XS132" s="63"/>
      <c r="XT132" s="63"/>
      <c r="XU132" s="63"/>
      <c r="XV132" s="63"/>
      <c r="XW132" s="63"/>
      <c r="XX132" s="63"/>
      <c r="XY132" s="63"/>
      <c r="XZ132" s="63"/>
      <c r="YA132" s="63"/>
      <c r="YB132" s="63"/>
      <c r="YC132" s="63"/>
      <c r="YD132" s="63"/>
      <c r="YE132" s="63"/>
      <c r="YF132" s="63"/>
      <c r="YG132" s="63"/>
      <c r="YH132" s="63"/>
      <c r="YI132" s="63"/>
      <c r="YJ132" s="63"/>
      <c r="YK132" s="63"/>
      <c r="YL132" s="63"/>
      <c r="YM132" s="63"/>
      <c r="YN132" s="63"/>
      <c r="YO132" s="63"/>
      <c r="YP132" s="63"/>
      <c r="YQ132" s="63"/>
      <c r="YR132" s="63"/>
      <c r="YS132" s="63"/>
      <c r="YT132" s="63"/>
      <c r="YU132" s="63"/>
      <c r="YV132" s="63"/>
      <c r="YW132" s="63"/>
      <c r="YX132" s="63"/>
      <c r="YY132" s="63"/>
      <c r="YZ132" s="63"/>
      <c r="ZA132" s="63"/>
      <c r="ZB132" s="63"/>
      <c r="ZC132" s="63"/>
      <c r="ZD132" s="63"/>
      <c r="ZE132" s="63"/>
      <c r="ZF132" s="63"/>
      <c r="ZG132" s="63"/>
      <c r="ZH132" s="63"/>
      <c r="ZI132" s="63"/>
      <c r="ZJ132" s="63"/>
      <c r="ZK132" s="63"/>
      <c r="ZL132" s="63"/>
      <c r="ZM132" s="63"/>
      <c r="ZN132" s="63"/>
      <c r="ZO132" s="63"/>
      <c r="ZP132" s="63"/>
      <c r="ZQ132" s="63"/>
      <c r="ZR132" s="63"/>
      <c r="ZS132" s="63"/>
      <c r="ZT132" s="63"/>
      <c r="ZU132" s="63"/>
      <c r="ZV132" s="63"/>
      <c r="ZW132" s="63"/>
      <c r="ZX132" s="63"/>
      <c r="ZY132" s="63"/>
      <c r="ZZ132" s="63"/>
      <c r="AAA132" s="63"/>
      <c r="AAB132" s="63"/>
      <c r="AAC132" s="63"/>
      <c r="AAD132" s="63"/>
      <c r="AAE132" s="63"/>
      <c r="AAF132" s="63"/>
      <c r="AAG132" s="63"/>
      <c r="AAH132" s="63"/>
      <c r="AAI132" s="63"/>
      <c r="AAJ132" s="63"/>
      <c r="AAK132" s="63"/>
      <c r="AAL132" s="63"/>
      <c r="AAM132" s="63"/>
      <c r="AAN132" s="63"/>
      <c r="AAO132" s="63"/>
      <c r="AAP132" s="63"/>
      <c r="AAQ132" s="63"/>
      <c r="AAR132" s="63"/>
      <c r="AAS132" s="63"/>
      <c r="AAT132" s="63"/>
      <c r="AAU132" s="63"/>
      <c r="AAV132" s="63"/>
      <c r="AAW132" s="63"/>
      <c r="AAX132" s="63"/>
      <c r="AAY132" s="63"/>
      <c r="AAZ132" s="63"/>
      <c r="ABA132" s="63"/>
      <c r="ABB132" s="63"/>
      <c r="ABC132" s="63"/>
      <c r="ABD132" s="63"/>
      <c r="ABE132" s="63"/>
      <c r="ABF132" s="63"/>
      <c r="ABG132" s="63"/>
      <c r="ABH132" s="63"/>
      <c r="ABI132" s="63"/>
      <c r="ABJ132" s="63"/>
      <c r="ABK132" s="63"/>
      <c r="ABL132" s="63"/>
      <c r="ABM132" s="63"/>
      <c r="ABN132" s="63"/>
      <c r="ABO132" s="63"/>
      <c r="ABP132" s="63"/>
      <c r="ABQ132" s="63"/>
      <c r="ABR132" s="63"/>
      <c r="ABS132" s="63"/>
      <c r="ABT132" s="63"/>
      <c r="ABU132" s="63"/>
      <c r="ABV132" s="63"/>
      <c r="ABW132" s="63"/>
      <c r="ABX132" s="63"/>
      <c r="ABY132" s="63"/>
      <c r="ABZ132" s="63"/>
      <c r="ACA132" s="63"/>
      <c r="ACB132" s="63"/>
      <c r="ACC132" s="63"/>
      <c r="ACD132" s="63"/>
      <c r="ACE132" s="63"/>
      <c r="ACF132" s="63"/>
      <c r="ACG132" s="63"/>
      <c r="ACH132" s="63"/>
      <c r="ACI132" s="63"/>
      <c r="ACJ132" s="63"/>
      <c r="ACK132" s="63"/>
      <c r="ACL132" s="63"/>
      <c r="ACM132" s="63"/>
      <c r="ACN132" s="63"/>
      <c r="ACO132" s="63"/>
      <c r="ACP132" s="63"/>
      <c r="ACQ132" s="63"/>
      <c r="ACR132" s="63"/>
      <c r="ACS132" s="63"/>
      <c r="ACT132" s="63"/>
      <c r="ACU132" s="63"/>
      <c r="ACV132" s="63"/>
      <c r="ACW132" s="63"/>
      <c r="ACX132" s="63"/>
      <c r="ACY132" s="63"/>
      <c r="ACZ132" s="63"/>
      <c r="ADA132" s="63"/>
      <c r="ADB132" s="63"/>
      <c r="ADC132" s="63"/>
      <c r="ADD132" s="63"/>
      <c r="ADE132" s="63"/>
      <c r="ADF132" s="63"/>
      <c r="ADG132" s="63"/>
      <c r="ADH132" s="63"/>
      <c r="ADI132" s="63"/>
      <c r="ADJ132" s="63"/>
      <c r="ADK132" s="63"/>
      <c r="ADL132" s="63"/>
      <c r="ADM132" s="63"/>
      <c r="ADN132" s="63"/>
      <c r="ADO132" s="63"/>
      <c r="ADP132" s="63"/>
      <c r="ADQ132" s="63"/>
      <c r="ADR132" s="63"/>
      <c r="ADS132" s="63"/>
      <c r="ADT132" s="63"/>
      <c r="ADU132" s="63"/>
      <c r="ADV132" s="63"/>
      <c r="ADW132" s="63"/>
      <c r="ADX132" s="63"/>
      <c r="ADY132" s="63"/>
      <c r="ADZ132" s="63"/>
      <c r="AEA132" s="63"/>
      <c r="AEB132" s="63"/>
      <c r="AEC132" s="63"/>
      <c r="AED132" s="63"/>
      <c r="AEE132" s="63"/>
      <c r="AEF132" s="63"/>
      <c r="AEG132" s="63"/>
      <c r="AEH132" s="63"/>
      <c r="AEI132" s="63"/>
      <c r="AEJ132" s="63"/>
      <c r="AEK132" s="63"/>
      <c r="AEL132" s="63"/>
      <c r="AEM132" s="63"/>
      <c r="AEN132" s="63"/>
      <c r="AEO132" s="63"/>
      <c r="AEP132" s="63"/>
      <c r="AEQ132" s="63"/>
      <c r="AER132" s="63"/>
      <c r="AES132" s="63"/>
      <c r="AET132" s="63"/>
      <c r="AEU132" s="63"/>
      <c r="AEV132" s="63"/>
      <c r="AEW132" s="63"/>
      <c r="AEX132" s="63"/>
      <c r="AEY132" s="63"/>
      <c r="AEZ132" s="63"/>
      <c r="AFA132" s="63"/>
      <c r="AFB132" s="63"/>
      <c r="AFC132" s="63"/>
      <c r="AFD132" s="63"/>
      <c r="AFE132" s="63"/>
      <c r="AFF132" s="63"/>
      <c r="AFG132" s="63"/>
      <c r="AFH132" s="63"/>
      <c r="AFI132" s="63"/>
      <c r="AFJ132" s="63"/>
      <c r="AFK132" s="63"/>
      <c r="AFL132" s="63"/>
      <c r="AFM132" s="63"/>
      <c r="AFN132" s="63"/>
      <c r="AFO132" s="63"/>
      <c r="AFP132" s="63"/>
      <c r="AFQ132" s="63"/>
      <c r="AFR132" s="63"/>
      <c r="AFS132" s="63"/>
      <c r="AFT132" s="63"/>
      <c r="AFU132" s="63"/>
      <c r="AFV132" s="63"/>
      <c r="AFW132" s="63"/>
      <c r="AFX132" s="63"/>
      <c r="AFY132" s="63"/>
      <c r="AFZ132" s="63"/>
      <c r="AGA132" s="63"/>
      <c r="AGB132" s="63"/>
      <c r="AGC132" s="63"/>
      <c r="AGD132" s="63"/>
      <c r="AGE132" s="63"/>
      <c r="AGF132" s="63"/>
      <c r="AGG132" s="63"/>
      <c r="AGH132" s="63"/>
      <c r="AGI132" s="63"/>
      <c r="AGJ132" s="63"/>
      <c r="AGK132" s="63"/>
      <c r="AGL132" s="63"/>
      <c r="AGM132" s="63"/>
      <c r="AGN132" s="63"/>
      <c r="AGO132" s="63"/>
      <c r="AGP132" s="63"/>
      <c r="AGQ132" s="63"/>
      <c r="AGR132" s="63"/>
      <c r="AGS132" s="63"/>
      <c r="AGT132" s="63"/>
      <c r="AGU132" s="63"/>
      <c r="AGV132" s="63"/>
      <c r="AGW132" s="63"/>
      <c r="AGX132" s="63"/>
      <c r="AGY132" s="63"/>
      <c r="AGZ132" s="63"/>
      <c r="AHA132" s="63"/>
      <c r="AHB132" s="63"/>
      <c r="AHC132" s="63"/>
      <c r="AHD132" s="63"/>
      <c r="AHE132" s="63"/>
      <c r="AHF132" s="63"/>
      <c r="AHG132" s="63"/>
      <c r="AHH132" s="63"/>
      <c r="AHI132" s="63"/>
      <c r="AHJ132" s="63"/>
      <c r="AHK132" s="63"/>
      <c r="AHL132" s="63"/>
      <c r="AHM132" s="63"/>
      <c r="AHN132" s="63"/>
      <c r="AHO132" s="63"/>
      <c r="AHP132" s="63"/>
      <c r="AHQ132" s="63"/>
      <c r="AHR132" s="63"/>
      <c r="AHS132" s="63"/>
      <c r="AHT132" s="63"/>
      <c r="AHU132" s="63"/>
      <c r="AHV132" s="63"/>
      <c r="AHW132" s="63"/>
      <c r="AHX132" s="63"/>
      <c r="AHY132" s="63"/>
      <c r="AHZ132" s="63"/>
      <c r="AIA132" s="63"/>
      <c r="AIB132" s="63"/>
      <c r="AIC132" s="63"/>
      <c r="AID132" s="63"/>
      <c r="AIE132" s="63"/>
      <c r="AIF132" s="63"/>
      <c r="AIG132" s="63"/>
      <c r="AIH132" s="63"/>
      <c r="AII132" s="63"/>
      <c r="AIJ132" s="63"/>
      <c r="AIK132" s="63"/>
      <c r="AIL132" s="63"/>
      <c r="AIM132" s="63"/>
      <c r="AIN132" s="63"/>
      <c r="AIO132" s="63"/>
      <c r="AIP132" s="63"/>
      <c r="AIQ132" s="63"/>
      <c r="AIR132" s="63"/>
      <c r="AIS132" s="63"/>
      <c r="AIT132" s="63"/>
      <c r="AIU132" s="63"/>
      <c r="AIV132" s="63"/>
      <c r="AIW132" s="63"/>
      <c r="AIX132" s="63"/>
      <c r="AIY132" s="63"/>
      <c r="AIZ132" s="63"/>
      <c r="AJA132" s="63"/>
      <c r="AJB132" s="63"/>
      <c r="AJC132" s="63"/>
      <c r="AJD132" s="63"/>
    </row>
  </sheetData>
  <phoneticPr fontId="12" type="noConversion"/>
  <conditionalFormatting sqref="F38:F1048576 F1:F26 F28:F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C136"/>
  <sheetViews>
    <sheetView zoomScale="90" zoomScaleNormal="90" zoomScalePageLayoutView="90" workbookViewId="0">
      <selection activeCell="A156" sqref="A156"/>
    </sheetView>
  </sheetViews>
  <sheetFormatPr defaultColWidth="8.7109375" defaultRowHeight="15" x14ac:dyDescent="0.25"/>
  <cols>
    <col min="1" max="1" width="69.7109375" customWidth="1"/>
    <col min="2" max="2" width="10.7109375" style="13" customWidth="1"/>
    <col min="3" max="3" width="11" style="17" customWidth="1"/>
    <col min="4" max="4" width="8.7109375" style="7" customWidth="1"/>
    <col min="5" max="5" width="11.28515625" style="8" customWidth="1"/>
  </cols>
  <sheetData>
    <row r="1" spans="1:7" s="9" customFormat="1" ht="15.75" thickBot="1" x14ac:dyDescent="0.3">
      <c r="A1" s="41" t="s">
        <v>265</v>
      </c>
      <c r="B1" s="42" t="s">
        <v>21</v>
      </c>
      <c r="C1" s="43" t="s">
        <v>83</v>
      </c>
      <c r="D1" s="45" t="s">
        <v>40</v>
      </c>
      <c r="E1" s="44"/>
    </row>
    <row r="2" spans="1:7" s="36" customFormat="1" ht="15.75" thickTop="1" x14ac:dyDescent="0.25">
      <c r="A2" s="36" t="s">
        <v>74</v>
      </c>
      <c r="B2" s="15">
        <v>180</v>
      </c>
      <c r="C2" s="37"/>
      <c r="D2" s="38"/>
      <c r="E2" s="39"/>
    </row>
    <row r="3" spans="1:7" x14ac:dyDescent="0.25">
      <c r="A3" s="30" t="s">
        <v>75</v>
      </c>
      <c r="C3" s="19">
        <v>0</v>
      </c>
      <c r="E3" s="8">
        <f>IF(D3="",0,C3 )</f>
        <v>0</v>
      </c>
      <c r="G3" s="2"/>
    </row>
    <row r="4" spans="1:7" x14ac:dyDescent="0.25">
      <c r="A4" s="30" t="s">
        <v>76</v>
      </c>
      <c r="C4" s="19">
        <v>0</v>
      </c>
      <c r="E4" s="8">
        <f>IF(D4="",0,C4 )</f>
        <v>0</v>
      </c>
      <c r="G4" s="2"/>
    </row>
    <row r="5" spans="1:7" x14ac:dyDescent="0.25">
      <c r="A5" s="30" t="s">
        <v>77</v>
      </c>
      <c r="C5" s="19">
        <v>0</v>
      </c>
      <c r="E5" s="8">
        <f>IF(D5="",0,C5 )</f>
        <v>0</v>
      </c>
      <c r="G5" s="2"/>
    </row>
    <row r="6" spans="1:7" x14ac:dyDescent="0.25">
      <c r="A6" s="30" t="s">
        <v>78</v>
      </c>
      <c r="C6" s="19">
        <v>0</v>
      </c>
      <c r="E6" s="8">
        <f t="shared" ref="E6:E14" si="0">IF(D6="",0,C6 )</f>
        <v>0</v>
      </c>
      <c r="G6" s="2"/>
    </row>
    <row r="7" spans="1:7" x14ac:dyDescent="0.25">
      <c r="A7" s="30" t="s">
        <v>79</v>
      </c>
      <c r="C7" s="19">
        <v>0</v>
      </c>
      <c r="E7" s="8">
        <f t="shared" si="0"/>
        <v>0</v>
      </c>
      <c r="G7" s="2"/>
    </row>
    <row r="8" spans="1:7" x14ac:dyDescent="0.25">
      <c r="A8" s="30" t="s">
        <v>80</v>
      </c>
      <c r="C8" s="19">
        <v>0</v>
      </c>
      <c r="E8" s="8">
        <f t="shared" si="0"/>
        <v>0</v>
      </c>
      <c r="G8" s="2"/>
    </row>
    <row r="9" spans="1:7" x14ac:dyDescent="0.25">
      <c r="A9" s="30" t="s">
        <v>81</v>
      </c>
      <c r="C9" s="19">
        <v>0</v>
      </c>
      <c r="E9" s="8">
        <f t="shared" si="0"/>
        <v>0</v>
      </c>
      <c r="G9" s="2"/>
    </row>
    <row r="10" spans="1:7" x14ac:dyDescent="0.25">
      <c r="A10" s="30" t="s">
        <v>82</v>
      </c>
      <c r="C10" s="19">
        <v>0</v>
      </c>
      <c r="E10" s="8">
        <f t="shared" si="0"/>
        <v>0</v>
      </c>
      <c r="G10" s="2"/>
    </row>
    <row r="11" spans="1:7" x14ac:dyDescent="0.25">
      <c r="A11" s="30" t="s">
        <v>154</v>
      </c>
      <c r="C11" s="19">
        <v>0</v>
      </c>
      <c r="E11" s="8">
        <f t="shared" si="0"/>
        <v>0</v>
      </c>
      <c r="G11" s="2"/>
    </row>
    <row r="12" spans="1:7" x14ac:dyDescent="0.25">
      <c r="A12" s="30" t="s">
        <v>143</v>
      </c>
      <c r="C12" s="19">
        <v>0</v>
      </c>
      <c r="E12" s="8">
        <f t="shared" si="0"/>
        <v>0</v>
      </c>
      <c r="G12" s="2"/>
    </row>
    <row r="13" spans="1:7" x14ac:dyDescent="0.25">
      <c r="A13" s="30" t="s">
        <v>156</v>
      </c>
      <c r="C13" s="19">
        <v>0</v>
      </c>
      <c r="E13" s="8">
        <f t="shared" si="0"/>
        <v>0</v>
      </c>
      <c r="G13" s="2"/>
    </row>
    <row r="14" spans="1:7" x14ac:dyDescent="0.25">
      <c r="A14" s="30" t="s">
        <v>164</v>
      </c>
      <c r="C14" s="19">
        <v>0</v>
      </c>
      <c r="E14" s="8">
        <f t="shared" si="0"/>
        <v>0</v>
      </c>
      <c r="G14" s="2"/>
    </row>
    <row r="15" spans="1:7" x14ac:dyDescent="0.25">
      <c r="A15" s="30" t="s">
        <v>89</v>
      </c>
      <c r="B15" s="13">
        <v>1800</v>
      </c>
      <c r="G15" s="2"/>
    </row>
    <row r="16" spans="1:7" x14ac:dyDescent="0.25">
      <c r="A16" s="30" t="s">
        <v>177</v>
      </c>
      <c r="C16" s="19">
        <f>50.64+0.3</f>
        <v>50.94</v>
      </c>
      <c r="D16" s="7" t="s">
        <v>52</v>
      </c>
      <c r="E16" s="8">
        <f t="shared" ref="E16:E37" si="1">IF(D16="",0,C16 )</f>
        <v>50.94</v>
      </c>
      <c r="G16" s="2"/>
    </row>
    <row r="17" spans="1:7" x14ac:dyDescent="0.25">
      <c r="A17" s="30" t="s">
        <v>181</v>
      </c>
      <c r="C17" s="19">
        <v>15.5</v>
      </c>
      <c r="D17" s="7" t="s">
        <v>55</v>
      </c>
      <c r="E17" s="8">
        <f t="shared" si="1"/>
        <v>15.5</v>
      </c>
      <c r="G17" s="2"/>
    </row>
    <row r="18" spans="1:7" x14ac:dyDescent="0.25">
      <c r="A18" s="30" t="s">
        <v>179</v>
      </c>
      <c r="C18" s="19">
        <v>172.17</v>
      </c>
      <c r="D18" s="7" t="s">
        <v>55</v>
      </c>
      <c r="E18" s="8">
        <f t="shared" si="1"/>
        <v>172.17</v>
      </c>
      <c r="G18" s="2"/>
    </row>
    <row r="19" spans="1:7" x14ac:dyDescent="0.25">
      <c r="A19" s="30" t="s">
        <v>180</v>
      </c>
      <c r="C19" s="19">
        <f>18.3+7+1.65</f>
        <v>26.95</v>
      </c>
      <c r="D19" s="7" t="s">
        <v>55</v>
      </c>
      <c r="E19" s="8">
        <f t="shared" si="1"/>
        <v>26.95</v>
      </c>
      <c r="G19" s="2"/>
    </row>
    <row r="20" spans="1:7" x14ac:dyDescent="0.25">
      <c r="A20" s="30" t="s">
        <v>189</v>
      </c>
      <c r="C20" s="19">
        <v>48.1</v>
      </c>
      <c r="D20" s="7" t="s">
        <v>55</v>
      </c>
      <c r="E20" s="8">
        <f t="shared" si="1"/>
        <v>48.1</v>
      </c>
      <c r="G20" s="2"/>
    </row>
    <row r="21" spans="1:7" x14ac:dyDescent="0.25">
      <c r="A21" s="30" t="s">
        <v>197</v>
      </c>
      <c r="C21" s="19">
        <f>28+23.95+2.52</f>
        <v>54.470000000000006</v>
      </c>
      <c r="D21" s="7" t="s">
        <v>95</v>
      </c>
      <c r="E21" s="8">
        <f t="shared" si="1"/>
        <v>54.470000000000006</v>
      </c>
      <c r="G21" s="2"/>
    </row>
    <row r="22" spans="1:7" x14ac:dyDescent="0.25">
      <c r="A22" s="30" t="s">
        <v>201</v>
      </c>
      <c r="C22" s="19">
        <v>85</v>
      </c>
      <c r="D22" s="7" t="s">
        <v>95</v>
      </c>
      <c r="E22" s="8">
        <f t="shared" si="1"/>
        <v>85</v>
      </c>
      <c r="G22" s="2"/>
    </row>
    <row r="23" spans="1:7" x14ac:dyDescent="0.25">
      <c r="A23" s="30" t="s">
        <v>249</v>
      </c>
      <c r="C23" s="19">
        <v>37.619999999999997</v>
      </c>
      <c r="D23" s="7" t="s">
        <v>102</v>
      </c>
      <c r="E23" s="8">
        <f t="shared" si="1"/>
        <v>37.619999999999997</v>
      </c>
      <c r="G23" s="2"/>
    </row>
    <row r="24" spans="1:7" x14ac:dyDescent="0.25">
      <c r="A24" s="30" t="s">
        <v>207</v>
      </c>
      <c r="C24" s="19">
        <f>85+8.5+0.77</f>
        <v>94.27</v>
      </c>
      <c r="D24" s="7" t="s">
        <v>102</v>
      </c>
      <c r="E24" s="8">
        <f t="shared" si="1"/>
        <v>94.27</v>
      </c>
      <c r="G24" s="2"/>
    </row>
    <row r="25" spans="1:7" x14ac:dyDescent="0.25">
      <c r="A25" s="48" t="s">
        <v>248</v>
      </c>
      <c r="C25" s="19">
        <v>58.12</v>
      </c>
      <c r="D25" s="7" t="s">
        <v>108</v>
      </c>
      <c r="E25" s="8">
        <f t="shared" si="1"/>
        <v>58.12</v>
      </c>
      <c r="G25" s="2"/>
    </row>
    <row r="26" spans="1:7" x14ac:dyDescent="0.25">
      <c r="A26" s="48" t="s">
        <v>209</v>
      </c>
      <c r="C26" s="19">
        <v>67.44</v>
      </c>
      <c r="D26" s="7" t="s">
        <v>11</v>
      </c>
      <c r="E26" s="8">
        <f t="shared" si="1"/>
        <v>67.44</v>
      </c>
      <c r="G26" s="2"/>
    </row>
    <row r="27" spans="1:7" x14ac:dyDescent="0.25">
      <c r="A27" s="48" t="s">
        <v>217</v>
      </c>
      <c r="C27" s="19">
        <f>14.5+16.5+1.31</f>
        <v>32.31</v>
      </c>
      <c r="D27" s="7" t="s">
        <v>11</v>
      </c>
      <c r="E27" s="8">
        <f t="shared" si="1"/>
        <v>32.31</v>
      </c>
      <c r="G27" s="2"/>
    </row>
    <row r="28" spans="1:7" x14ac:dyDescent="0.25">
      <c r="A28" s="48" t="s">
        <v>219</v>
      </c>
      <c r="C28" s="19">
        <f>85.28+0.09</f>
        <v>85.37</v>
      </c>
      <c r="D28" s="7" t="s">
        <v>11</v>
      </c>
      <c r="E28" s="8">
        <f t="shared" si="1"/>
        <v>85.37</v>
      </c>
      <c r="G28" s="2"/>
    </row>
    <row r="29" spans="1:7" x14ac:dyDescent="0.25">
      <c r="A29" s="64" t="s">
        <v>231</v>
      </c>
      <c r="C29" s="19">
        <f>15.81+15.81+14</f>
        <v>45.620000000000005</v>
      </c>
      <c r="D29" s="7" t="s">
        <v>12</v>
      </c>
      <c r="E29" s="8">
        <f t="shared" si="1"/>
        <v>45.620000000000005</v>
      </c>
      <c r="G29" s="2"/>
    </row>
    <row r="30" spans="1:7" x14ac:dyDescent="0.25">
      <c r="A30" s="64" t="s">
        <v>224</v>
      </c>
      <c r="C30" s="19">
        <v>163.88</v>
      </c>
      <c r="D30" s="7" t="s">
        <v>12</v>
      </c>
      <c r="E30" s="8">
        <f t="shared" si="1"/>
        <v>163.88</v>
      </c>
      <c r="G30" s="2"/>
    </row>
    <row r="31" spans="1:7" x14ac:dyDescent="0.25">
      <c r="A31" s="64" t="s">
        <v>256</v>
      </c>
      <c r="C31" s="19">
        <f>16.25+15.26</f>
        <v>31.509999999999998</v>
      </c>
      <c r="D31" s="7" t="s">
        <v>13</v>
      </c>
      <c r="E31" s="8">
        <f t="shared" si="1"/>
        <v>31.509999999999998</v>
      </c>
      <c r="G31" s="2"/>
    </row>
    <row r="32" spans="1:7" x14ac:dyDescent="0.25">
      <c r="A32" s="64" t="s">
        <v>235</v>
      </c>
      <c r="C32" s="19">
        <f>25+13.5+135+0.35</f>
        <v>173.85</v>
      </c>
      <c r="D32" s="7" t="s">
        <v>255</v>
      </c>
      <c r="E32" s="8">
        <f t="shared" si="1"/>
        <v>173.85</v>
      </c>
      <c r="G32" s="2"/>
    </row>
    <row r="33" spans="1:12" x14ac:dyDescent="0.25">
      <c r="A33" s="64" t="s">
        <v>254</v>
      </c>
      <c r="C33" s="19">
        <v>230.16</v>
      </c>
      <c r="D33" s="7" t="s">
        <v>44</v>
      </c>
      <c r="E33" s="69">
        <f t="shared" si="1"/>
        <v>230.16</v>
      </c>
      <c r="G33" s="2"/>
    </row>
    <row r="34" spans="1:12" x14ac:dyDescent="0.25">
      <c r="A34" s="64" t="s">
        <v>260</v>
      </c>
      <c r="C34" s="19">
        <f>28+29.5+2.52</f>
        <v>60.02</v>
      </c>
      <c r="D34" s="7" t="s">
        <v>44</v>
      </c>
      <c r="E34" s="69">
        <f t="shared" si="1"/>
        <v>60.02</v>
      </c>
      <c r="G34" s="2"/>
    </row>
    <row r="35" spans="1:12" x14ac:dyDescent="0.25">
      <c r="A35" s="48" t="s">
        <v>240</v>
      </c>
      <c r="C35" s="19">
        <v>198.54</v>
      </c>
      <c r="D35" s="7" t="s">
        <v>44</v>
      </c>
      <c r="E35" s="69">
        <f t="shared" si="1"/>
        <v>198.54</v>
      </c>
      <c r="G35" s="2"/>
    </row>
    <row r="36" spans="1:12" x14ac:dyDescent="0.25">
      <c r="A36" s="48" t="s">
        <v>272</v>
      </c>
      <c r="C36" s="19">
        <f>22.75+55.2+2.05</f>
        <v>80</v>
      </c>
      <c r="D36" s="7" t="s">
        <v>157</v>
      </c>
      <c r="E36" s="8">
        <f t="shared" si="1"/>
        <v>80</v>
      </c>
      <c r="G36" s="2"/>
    </row>
    <row r="37" spans="1:12" x14ac:dyDescent="0.25">
      <c r="A37" s="48" t="s">
        <v>271</v>
      </c>
      <c r="C37" s="19">
        <f>61.03+0.33</f>
        <v>61.36</v>
      </c>
      <c r="D37" s="7" t="s">
        <v>157</v>
      </c>
      <c r="E37" s="8">
        <f t="shared" si="1"/>
        <v>61.36</v>
      </c>
      <c r="G37" s="2"/>
    </row>
    <row r="38" spans="1:12" x14ac:dyDescent="0.25">
      <c r="A38" s="30"/>
      <c r="C38" s="19"/>
      <c r="G38" s="2"/>
    </row>
    <row r="39" spans="1:12" x14ac:dyDescent="0.25">
      <c r="A39" s="30" t="s">
        <v>252</v>
      </c>
      <c r="B39" s="13">
        <v>400</v>
      </c>
      <c r="C39" s="19">
        <v>10.85</v>
      </c>
      <c r="D39" s="7" t="s">
        <v>52</v>
      </c>
      <c r="E39" s="8">
        <f>IF(D39="",0,C39 )</f>
        <v>10.85</v>
      </c>
      <c r="G39" s="2"/>
    </row>
    <row r="40" spans="1:12" x14ac:dyDescent="0.25">
      <c r="A40" s="30" t="s">
        <v>215</v>
      </c>
      <c r="B40" s="13">
        <v>885</v>
      </c>
      <c r="C40" s="19">
        <v>885</v>
      </c>
      <c r="D40" s="7" t="s">
        <v>108</v>
      </c>
      <c r="E40" s="8">
        <f>IF(D40="",0,C40 )</f>
        <v>885</v>
      </c>
      <c r="G40" s="2"/>
    </row>
    <row r="41" spans="1:12" x14ac:dyDescent="0.25">
      <c r="A41" s="30" t="s">
        <v>216</v>
      </c>
      <c r="B41" s="13">
        <v>915</v>
      </c>
      <c r="C41" s="19">
        <v>1070.4000000000001</v>
      </c>
      <c r="D41" s="7" t="s">
        <v>108</v>
      </c>
      <c r="E41" s="8">
        <f>IF(D41="",0,C41 )</f>
        <v>1070.4000000000001</v>
      </c>
      <c r="G41" s="2"/>
    </row>
    <row r="42" spans="1:12" x14ac:dyDescent="0.25">
      <c r="A42" s="30" t="s">
        <v>234</v>
      </c>
      <c r="B42" s="47">
        <v>894.05</v>
      </c>
      <c r="C42" s="19">
        <f>820.23+73.82</f>
        <v>894.05</v>
      </c>
      <c r="D42" s="7" t="s">
        <v>13</v>
      </c>
      <c r="E42" s="8">
        <f>IF(D42="",0,C42 )</f>
        <v>894.05</v>
      </c>
      <c r="G42" s="2"/>
    </row>
    <row r="43" spans="1:12" x14ac:dyDescent="0.25">
      <c r="A43" s="30"/>
      <c r="C43" s="19"/>
      <c r="G43" s="2"/>
    </row>
    <row r="44" spans="1:12" x14ac:dyDescent="0.25">
      <c r="A44" s="2" t="s">
        <v>17</v>
      </c>
      <c r="B44" s="13">
        <v>14800</v>
      </c>
      <c r="G44" s="2"/>
      <c r="H44" s="53"/>
      <c r="I44" s="2"/>
      <c r="J44" s="54"/>
      <c r="K44" s="54"/>
      <c r="L44" s="2"/>
    </row>
    <row r="45" spans="1:12" ht="15.75" x14ac:dyDescent="0.25">
      <c r="A45" s="29" t="s">
        <v>178</v>
      </c>
      <c r="B45" s="19">
        <f>15.57+15.57</f>
        <v>31.14</v>
      </c>
      <c r="C45" s="19">
        <f>15.57+15.57</f>
        <v>31.14</v>
      </c>
      <c r="D45" s="7" t="s">
        <v>182</v>
      </c>
      <c r="E45" s="8">
        <f t="shared" ref="E45:E116" si="2">IF(D45="",0,C45 )</f>
        <v>31.14</v>
      </c>
      <c r="G45" s="2"/>
      <c r="H45" s="55"/>
      <c r="J45" s="55"/>
      <c r="K45" s="55"/>
      <c r="L45" s="55"/>
    </row>
    <row r="46" spans="1:12" ht="15.75" x14ac:dyDescent="0.25">
      <c r="A46" s="52" t="s">
        <v>186</v>
      </c>
      <c r="B46" s="14">
        <f>56.03+30.59+46.55</f>
        <v>133.17000000000002</v>
      </c>
      <c r="C46" s="18">
        <f>56.03+30.59+46.55</f>
        <v>133.17000000000002</v>
      </c>
      <c r="D46" s="7" t="s">
        <v>55</v>
      </c>
      <c r="E46" s="8">
        <f t="shared" si="2"/>
        <v>133.17000000000002</v>
      </c>
      <c r="G46" s="2"/>
      <c r="H46" s="55"/>
      <c r="J46" s="55"/>
      <c r="K46" s="55"/>
      <c r="L46" s="55"/>
    </row>
    <row r="47" spans="1:12" ht="15.75" x14ac:dyDescent="0.25">
      <c r="A47" s="52" t="s">
        <v>188</v>
      </c>
      <c r="B47" s="14">
        <v>131.16</v>
      </c>
      <c r="C47" s="18">
        <v>131.16</v>
      </c>
      <c r="D47" s="7" t="s">
        <v>55</v>
      </c>
      <c r="E47" s="8">
        <f t="shared" si="2"/>
        <v>131.16</v>
      </c>
      <c r="G47" s="2"/>
      <c r="H47" s="55"/>
      <c r="J47" s="55"/>
      <c r="K47" s="55"/>
      <c r="L47" s="55"/>
    </row>
    <row r="48" spans="1:12" ht="15.75" x14ac:dyDescent="0.25">
      <c r="A48" s="52" t="s">
        <v>187</v>
      </c>
      <c r="B48" s="14">
        <v>35</v>
      </c>
      <c r="C48" s="19">
        <v>35</v>
      </c>
      <c r="D48" s="7" t="s">
        <v>55</v>
      </c>
      <c r="E48" s="8">
        <f>IF(D48="",0,C48 )</f>
        <v>35</v>
      </c>
      <c r="G48" s="2"/>
      <c r="H48" s="55"/>
      <c r="J48" s="55"/>
      <c r="K48" s="55"/>
      <c r="L48" s="55"/>
    </row>
    <row r="49" spans="1:12" ht="15.75" x14ac:dyDescent="0.25">
      <c r="A49" s="52" t="s">
        <v>208</v>
      </c>
      <c r="B49" s="14">
        <v>130.05000000000001</v>
      </c>
      <c r="C49" s="19">
        <f>96.04+34.01</f>
        <v>130.05000000000001</v>
      </c>
      <c r="D49" s="7" t="s">
        <v>108</v>
      </c>
      <c r="E49" s="8">
        <f t="shared" si="2"/>
        <v>130.05000000000001</v>
      </c>
      <c r="G49" s="2"/>
      <c r="H49" s="55"/>
      <c r="J49" s="55"/>
      <c r="K49" s="55"/>
      <c r="L49" s="55"/>
    </row>
    <row r="50" spans="1:12" ht="15.75" x14ac:dyDescent="0.25">
      <c r="A50" s="52" t="s">
        <v>245</v>
      </c>
      <c r="B50" s="14">
        <v>327</v>
      </c>
      <c r="C50" s="19">
        <v>327</v>
      </c>
      <c r="D50" s="7" t="s">
        <v>102</v>
      </c>
      <c r="E50" s="8">
        <f t="shared" si="2"/>
        <v>327</v>
      </c>
      <c r="G50" s="2"/>
      <c r="H50" s="55"/>
      <c r="J50" s="55"/>
      <c r="K50" s="55"/>
      <c r="L50" s="55"/>
    </row>
    <row r="51" spans="1:12" ht="15.75" x14ac:dyDescent="0.25">
      <c r="A51" s="52" t="s">
        <v>244</v>
      </c>
      <c r="B51" s="14">
        <v>327</v>
      </c>
      <c r="C51" s="19">
        <v>327</v>
      </c>
      <c r="D51" s="7" t="s">
        <v>108</v>
      </c>
      <c r="E51" s="8">
        <f t="shared" si="2"/>
        <v>327</v>
      </c>
      <c r="G51" s="2"/>
      <c r="H51" s="55"/>
      <c r="J51" s="55"/>
      <c r="K51" s="55"/>
      <c r="L51" s="55"/>
    </row>
    <row r="52" spans="1:12" ht="15.75" x14ac:dyDescent="0.25">
      <c r="A52" s="52" t="s">
        <v>243</v>
      </c>
      <c r="B52" s="14">
        <v>373.97</v>
      </c>
      <c r="C52" s="18">
        <v>373.97</v>
      </c>
      <c r="D52" s="7" t="s">
        <v>12</v>
      </c>
      <c r="E52" s="8">
        <f t="shared" si="2"/>
        <v>373.97</v>
      </c>
      <c r="G52" s="2"/>
      <c r="H52" s="55"/>
      <c r="J52" s="55"/>
      <c r="K52" s="55"/>
      <c r="L52" s="55"/>
    </row>
    <row r="53" spans="1:12" ht="15.75" x14ac:dyDescent="0.25">
      <c r="A53" s="52" t="s">
        <v>222</v>
      </c>
      <c r="B53" s="14">
        <v>324.5</v>
      </c>
      <c r="C53" s="19">
        <f>3+324.5</f>
        <v>327.5</v>
      </c>
      <c r="D53" s="7" t="s">
        <v>223</v>
      </c>
      <c r="E53" s="8">
        <f>IF(D53="",0,C53 )</f>
        <v>327.5</v>
      </c>
      <c r="G53" s="2"/>
      <c r="H53" s="55"/>
      <c r="J53" s="55"/>
      <c r="K53" s="55"/>
      <c r="L53" s="55"/>
    </row>
    <row r="54" spans="1:12" ht="15.75" x14ac:dyDescent="0.25">
      <c r="A54" s="52" t="s">
        <v>220</v>
      </c>
      <c r="B54" s="14">
        <v>1000</v>
      </c>
      <c r="C54" s="19">
        <v>1000</v>
      </c>
      <c r="D54" s="7" t="s">
        <v>11</v>
      </c>
      <c r="E54" s="8">
        <f t="shared" si="2"/>
        <v>1000</v>
      </c>
      <c r="G54" s="2"/>
      <c r="H54" s="55"/>
      <c r="J54" s="55"/>
      <c r="K54" s="55"/>
      <c r="L54" s="55"/>
    </row>
    <row r="55" spans="1:12" ht="15.75" x14ac:dyDescent="0.25">
      <c r="A55" s="52" t="s">
        <v>225</v>
      </c>
      <c r="B55" s="14">
        <v>252.68</v>
      </c>
      <c r="C55" s="19">
        <v>252.68</v>
      </c>
      <c r="D55" s="7" t="s">
        <v>12</v>
      </c>
      <c r="E55" s="8">
        <f t="shared" si="2"/>
        <v>252.68</v>
      </c>
      <c r="G55" s="2"/>
      <c r="H55" s="55"/>
      <c r="J55" s="55"/>
      <c r="K55" s="55"/>
      <c r="L55" s="55"/>
    </row>
    <row r="56" spans="1:12" ht="15.75" x14ac:dyDescent="0.25">
      <c r="A56" s="52" t="s">
        <v>226</v>
      </c>
      <c r="B56" s="14">
        <f>68.94+151+90.99</f>
        <v>310.93</v>
      </c>
      <c r="C56" s="19">
        <v>310.93</v>
      </c>
      <c r="D56" s="7" t="s">
        <v>13</v>
      </c>
      <c r="E56" s="8">
        <f t="shared" si="2"/>
        <v>310.93</v>
      </c>
      <c r="G56" s="2"/>
      <c r="H56" s="55"/>
      <c r="J56" s="55"/>
      <c r="K56" s="55"/>
      <c r="L56" s="55"/>
    </row>
    <row r="57" spans="1:12" ht="15.75" x14ac:dyDescent="0.25">
      <c r="A57" s="52" t="s">
        <v>230</v>
      </c>
      <c r="B57" s="19">
        <v>268.26</v>
      </c>
      <c r="C57" s="19">
        <v>268.26</v>
      </c>
      <c r="D57" s="7" t="s">
        <v>13</v>
      </c>
      <c r="E57" s="8">
        <f t="shared" ref="E57:E62" si="3">IF(D57="",0,C57 )</f>
        <v>268.26</v>
      </c>
      <c r="G57" s="2"/>
      <c r="H57" s="55"/>
      <c r="J57" s="55"/>
      <c r="K57" s="55"/>
      <c r="L57" s="55"/>
    </row>
    <row r="58" spans="1:12" ht="15.75" x14ac:dyDescent="0.25">
      <c r="A58" s="52" t="s">
        <v>251</v>
      </c>
      <c r="B58" s="14">
        <v>168.84</v>
      </c>
      <c r="C58" s="19">
        <v>168.84</v>
      </c>
      <c r="D58" s="7" t="s">
        <v>44</v>
      </c>
      <c r="E58" s="69">
        <f t="shared" si="3"/>
        <v>168.84</v>
      </c>
      <c r="G58" s="2"/>
      <c r="H58" s="55"/>
      <c r="J58" s="55"/>
      <c r="K58" s="55"/>
      <c r="L58" s="55"/>
    </row>
    <row r="59" spans="1:12" ht="15.75" x14ac:dyDescent="0.25">
      <c r="A59" s="52" t="s">
        <v>253</v>
      </c>
      <c r="B59" s="14">
        <f>0.5+3.94+15+222.44+173.2</f>
        <v>415.08</v>
      </c>
      <c r="C59" s="19">
        <v>415.08</v>
      </c>
      <c r="D59" s="7" t="s">
        <v>255</v>
      </c>
      <c r="E59" s="69">
        <f t="shared" si="3"/>
        <v>415.08</v>
      </c>
      <c r="G59" s="2"/>
      <c r="H59" s="55"/>
      <c r="J59" s="55"/>
      <c r="K59" s="55"/>
      <c r="L59" s="55"/>
    </row>
    <row r="60" spans="1:12" ht="15.75" x14ac:dyDescent="0.25">
      <c r="A60" s="52" t="s">
        <v>221</v>
      </c>
      <c r="B60" s="60">
        <f>5024.08</f>
        <v>5024.08</v>
      </c>
      <c r="C60" s="19">
        <f>1991.5+3.97+10.86+3000</f>
        <v>5006.33</v>
      </c>
      <c r="D60" s="7" t="s">
        <v>268</v>
      </c>
      <c r="E60" s="69">
        <f t="shared" si="3"/>
        <v>5006.33</v>
      </c>
      <c r="G60" s="2"/>
      <c r="H60" s="55"/>
      <c r="J60" s="55"/>
      <c r="K60" s="55"/>
      <c r="L60" s="55"/>
    </row>
    <row r="61" spans="1:12" ht="15.75" x14ac:dyDescent="0.25">
      <c r="A61" s="52" t="s">
        <v>258</v>
      </c>
      <c r="B61" s="14">
        <v>2500</v>
      </c>
      <c r="C61" s="19">
        <f>23+10+182.43+69.21+6.23+16.69+120.95</f>
        <v>428.51</v>
      </c>
      <c r="D61" s="7" t="s">
        <v>157</v>
      </c>
      <c r="E61" s="69">
        <f t="shared" si="3"/>
        <v>428.51</v>
      </c>
      <c r="G61" s="2"/>
      <c r="H61" s="55"/>
      <c r="J61" s="55"/>
      <c r="K61" s="55"/>
      <c r="L61" s="55"/>
    </row>
    <row r="62" spans="1:12" ht="15.75" x14ac:dyDescent="0.25">
      <c r="A62" s="52" t="s">
        <v>266</v>
      </c>
      <c r="B62" s="14" t="s">
        <v>257</v>
      </c>
      <c r="C62" s="19">
        <v>-200</v>
      </c>
      <c r="D62" s="7" t="s">
        <v>44</v>
      </c>
      <c r="E62" s="69">
        <f t="shared" si="3"/>
        <v>-200</v>
      </c>
      <c r="G62" s="2"/>
      <c r="H62" s="55"/>
      <c r="J62" s="55"/>
      <c r="K62" s="55"/>
      <c r="L62" s="55"/>
    </row>
    <row r="63" spans="1:12" ht="15.75" x14ac:dyDescent="0.25">
      <c r="A63" s="52"/>
      <c r="B63" s="14"/>
      <c r="C63" s="19"/>
      <c r="E63" s="8">
        <f t="shared" si="2"/>
        <v>0</v>
      </c>
      <c r="G63" s="2"/>
      <c r="H63" s="55"/>
      <c r="J63" s="55"/>
      <c r="K63" s="55"/>
      <c r="L63" s="55"/>
    </row>
    <row r="64" spans="1:12" ht="15.75" x14ac:dyDescent="0.25">
      <c r="A64" s="52"/>
      <c r="B64" s="14"/>
      <c r="C64" s="19"/>
      <c r="E64" s="8">
        <f>IF(D64="",0,C64 )</f>
        <v>0</v>
      </c>
      <c r="G64" s="2"/>
      <c r="H64" s="55"/>
      <c r="J64" s="55"/>
      <c r="K64" s="55"/>
      <c r="L64" s="55"/>
    </row>
    <row r="65" spans="1:12" ht="15.75" x14ac:dyDescent="0.25">
      <c r="A65" s="6"/>
      <c r="B65" s="14"/>
      <c r="C65" s="19"/>
      <c r="E65" s="8">
        <f t="shared" si="2"/>
        <v>0</v>
      </c>
      <c r="G65" s="2"/>
      <c r="H65" s="55"/>
      <c r="J65" s="55"/>
      <c r="K65" s="55"/>
      <c r="L65" s="55"/>
    </row>
    <row r="66" spans="1:12" ht="15.75" x14ac:dyDescent="0.25">
      <c r="A66" s="57"/>
      <c r="B66" s="59"/>
      <c r="C66" s="19"/>
      <c r="G66" s="2"/>
      <c r="H66" s="55"/>
      <c r="J66" s="55"/>
      <c r="K66" s="55"/>
      <c r="L66" s="55"/>
    </row>
    <row r="67" spans="1:12" ht="15.75" x14ac:dyDescent="0.25">
      <c r="A67" s="6" t="s">
        <v>99</v>
      </c>
      <c r="B67" s="14">
        <v>300</v>
      </c>
      <c r="C67" s="19"/>
      <c r="E67" s="8">
        <f t="shared" si="2"/>
        <v>0</v>
      </c>
      <c r="G67" s="2"/>
      <c r="H67" s="55"/>
      <c r="J67" s="55"/>
      <c r="K67" s="55"/>
      <c r="L67" s="55"/>
    </row>
    <row r="68" spans="1:12" ht="15.75" x14ac:dyDescent="0.25">
      <c r="A68" s="6" t="s">
        <v>193</v>
      </c>
      <c r="B68" s="14"/>
      <c r="C68" s="19">
        <v>55.97</v>
      </c>
      <c r="D68" s="7" t="s">
        <v>85</v>
      </c>
      <c r="E68" s="8">
        <f t="shared" si="2"/>
        <v>55.97</v>
      </c>
      <c r="G68" s="2"/>
      <c r="H68" s="55"/>
      <c r="J68" s="55"/>
      <c r="K68" s="55"/>
      <c r="L68" s="55"/>
    </row>
    <row r="69" spans="1:12" ht="15.75" x14ac:dyDescent="0.25">
      <c r="A69" s="52" t="s">
        <v>194</v>
      </c>
      <c r="B69" s="14"/>
      <c r="C69" s="19">
        <v>19.05</v>
      </c>
      <c r="D69" s="7" t="s">
        <v>85</v>
      </c>
      <c r="E69" s="8">
        <f t="shared" si="2"/>
        <v>19.05</v>
      </c>
      <c r="G69" s="2"/>
      <c r="H69" s="55"/>
      <c r="J69" s="55"/>
      <c r="K69" s="55"/>
      <c r="L69" s="55"/>
    </row>
    <row r="70" spans="1:12" ht="15.75" x14ac:dyDescent="0.25">
      <c r="A70" s="52" t="s">
        <v>199</v>
      </c>
      <c r="B70" s="14"/>
      <c r="C70" s="19">
        <v>29.43</v>
      </c>
      <c r="D70" s="7" t="s">
        <v>95</v>
      </c>
      <c r="E70" s="8">
        <f t="shared" si="2"/>
        <v>29.43</v>
      </c>
      <c r="G70" s="2"/>
      <c r="H70" s="55"/>
      <c r="J70" s="55"/>
      <c r="K70" s="55"/>
      <c r="L70" s="55"/>
    </row>
    <row r="71" spans="1:12" ht="15.75" x14ac:dyDescent="0.25">
      <c r="A71" s="51" t="s">
        <v>204</v>
      </c>
      <c r="B71" s="14"/>
      <c r="C71" s="19">
        <v>43.09</v>
      </c>
      <c r="D71" s="7" t="s">
        <v>102</v>
      </c>
      <c r="E71" s="8">
        <f t="shared" si="2"/>
        <v>43.09</v>
      </c>
      <c r="G71" s="2"/>
      <c r="H71" s="55"/>
      <c r="J71" s="55"/>
      <c r="K71" s="55"/>
      <c r="L71" s="55"/>
    </row>
    <row r="72" spans="1:12" ht="15.75" x14ac:dyDescent="0.25">
      <c r="A72" s="51" t="s">
        <v>210</v>
      </c>
      <c r="B72" s="14"/>
      <c r="C72" s="19">
        <v>31.02</v>
      </c>
      <c r="D72" s="7" t="s">
        <v>108</v>
      </c>
      <c r="E72" s="8">
        <f t="shared" si="2"/>
        <v>31.02</v>
      </c>
      <c r="G72" s="2"/>
      <c r="H72" s="55"/>
      <c r="J72" s="55"/>
      <c r="K72" s="55"/>
      <c r="L72" s="55"/>
    </row>
    <row r="73" spans="1:12" ht="15.75" x14ac:dyDescent="0.25">
      <c r="A73" s="58" t="s">
        <v>259</v>
      </c>
      <c r="B73" s="14"/>
      <c r="C73" s="19">
        <v>32.92</v>
      </c>
      <c r="D73" s="7" t="s">
        <v>44</v>
      </c>
      <c r="E73" s="69">
        <f t="shared" si="2"/>
        <v>32.92</v>
      </c>
      <c r="G73" s="2"/>
      <c r="H73" s="55"/>
      <c r="J73" s="55"/>
      <c r="K73" s="55"/>
      <c r="L73" s="55"/>
    </row>
    <row r="74" spans="1:12" ht="15.75" x14ac:dyDescent="0.25">
      <c r="A74" s="58"/>
      <c r="B74" s="14"/>
      <c r="C74" s="61"/>
      <c r="G74" s="2"/>
      <c r="H74" s="55"/>
      <c r="J74" s="55"/>
      <c r="K74" s="55"/>
      <c r="L74" s="55"/>
    </row>
    <row r="75" spans="1:12" ht="15.75" x14ac:dyDescent="0.25">
      <c r="B75" s="14"/>
      <c r="C75" s="19"/>
      <c r="G75" s="2"/>
      <c r="H75" s="55"/>
      <c r="J75" s="55"/>
      <c r="K75" s="55"/>
      <c r="L75" s="55"/>
    </row>
    <row r="76" spans="1:12" x14ac:dyDescent="0.25">
      <c r="A76" s="5" t="s">
        <v>18</v>
      </c>
      <c r="B76" s="70">
        <v>16650</v>
      </c>
      <c r="C76" s="18"/>
    </row>
    <row r="77" spans="1:12" x14ac:dyDescent="0.25">
      <c r="C77" s="21"/>
      <c r="E77" s="8">
        <f t="shared" ref="E77:E87" si="4">IF(D77="",0,C77 )</f>
        <v>0</v>
      </c>
    </row>
    <row r="78" spans="1:12" x14ac:dyDescent="0.25">
      <c r="A78" t="s">
        <v>247</v>
      </c>
      <c r="B78" s="13">
        <v>300</v>
      </c>
      <c r="C78" s="21">
        <v>300</v>
      </c>
      <c r="D78" s="7" t="s">
        <v>52</v>
      </c>
      <c r="E78" s="8">
        <f t="shared" si="4"/>
        <v>300</v>
      </c>
    </row>
    <row r="79" spans="1:12" x14ac:dyDescent="0.25">
      <c r="A79" t="s">
        <v>183</v>
      </c>
      <c r="B79" s="13">
        <v>250</v>
      </c>
      <c r="C79" s="21">
        <v>250</v>
      </c>
      <c r="D79" s="7" t="s">
        <v>55</v>
      </c>
      <c r="E79" s="8">
        <f t="shared" si="4"/>
        <v>250</v>
      </c>
    </row>
    <row r="80" spans="1:12" x14ac:dyDescent="0.25">
      <c r="A80" t="s">
        <v>211</v>
      </c>
      <c r="B80" s="13">
        <v>200</v>
      </c>
      <c r="C80" s="17">
        <v>200</v>
      </c>
      <c r="D80" s="7" t="s">
        <v>108</v>
      </c>
      <c r="E80" s="8">
        <f t="shared" si="4"/>
        <v>200</v>
      </c>
    </row>
    <row r="81" spans="1:5" x14ac:dyDescent="0.25">
      <c r="A81" t="s">
        <v>246</v>
      </c>
      <c r="B81" s="17">
        <v>100</v>
      </c>
      <c r="C81" s="21">
        <v>100</v>
      </c>
      <c r="D81" s="7" t="s">
        <v>55</v>
      </c>
      <c r="E81" s="8">
        <f t="shared" si="4"/>
        <v>100</v>
      </c>
    </row>
    <row r="82" spans="1:5" x14ac:dyDescent="0.25">
      <c r="A82" t="s">
        <v>218</v>
      </c>
      <c r="B82" s="17">
        <v>250</v>
      </c>
      <c r="C82" s="21">
        <v>252.23</v>
      </c>
      <c r="D82" s="7" t="s">
        <v>108</v>
      </c>
      <c r="E82" s="8">
        <f t="shared" si="4"/>
        <v>252.23</v>
      </c>
    </row>
    <row r="83" spans="1:5" x14ac:dyDescent="0.25">
      <c r="A83" t="s">
        <v>65</v>
      </c>
      <c r="B83" s="17">
        <f>264+14.76</f>
        <v>278.76</v>
      </c>
      <c r="C83" s="17">
        <f>264+14.76</f>
        <v>278.76</v>
      </c>
      <c r="D83" s="7" t="s">
        <v>55</v>
      </c>
      <c r="E83" s="8">
        <f t="shared" si="4"/>
        <v>278.76</v>
      </c>
    </row>
    <row r="84" spans="1:5" x14ac:dyDescent="0.25">
      <c r="A84" t="s">
        <v>237</v>
      </c>
      <c r="B84" s="17">
        <f>150+218.49+19.66+7.8+0.39+19.94+174.72+15.72+12.98-6.49+224.51+0.03+32.91+1.71+21.13+0.45+16.95+10.66+0.66+1079.79+48.96+1.63</f>
        <v>2052.6</v>
      </c>
      <c r="C84" s="17">
        <v>2052.6</v>
      </c>
      <c r="D84" s="7" t="s">
        <v>13</v>
      </c>
      <c r="E84" s="8">
        <f t="shared" si="4"/>
        <v>2052.6</v>
      </c>
    </row>
    <row r="85" spans="1:5" x14ac:dyDescent="0.25">
      <c r="A85" t="s">
        <v>236</v>
      </c>
      <c r="B85" s="17">
        <v>111</v>
      </c>
      <c r="C85" s="17">
        <v>111</v>
      </c>
      <c r="D85" s="7" t="s">
        <v>13</v>
      </c>
      <c r="E85" s="8">
        <f t="shared" si="4"/>
        <v>111</v>
      </c>
    </row>
    <row r="86" spans="1:5" x14ac:dyDescent="0.25">
      <c r="A86" t="s">
        <v>238</v>
      </c>
      <c r="B86" s="17">
        <f>31.49+1.04+14.67+19.96+1.8+5.99</f>
        <v>74.949999999999989</v>
      </c>
      <c r="C86" s="17">
        <v>74.95</v>
      </c>
      <c r="D86" s="7" t="s">
        <v>13</v>
      </c>
      <c r="E86" s="8">
        <f t="shared" si="4"/>
        <v>74.95</v>
      </c>
    </row>
    <row r="87" spans="1:5" x14ac:dyDescent="0.25">
      <c r="A87" t="s">
        <v>239</v>
      </c>
      <c r="B87" s="17">
        <v>57</v>
      </c>
      <c r="C87" s="17">
        <v>57</v>
      </c>
      <c r="D87" s="7" t="s">
        <v>13</v>
      </c>
      <c r="E87" s="8">
        <f t="shared" si="4"/>
        <v>57</v>
      </c>
    </row>
    <row r="88" spans="1:5" x14ac:dyDescent="0.25">
      <c r="A88" s="30" t="s">
        <v>87</v>
      </c>
      <c r="B88" s="18">
        <v>300</v>
      </c>
      <c r="C88" s="18"/>
    </row>
    <row r="89" spans="1:5" x14ac:dyDescent="0.25">
      <c r="A89" s="30" t="s">
        <v>273</v>
      </c>
      <c r="B89" s="18"/>
      <c r="C89" s="18">
        <v>74.36</v>
      </c>
      <c r="D89" s="7" t="s">
        <v>85</v>
      </c>
      <c r="E89" s="8">
        <f>IF(D89="",0,C89 )</f>
        <v>74.36</v>
      </c>
    </row>
    <row r="90" spans="1:5" x14ac:dyDescent="0.25">
      <c r="A90" s="6" t="s">
        <v>68</v>
      </c>
      <c r="B90" s="14">
        <v>60</v>
      </c>
      <c r="C90" s="18">
        <f>13.19+0.56</f>
        <v>13.75</v>
      </c>
      <c r="D90" s="7" t="s">
        <v>55</v>
      </c>
      <c r="E90" s="8">
        <f t="shared" si="2"/>
        <v>13.75</v>
      </c>
    </row>
    <row r="91" spans="1:5" x14ac:dyDescent="0.25">
      <c r="A91" s="6" t="s">
        <v>190</v>
      </c>
      <c r="B91" s="13">
        <v>60</v>
      </c>
      <c r="C91" s="19">
        <f>35.75+6.19+0.56</f>
        <v>42.5</v>
      </c>
      <c r="D91" s="7" t="s">
        <v>85</v>
      </c>
      <c r="E91" s="8">
        <f t="shared" si="2"/>
        <v>42.5</v>
      </c>
    </row>
    <row r="92" spans="1:5" x14ac:dyDescent="0.25">
      <c r="A92" s="6" t="s">
        <v>198</v>
      </c>
      <c r="B92" s="13">
        <v>60</v>
      </c>
      <c r="C92" s="19">
        <f>6.19+5+0.31+0.25</f>
        <v>11.750000000000002</v>
      </c>
      <c r="D92" s="7" t="s">
        <v>95</v>
      </c>
      <c r="E92" s="8">
        <f t="shared" si="2"/>
        <v>11.750000000000002</v>
      </c>
    </row>
    <row r="93" spans="1:5" x14ac:dyDescent="0.25">
      <c r="A93" s="6" t="s">
        <v>200</v>
      </c>
      <c r="B93" s="13">
        <v>60</v>
      </c>
      <c r="C93" s="19">
        <f>21.23</f>
        <v>21.23</v>
      </c>
      <c r="D93" s="7" t="s">
        <v>95</v>
      </c>
      <c r="E93" s="8">
        <f t="shared" si="2"/>
        <v>21.23</v>
      </c>
    </row>
    <row r="94" spans="1:5" x14ac:dyDescent="0.25">
      <c r="A94" s="6" t="s">
        <v>232</v>
      </c>
      <c r="B94" s="13">
        <v>60</v>
      </c>
      <c r="C94" s="17">
        <v>90.4</v>
      </c>
      <c r="D94" s="7" t="s">
        <v>12</v>
      </c>
      <c r="E94" s="8">
        <f t="shared" si="2"/>
        <v>90.4</v>
      </c>
    </row>
    <row r="95" spans="1:5" x14ac:dyDescent="0.25">
      <c r="A95" s="6" t="s">
        <v>123</v>
      </c>
      <c r="B95" s="13">
        <v>60</v>
      </c>
      <c r="E95" s="8">
        <f t="shared" si="2"/>
        <v>0</v>
      </c>
    </row>
    <row r="96" spans="1:5" x14ac:dyDescent="0.25">
      <c r="A96" s="6" t="s">
        <v>242</v>
      </c>
      <c r="B96" s="13">
        <v>60</v>
      </c>
      <c r="E96" s="8">
        <f t="shared" si="2"/>
        <v>0</v>
      </c>
    </row>
    <row r="97" spans="1:5" x14ac:dyDescent="0.25">
      <c r="A97" s="6" t="s">
        <v>185</v>
      </c>
      <c r="B97" s="13">
        <v>236.06</v>
      </c>
      <c r="C97" s="17">
        <v>236.06</v>
      </c>
      <c r="D97" s="7" t="s">
        <v>95</v>
      </c>
      <c r="E97" s="8">
        <f t="shared" si="2"/>
        <v>236.06</v>
      </c>
    </row>
    <row r="98" spans="1:5" x14ac:dyDescent="0.25">
      <c r="A98" s="30" t="s">
        <v>192</v>
      </c>
      <c r="B98" s="14">
        <v>1289.71</v>
      </c>
      <c r="C98" s="18">
        <f>6.82+1282.89</f>
        <v>1289.71</v>
      </c>
      <c r="D98" s="7" t="s">
        <v>203</v>
      </c>
      <c r="E98" s="8">
        <f t="shared" si="2"/>
        <v>1289.71</v>
      </c>
    </row>
    <row r="99" spans="1:5" x14ac:dyDescent="0.25">
      <c r="A99" s="30" t="s">
        <v>202</v>
      </c>
      <c r="B99" s="13">
        <v>-400</v>
      </c>
      <c r="C99" s="19">
        <v>-400</v>
      </c>
      <c r="D99" s="7" t="s">
        <v>102</v>
      </c>
      <c r="E99" s="8">
        <f t="shared" si="2"/>
        <v>-400</v>
      </c>
    </row>
    <row r="100" spans="1:5" x14ac:dyDescent="0.25">
      <c r="A100" s="30" t="s">
        <v>212</v>
      </c>
      <c r="B100" s="13">
        <v>150</v>
      </c>
      <c r="C100" s="17">
        <f>111.36+38.55</f>
        <v>149.91</v>
      </c>
      <c r="D100" s="7" t="s">
        <v>227</v>
      </c>
      <c r="E100" s="8">
        <f>IF(D100="",0,C100 )</f>
        <v>149.91</v>
      </c>
    </row>
    <row r="101" spans="1:5" x14ac:dyDescent="0.25">
      <c r="A101" t="s">
        <v>57</v>
      </c>
      <c r="B101" s="13">
        <v>200</v>
      </c>
      <c r="C101" s="21">
        <f>14.76+312.26+20.01+7.99+64.67</f>
        <v>419.69</v>
      </c>
      <c r="D101" s="7" t="s">
        <v>52</v>
      </c>
      <c r="E101" s="8">
        <f t="shared" si="2"/>
        <v>419.69</v>
      </c>
    </row>
    <row r="102" spans="1:5" x14ac:dyDescent="0.25">
      <c r="A102" t="s">
        <v>58</v>
      </c>
      <c r="B102" s="13">
        <v>350</v>
      </c>
      <c r="C102" s="21">
        <f>113.5+10.22</f>
        <v>123.72</v>
      </c>
      <c r="D102" s="7" t="s">
        <v>52</v>
      </c>
      <c r="E102" s="8">
        <f t="shared" si="2"/>
        <v>123.72</v>
      </c>
    </row>
    <row r="103" spans="1:5" x14ac:dyDescent="0.25">
      <c r="A103" t="s">
        <v>176</v>
      </c>
      <c r="B103" s="13">
        <v>100</v>
      </c>
      <c r="C103" s="21">
        <f>59.95+10.78+0.98+15.23+5.4+1.37</f>
        <v>93.710000000000022</v>
      </c>
      <c r="D103" s="7" t="s">
        <v>182</v>
      </c>
      <c r="E103" s="8">
        <f t="shared" si="2"/>
        <v>93.710000000000022</v>
      </c>
    </row>
    <row r="104" spans="1:5" x14ac:dyDescent="0.25">
      <c r="A104" t="s">
        <v>195</v>
      </c>
      <c r="B104" s="13">
        <v>200</v>
      </c>
      <c r="C104" s="21">
        <v>505.09</v>
      </c>
      <c r="D104" s="7" t="s">
        <v>85</v>
      </c>
      <c r="E104" s="8">
        <f t="shared" si="2"/>
        <v>505.09</v>
      </c>
    </row>
    <row r="105" spans="1:5" x14ac:dyDescent="0.25">
      <c r="A105" t="s">
        <v>184</v>
      </c>
      <c r="B105" s="13">
        <v>350</v>
      </c>
      <c r="C105" s="21">
        <v>28.32</v>
      </c>
      <c r="D105" s="7" t="s">
        <v>55</v>
      </c>
      <c r="E105" s="8">
        <f t="shared" si="2"/>
        <v>28.32</v>
      </c>
    </row>
    <row r="106" spans="1:5" s="3" customFormat="1" x14ac:dyDescent="0.25">
      <c r="A106" s="30" t="s">
        <v>205</v>
      </c>
      <c r="B106" s="17">
        <v>200</v>
      </c>
      <c r="C106" s="21">
        <v>137.66999999999999</v>
      </c>
      <c r="D106" s="46" t="s">
        <v>102</v>
      </c>
      <c r="E106" s="8">
        <f t="shared" si="2"/>
        <v>137.66999999999999</v>
      </c>
    </row>
    <row r="107" spans="1:5" s="3" customFormat="1" x14ac:dyDescent="0.25">
      <c r="A107" s="30" t="s">
        <v>206</v>
      </c>
      <c r="B107" s="17">
        <v>350</v>
      </c>
      <c r="C107" s="21">
        <f>54.25+93.87</f>
        <v>148.12</v>
      </c>
      <c r="D107" s="46" t="s">
        <v>11</v>
      </c>
      <c r="E107" s="8">
        <f t="shared" si="2"/>
        <v>148.12</v>
      </c>
    </row>
    <row r="108" spans="1:5" s="3" customFormat="1" x14ac:dyDescent="0.25">
      <c r="A108" s="30" t="s">
        <v>213</v>
      </c>
      <c r="B108" s="17">
        <v>200</v>
      </c>
      <c r="C108" s="21">
        <v>272.42</v>
      </c>
      <c r="D108" s="46" t="s">
        <v>108</v>
      </c>
      <c r="E108" s="8">
        <f t="shared" si="2"/>
        <v>272.42</v>
      </c>
    </row>
    <row r="109" spans="1:5" s="3" customFormat="1" x14ac:dyDescent="0.25">
      <c r="A109" s="30" t="s">
        <v>214</v>
      </c>
      <c r="B109" s="17">
        <v>350</v>
      </c>
      <c r="C109" s="21">
        <f>61.28+283.73</f>
        <v>345.01</v>
      </c>
      <c r="D109" s="46" t="s">
        <v>12</v>
      </c>
      <c r="E109" s="8">
        <f t="shared" si="2"/>
        <v>345.01</v>
      </c>
    </row>
    <row r="110" spans="1:5" s="3" customFormat="1" x14ac:dyDescent="0.25">
      <c r="A110" s="30" t="s">
        <v>228</v>
      </c>
      <c r="B110" s="17">
        <v>200</v>
      </c>
      <c r="C110" s="21">
        <f>10+273.9+24.65+33.95+2.16</f>
        <v>344.65999999999997</v>
      </c>
      <c r="D110" s="46" t="s">
        <v>12</v>
      </c>
      <c r="E110" s="8">
        <f t="shared" si="2"/>
        <v>344.65999999999997</v>
      </c>
    </row>
    <row r="111" spans="1:5" s="3" customFormat="1" x14ac:dyDescent="0.25">
      <c r="A111" s="30" t="s">
        <v>229</v>
      </c>
      <c r="B111" s="17">
        <v>350</v>
      </c>
      <c r="C111" s="21">
        <f>289.51+73.47</f>
        <v>362.98</v>
      </c>
      <c r="D111" s="46" t="s">
        <v>269</v>
      </c>
      <c r="E111" s="8">
        <f t="shared" si="2"/>
        <v>362.98</v>
      </c>
    </row>
    <row r="112" spans="1:5" s="3" customFormat="1" x14ac:dyDescent="0.25">
      <c r="A112" s="30" t="s">
        <v>233</v>
      </c>
      <c r="B112" s="17">
        <v>700</v>
      </c>
      <c r="C112" s="21">
        <v>506.38</v>
      </c>
      <c r="D112" s="46" t="s">
        <v>44</v>
      </c>
      <c r="E112" s="8">
        <f t="shared" si="2"/>
        <v>506.38</v>
      </c>
    </row>
    <row r="113" spans="1:7" s="3" customFormat="1" x14ac:dyDescent="0.25">
      <c r="A113" s="6" t="s">
        <v>28</v>
      </c>
      <c r="B113" s="18">
        <v>3180.6</v>
      </c>
      <c r="C113" s="21">
        <f>1800+1180.62+424.8+17.71+88.55</f>
        <v>3511.6800000000003</v>
      </c>
      <c r="D113" s="46" t="s">
        <v>269</v>
      </c>
      <c r="E113" s="8">
        <f t="shared" si="2"/>
        <v>3511.6800000000003</v>
      </c>
    </row>
    <row r="114" spans="1:7" s="3" customFormat="1" x14ac:dyDescent="0.25">
      <c r="A114" s="6" t="s">
        <v>270</v>
      </c>
      <c r="B114" s="18">
        <v>225</v>
      </c>
      <c r="C114" s="21">
        <v>225</v>
      </c>
      <c r="D114" s="46" t="s">
        <v>157</v>
      </c>
      <c r="E114" s="8">
        <f t="shared" si="2"/>
        <v>225</v>
      </c>
    </row>
    <row r="115" spans="1:7" s="3" customFormat="1" x14ac:dyDescent="0.25">
      <c r="A115" s="6" t="s">
        <v>45</v>
      </c>
      <c r="B115" s="18">
        <v>550</v>
      </c>
      <c r="C115" s="21">
        <v>550</v>
      </c>
      <c r="D115" s="46" t="s">
        <v>12</v>
      </c>
      <c r="E115" s="8">
        <f t="shared" si="2"/>
        <v>550</v>
      </c>
    </row>
    <row r="116" spans="1:7" s="3" customFormat="1" x14ac:dyDescent="0.25">
      <c r="A116" s="6" t="s">
        <v>280</v>
      </c>
      <c r="B116" s="18">
        <v>0.54</v>
      </c>
      <c r="C116" s="21">
        <v>0.54</v>
      </c>
      <c r="D116" s="46" t="s">
        <v>157</v>
      </c>
      <c r="E116" s="8">
        <f t="shared" si="2"/>
        <v>0.54</v>
      </c>
    </row>
    <row r="117" spans="1:7" s="3" customFormat="1" x14ac:dyDescent="0.25">
      <c r="A117" s="6"/>
      <c r="B117" s="32"/>
      <c r="C117" s="32"/>
      <c r="D117" s="33"/>
      <c r="E117" s="34"/>
    </row>
    <row r="118" spans="1:7" s="3" customFormat="1" x14ac:dyDescent="0.25">
      <c r="A118" s="35" t="s">
        <v>63</v>
      </c>
      <c r="B118" s="32"/>
      <c r="C118" s="32"/>
      <c r="D118" s="33"/>
      <c r="E118" s="34"/>
    </row>
    <row r="119" spans="1:7" s="3" customFormat="1" x14ac:dyDescent="0.25">
      <c r="A119" s="30" t="s">
        <v>89</v>
      </c>
      <c r="B119" s="21">
        <f>8+100.34</f>
        <v>108.34</v>
      </c>
      <c r="C119" s="21">
        <v>108.34</v>
      </c>
      <c r="D119" s="46" t="s">
        <v>52</v>
      </c>
      <c r="E119" s="8">
        <f>IF(D119="",0,C119 )</f>
        <v>108.34</v>
      </c>
    </row>
    <row r="120" spans="1:7" s="3" customFormat="1" x14ac:dyDescent="0.25">
      <c r="A120" s="4" t="s">
        <v>173</v>
      </c>
      <c r="B120" s="21">
        <v>36.54</v>
      </c>
      <c r="C120" s="21">
        <v>36.54</v>
      </c>
      <c r="D120" s="46" t="s">
        <v>52</v>
      </c>
      <c r="E120" s="8">
        <f>IF(D120="",0,C120 )</f>
        <v>36.54</v>
      </c>
    </row>
    <row r="121" spans="1:7" s="3" customFormat="1" x14ac:dyDescent="0.25">
      <c r="A121" s="30" t="s">
        <v>160</v>
      </c>
      <c r="B121" s="21">
        <v>200</v>
      </c>
      <c r="C121" s="21">
        <v>200</v>
      </c>
      <c r="D121" s="46" t="s">
        <v>52</v>
      </c>
      <c r="E121" s="8">
        <f>IF(D121="",0,C121 )</f>
        <v>200</v>
      </c>
    </row>
    <row r="122" spans="1:7" x14ac:dyDescent="0.25">
      <c r="A122" s="2" t="s">
        <v>17</v>
      </c>
      <c r="B122" s="17"/>
    </row>
    <row r="123" spans="1:7" x14ac:dyDescent="0.25">
      <c r="A123" s="6" t="s">
        <v>172</v>
      </c>
      <c r="B123" s="18">
        <v>239.4</v>
      </c>
      <c r="C123" s="19">
        <f>35+204.4</f>
        <v>239.4</v>
      </c>
      <c r="D123" s="7" t="s">
        <v>52</v>
      </c>
      <c r="E123" s="8">
        <f>IF(D123="",0,C123 )</f>
        <v>239.4</v>
      </c>
    </row>
    <row r="124" spans="1:7" x14ac:dyDescent="0.25">
      <c r="A124" s="5" t="s">
        <v>18</v>
      </c>
      <c r="B124" s="18"/>
      <c r="C124" s="18"/>
    </row>
    <row r="125" spans="1:7" x14ac:dyDescent="0.25">
      <c r="A125" s="6" t="s">
        <v>174</v>
      </c>
      <c r="B125" s="17">
        <f>25.65+50+3.75</f>
        <v>79.400000000000006</v>
      </c>
      <c r="C125" s="19">
        <v>79.400000000000006</v>
      </c>
      <c r="D125" s="7" t="s">
        <v>52</v>
      </c>
      <c r="E125" s="8">
        <f>IF(D125="",0,C125 )</f>
        <v>79.400000000000006</v>
      </c>
      <c r="G125" s="2"/>
    </row>
    <row r="126" spans="1:7" x14ac:dyDescent="0.25">
      <c r="A126" s="6" t="s">
        <v>175</v>
      </c>
      <c r="B126" s="17">
        <v>316.33999999999997</v>
      </c>
      <c r="C126" s="19">
        <f>111.06+205.28</f>
        <v>316.34000000000003</v>
      </c>
      <c r="D126" s="7" t="s">
        <v>52</v>
      </c>
      <c r="E126" s="8">
        <f>IF(D126="",0,C126 )</f>
        <v>316.34000000000003</v>
      </c>
    </row>
    <row r="127" spans="1:7" x14ac:dyDescent="0.25">
      <c r="A127" s="6" t="s">
        <v>277</v>
      </c>
      <c r="B127" s="73">
        <v>-6381.91</v>
      </c>
      <c r="C127" s="8">
        <v>-6381.91</v>
      </c>
      <c r="D127" s="7" t="s">
        <v>52</v>
      </c>
      <c r="E127" s="8">
        <v>-6381.91</v>
      </c>
    </row>
    <row r="128" spans="1:7" ht="15.75" thickBot="1" x14ac:dyDescent="0.3">
      <c r="A128" s="6" t="s">
        <v>196</v>
      </c>
      <c r="B128" s="71">
        <v>-30000</v>
      </c>
      <c r="C128" s="71">
        <v>-30000</v>
      </c>
      <c r="D128" s="7" t="s">
        <v>85</v>
      </c>
      <c r="E128" s="8">
        <v>-30000</v>
      </c>
    </row>
    <row r="129" spans="1:939" ht="16.5" thickTop="1" thickBot="1" x14ac:dyDescent="0.3">
      <c r="A129" s="23" t="s">
        <v>19</v>
      </c>
      <c r="B129" s="72">
        <f>SUM(B2:B128)</f>
        <v>26351.239999999991</v>
      </c>
      <c r="C129" s="25">
        <f>SUM(C3:C128)</f>
        <v>-8209.09</v>
      </c>
      <c r="D129" s="26"/>
      <c r="E129" s="27">
        <f>SUM(E3:E128)</f>
        <v>-8209.09</v>
      </c>
    </row>
    <row r="130" spans="1:939" ht="15.75" thickTop="1" x14ac:dyDescent="0.25">
      <c r="A130" t="s">
        <v>60</v>
      </c>
      <c r="B130" s="37">
        <f>-E129</f>
        <v>8209.09</v>
      </c>
    </row>
    <row r="131" spans="1:939" ht="15.75" thickBot="1" x14ac:dyDescent="0.3">
      <c r="A131" s="2" t="s">
        <v>274</v>
      </c>
      <c r="B131" s="17"/>
      <c r="C131" s="22"/>
    </row>
    <row r="132" spans="1:939" s="23" customFormat="1" ht="16.5" thickTop="1" thickBot="1" x14ac:dyDescent="0.3">
      <c r="A132"/>
      <c r="B132" s="50"/>
      <c r="C132" s="17"/>
      <c r="D132" s="7"/>
      <c r="E132" s="8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  <c r="IM132" s="36"/>
      <c r="IN132" s="36"/>
      <c r="IO132" s="36"/>
      <c r="IP132" s="36"/>
      <c r="IQ132" s="36"/>
      <c r="IR132" s="36"/>
      <c r="IS132" s="36"/>
      <c r="IT132" s="36"/>
      <c r="IU132" s="36"/>
      <c r="IV132" s="36"/>
      <c r="IW132" s="36"/>
      <c r="IX132" s="36"/>
      <c r="IY132" s="36"/>
      <c r="IZ132" s="36"/>
      <c r="JA132" s="36"/>
      <c r="JB132" s="36"/>
      <c r="JC132" s="36"/>
      <c r="JD132" s="36"/>
      <c r="JE132" s="36"/>
      <c r="JF132" s="36"/>
      <c r="JG132" s="36"/>
      <c r="JH132" s="36"/>
      <c r="JI132" s="36"/>
      <c r="JJ132" s="36"/>
      <c r="JK132" s="36"/>
      <c r="JL132" s="36"/>
      <c r="JM132" s="36"/>
      <c r="JN132" s="36"/>
      <c r="JO132" s="36"/>
      <c r="JP132" s="36"/>
      <c r="JQ132" s="36"/>
      <c r="JR132" s="36"/>
      <c r="JS132" s="36"/>
      <c r="JT132" s="36"/>
      <c r="JU132" s="36"/>
      <c r="JV132" s="36"/>
      <c r="JW132" s="36"/>
      <c r="JX132" s="36"/>
      <c r="JY132" s="36"/>
      <c r="JZ132" s="36"/>
      <c r="KA132" s="36"/>
      <c r="KB132" s="36"/>
      <c r="KC132" s="36"/>
      <c r="KD132" s="36"/>
      <c r="KE132" s="36"/>
      <c r="KF132" s="36"/>
      <c r="KG132" s="36"/>
      <c r="KH132" s="36"/>
      <c r="KI132" s="36"/>
      <c r="KJ132" s="36"/>
      <c r="KK132" s="36"/>
      <c r="KL132" s="36"/>
      <c r="KM132" s="36"/>
      <c r="KN132" s="36"/>
      <c r="KO132" s="36"/>
      <c r="KP132" s="36"/>
      <c r="KQ132" s="36"/>
      <c r="KR132" s="36"/>
      <c r="KS132" s="36"/>
      <c r="KT132" s="36"/>
      <c r="KU132" s="36"/>
      <c r="KV132" s="36"/>
      <c r="KW132" s="36"/>
      <c r="KX132" s="36"/>
      <c r="KY132" s="36"/>
      <c r="KZ132" s="36"/>
      <c r="LA132" s="36"/>
      <c r="LB132" s="36"/>
      <c r="LC132" s="36"/>
      <c r="LD132" s="36"/>
      <c r="LE132" s="36"/>
      <c r="LF132" s="36"/>
      <c r="LG132" s="36"/>
      <c r="LH132" s="36"/>
      <c r="LI132" s="36"/>
      <c r="LJ132" s="36"/>
      <c r="LK132" s="36"/>
      <c r="LL132" s="36"/>
      <c r="LM132" s="36"/>
      <c r="LN132" s="36"/>
      <c r="LO132" s="36"/>
      <c r="LP132" s="36"/>
      <c r="LQ132" s="36"/>
      <c r="LR132" s="36"/>
      <c r="LS132" s="36"/>
      <c r="LT132" s="36"/>
      <c r="LU132" s="36"/>
      <c r="LV132" s="36"/>
      <c r="LW132" s="36"/>
      <c r="LX132" s="36"/>
      <c r="LY132" s="36"/>
      <c r="LZ132" s="36"/>
      <c r="MA132" s="36"/>
      <c r="MB132" s="36"/>
      <c r="MC132" s="36"/>
      <c r="MD132" s="36"/>
      <c r="ME132" s="36"/>
      <c r="MF132" s="36"/>
      <c r="MG132" s="36"/>
      <c r="MH132" s="36"/>
      <c r="MI132" s="36"/>
      <c r="MJ132" s="36"/>
      <c r="MK132" s="36"/>
      <c r="ML132" s="36"/>
      <c r="MM132" s="36"/>
      <c r="MN132" s="36"/>
      <c r="MO132" s="36"/>
      <c r="MP132" s="36"/>
      <c r="MQ132" s="36"/>
      <c r="MR132" s="36"/>
      <c r="MS132" s="36"/>
      <c r="MT132" s="36"/>
      <c r="MU132" s="36"/>
      <c r="MV132" s="36"/>
      <c r="MW132" s="36"/>
      <c r="MX132" s="36"/>
      <c r="MY132" s="36"/>
      <c r="MZ132" s="36"/>
      <c r="NA132" s="36"/>
      <c r="NB132" s="36"/>
      <c r="NC132" s="36"/>
      <c r="ND132" s="36"/>
      <c r="NE132" s="36"/>
      <c r="NF132" s="36"/>
      <c r="NG132" s="36"/>
      <c r="NH132" s="36"/>
      <c r="NI132" s="36"/>
      <c r="NJ132" s="36"/>
      <c r="NK132" s="36"/>
      <c r="NL132" s="36"/>
      <c r="NM132" s="36"/>
      <c r="NN132" s="36"/>
      <c r="NO132" s="36"/>
      <c r="NP132" s="36"/>
      <c r="NQ132" s="36"/>
      <c r="NR132" s="36"/>
      <c r="NS132" s="36"/>
      <c r="NT132" s="36"/>
      <c r="NU132" s="36"/>
      <c r="NV132" s="36"/>
      <c r="NW132" s="36"/>
      <c r="NX132" s="36"/>
      <c r="NY132" s="36"/>
      <c r="NZ132" s="36"/>
      <c r="OA132" s="36"/>
      <c r="OB132" s="36"/>
      <c r="OC132" s="36"/>
      <c r="OD132" s="36"/>
      <c r="OE132" s="36"/>
      <c r="OF132" s="36"/>
      <c r="OG132" s="36"/>
      <c r="OH132" s="36"/>
      <c r="OI132" s="36"/>
      <c r="OJ132" s="36"/>
      <c r="OK132" s="36"/>
      <c r="OL132" s="36"/>
      <c r="OM132" s="36"/>
      <c r="ON132" s="36"/>
      <c r="OO132" s="36"/>
      <c r="OP132" s="36"/>
      <c r="OQ132" s="36"/>
      <c r="OR132" s="36"/>
      <c r="OS132" s="36"/>
      <c r="OT132" s="36"/>
      <c r="OU132" s="36"/>
      <c r="OV132" s="36"/>
      <c r="OW132" s="36"/>
      <c r="OX132" s="36"/>
      <c r="OY132" s="36"/>
      <c r="OZ132" s="36"/>
      <c r="PA132" s="36"/>
      <c r="PB132" s="36"/>
      <c r="PC132" s="36"/>
      <c r="PD132" s="36"/>
      <c r="PE132" s="36"/>
      <c r="PF132" s="36"/>
      <c r="PG132" s="36"/>
      <c r="PH132" s="36"/>
      <c r="PI132" s="36"/>
      <c r="PJ132" s="36"/>
      <c r="PK132" s="36"/>
      <c r="PL132" s="36"/>
      <c r="PM132" s="36"/>
      <c r="PN132" s="36"/>
      <c r="PO132" s="36"/>
      <c r="PP132" s="36"/>
      <c r="PQ132" s="36"/>
      <c r="PR132" s="36"/>
      <c r="PS132" s="36"/>
      <c r="PT132" s="36"/>
      <c r="PU132" s="36"/>
      <c r="PV132" s="36"/>
      <c r="PW132" s="36"/>
      <c r="PX132" s="36"/>
      <c r="PY132" s="36"/>
      <c r="PZ132" s="36"/>
      <c r="QA132" s="36"/>
      <c r="QB132" s="36"/>
      <c r="QC132" s="36"/>
      <c r="QD132" s="36"/>
      <c r="QE132" s="36"/>
      <c r="QF132" s="36"/>
      <c r="QG132" s="36"/>
      <c r="QH132" s="36"/>
      <c r="QI132" s="36"/>
      <c r="QJ132" s="36"/>
      <c r="QK132" s="36"/>
      <c r="QL132" s="36"/>
      <c r="QM132" s="36"/>
      <c r="QN132" s="36"/>
      <c r="QO132" s="36"/>
      <c r="QP132" s="36"/>
      <c r="QQ132" s="36"/>
      <c r="QR132" s="36"/>
      <c r="QS132" s="36"/>
      <c r="QT132" s="36"/>
      <c r="QU132" s="36"/>
      <c r="QV132" s="36"/>
      <c r="QW132" s="36"/>
      <c r="QX132" s="36"/>
      <c r="QY132" s="36"/>
      <c r="QZ132" s="36"/>
      <c r="RA132" s="36"/>
      <c r="RB132" s="36"/>
      <c r="RC132" s="36"/>
      <c r="RD132" s="36"/>
      <c r="RE132" s="36"/>
      <c r="RF132" s="36"/>
      <c r="RG132" s="36"/>
      <c r="RH132" s="36"/>
      <c r="RI132" s="36"/>
      <c r="RJ132" s="36"/>
      <c r="RK132" s="36"/>
      <c r="RL132" s="36"/>
      <c r="RM132" s="36"/>
      <c r="RN132" s="36"/>
      <c r="RO132" s="36"/>
      <c r="RP132" s="36"/>
      <c r="RQ132" s="36"/>
      <c r="RR132" s="36"/>
      <c r="RS132" s="36"/>
      <c r="RT132" s="36"/>
      <c r="RU132" s="36"/>
      <c r="RV132" s="36"/>
      <c r="RW132" s="36"/>
      <c r="RX132" s="36"/>
      <c r="RY132" s="36"/>
      <c r="RZ132" s="36"/>
      <c r="SA132" s="36"/>
      <c r="SB132" s="36"/>
      <c r="SC132" s="36"/>
      <c r="SD132" s="36"/>
      <c r="SE132" s="36"/>
      <c r="SF132" s="36"/>
      <c r="SG132" s="36"/>
      <c r="SH132" s="36"/>
      <c r="SI132" s="36"/>
      <c r="SJ132" s="36"/>
      <c r="SK132" s="36"/>
      <c r="SL132" s="36"/>
      <c r="SM132" s="36"/>
      <c r="SN132" s="36"/>
      <c r="SO132" s="36"/>
      <c r="SP132" s="36"/>
      <c r="SQ132" s="36"/>
      <c r="SR132" s="36"/>
      <c r="SS132" s="36"/>
      <c r="ST132" s="36"/>
      <c r="SU132" s="36"/>
      <c r="SV132" s="36"/>
      <c r="SW132" s="36"/>
      <c r="SX132" s="36"/>
      <c r="SY132" s="36"/>
      <c r="SZ132" s="36"/>
      <c r="TA132" s="36"/>
      <c r="TB132" s="36"/>
      <c r="TC132" s="36"/>
      <c r="TD132" s="36"/>
      <c r="TE132" s="36"/>
      <c r="TF132" s="36"/>
      <c r="TG132" s="36"/>
      <c r="TH132" s="36"/>
      <c r="TI132" s="36"/>
      <c r="TJ132" s="36"/>
      <c r="TK132" s="36"/>
      <c r="TL132" s="36"/>
      <c r="TM132" s="36"/>
      <c r="TN132" s="36"/>
      <c r="TO132" s="36"/>
      <c r="TP132" s="36"/>
      <c r="TQ132" s="36"/>
      <c r="TR132" s="36"/>
      <c r="TS132" s="36"/>
      <c r="TT132" s="36"/>
      <c r="TU132" s="36"/>
      <c r="TV132" s="36"/>
      <c r="TW132" s="36"/>
      <c r="TX132" s="36"/>
      <c r="TY132" s="36"/>
      <c r="TZ132" s="36"/>
      <c r="UA132" s="36"/>
      <c r="UB132" s="36"/>
      <c r="UC132" s="36"/>
      <c r="UD132" s="36"/>
      <c r="UE132" s="36"/>
      <c r="UF132" s="36"/>
      <c r="UG132" s="36"/>
      <c r="UH132" s="36"/>
      <c r="UI132" s="36"/>
      <c r="UJ132" s="36"/>
      <c r="UK132" s="36"/>
      <c r="UL132" s="36"/>
      <c r="UM132" s="36"/>
      <c r="UN132" s="36"/>
      <c r="UO132" s="36"/>
      <c r="UP132" s="36"/>
      <c r="UQ132" s="36"/>
      <c r="UR132" s="36"/>
      <c r="US132" s="36"/>
      <c r="UT132" s="36"/>
      <c r="UU132" s="36"/>
      <c r="UV132" s="36"/>
      <c r="UW132" s="36"/>
      <c r="UX132" s="36"/>
      <c r="UY132" s="36"/>
      <c r="UZ132" s="36"/>
      <c r="VA132" s="36"/>
      <c r="VB132" s="36"/>
      <c r="VC132" s="36"/>
      <c r="VD132" s="36"/>
      <c r="VE132" s="36"/>
      <c r="VF132" s="36"/>
      <c r="VG132" s="36"/>
      <c r="VH132" s="36"/>
      <c r="VI132" s="36"/>
      <c r="VJ132" s="36"/>
      <c r="VK132" s="36"/>
      <c r="VL132" s="36"/>
      <c r="VM132" s="36"/>
      <c r="VN132" s="36"/>
      <c r="VO132" s="36"/>
      <c r="VP132" s="36"/>
      <c r="VQ132" s="36"/>
      <c r="VR132" s="36"/>
      <c r="VS132" s="36"/>
      <c r="VT132" s="36"/>
      <c r="VU132" s="36"/>
      <c r="VV132" s="36"/>
      <c r="VW132" s="36"/>
      <c r="VX132" s="36"/>
      <c r="VY132" s="36"/>
      <c r="VZ132" s="36"/>
      <c r="WA132" s="36"/>
      <c r="WB132" s="36"/>
      <c r="WC132" s="36"/>
      <c r="WD132" s="36"/>
      <c r="WE132" s="36"/>
      <c r="WF132" s="36"/>
      <c r="WG132" s="36"/>
      <c r="WH132" s="36"/>
      <c r="WI132" s="36"/>
      <c r="WJ132" s="36"/>
      <c r="WK132" s="36"/>
      <c r="WL132" s="36"/>
      <c r="WM132" s="36"/>
      <c r="WN132" s="36"/>
      <c r="WO132" s="36"/>
      <c r="WP132" s="36"/>
      <c r="WQ132" s="36"/>
      <c r="WR132" s="36"/>
      <c r="WS132" s="36"/>
      <c r="WT132" s="36"/>
      <c r="WU132" s="36"/>
      <c r="WV132" s="36"/>
      <c r="WW132" s="36"/>
      <c r="WX132" s="36"/>
      <c r="WY132" s="36"/>
      <c r="WZ132" s="36"/>
      <c r="XA132" s="36"/>
      <c r="XB132" s="36"/>
      <c r="XC132" s="36"/>
      <c r="XD132" s="36"/>
      <c r="XE132" s="36"/>
      <c r="XF132" s="36"/>
      <c r="XG132" s="36"/>
      <c r="XH132" s="36"/>
      <c r="XI132" s="36"/>
      <c r="XJ132" s="36"/>
      <c r="XK132" s="36"/>
      <c r="XL132" s="36"/>
      <c r="XM132" s="36"/>
      <c r="XN132" s="36"/>
      <c r="XO132" s="36"/>
      <c r="XP132" s="36"/>
      <c r="XQ132" s="36"/>
      <c r="XR132" s="36"/>
      <c r="XS132" s="36"/>
      <c r="XT132" s="36"/>
      <c r="XU132" s="36"/>
      <c r="XV132" s="36"/>
      <c r="XW132" s="36"/>
      <c r="XX132" s="36"/>
      <c r="XY132" s="36"/>
      <c r="XZ132" s="36"/>
      <c r="YA132" s="36"/>
      <c r="YB132" s="36"/>
      <c r="YC132" s="36"/>
      <c r="YD132" s="36"/>
      <c r="YE132" s="36"/>
      <c r="YF132" s="36"/>
      <c r="YG132" s="36"/>
      <c r="YH132" s="36"/>
      <c r="YI132" s="36"/>
      <c r="YJ132" s="36"/>
      <c r="YK132" s="36"/>
      <c r="YL132" s="36"/>
      <c r="YM132" s="36"/>
      <c r="YN132" s="36"/>
      <c r="YO132" s="36"/>
      <c r="YP132" s="36"/>
      <c r="YQ132" s="36"/>
      <c r="YR132" s="36"/>
      <c r="YS132" s="36"/>
      <c r="YT132" s="36"/>
      <c r="YU132" s="36"/>
      <c r="YV132" s="36"/>
      <c r="YW132" s="36"/>
      <c r="YX132" s="36"/>
      <c r="YY132" s="36"/>
      <c r="YZ132" s="36"/>
      <c r="ZA132" s="36"/>
      <c r="ZB132" s="36"/>
      <c r="ZC132" s="36"/>
      <c r="ZD132" s="36"/>
      <c r="ZE132" s="36"/>
      <c r="ZF132" s="36"/>
      <c r="ZG132" s="36"/>
      <c r="ZH132" s="36"/>
      <c r="ZI132" s="36"/>
      <c r="ZJ132" s="36"/>
      <c r="ZK132" s="36"/>
      <c r="ZL132" s="36"/>
      <c r="ZM132" s="36"/>
      <c r="ZN132" s="36"/>
      <c r="ZO132" s="36"/>
      <c r="ZP132" s="36"/>
      <c r="ZQ132" s="36"/>
      <c r="ZR132" s="36"/>
      <c r="ZS132" s="36"/>
      <c r="ZT132" s="36"/>
      <c r="ZU132" s="36"/>
      <c r="ZV132" s="36"/>
      <c r="ZW132" s="36"/>
      <c r="ZX132" s="36"/>
      <c r="ZY132" s="36"/>
      <c r="ZZ132" s="36"/>
      <c r="AAA132" s="36"/>
      <c r="AAB132" s="36"/>
      <c r="AAC132" s="36"/>
      <c r="AAD132" s="36"/>
      <c r="AAE132" s="36"/>
      <c r="AAF132" s="36"/>
      <c r="AAG132" s="36"/>
      <c r="AAH132" s="36"/>
      <c r="AAI132" s="36"/>
      <c r="AAJ132" s="36"/>
      <c r="AAK132" s="36"/>
      <c r="AAL132" s="36"/>
      <c r="AAM132" s="36"/>
      <c r="AAN132" s="36"/>
      <c r="AAO132" s="36"/>
      <c r="AAP132" s="36"/>
      <c r="AAQ132" s="36"/>
      <c r="AAR132" s="36"/>
      <c r="AAS132" s="36"/>
      <c r="AAT132" s="36"/>
      <c r="AAU132" s="36"/>
      <c r="AAV132" s="36"/>
      <c r="AAW132" s="36"/>
      <c r="AAX132" s="36"/>
      <c r="AAY132" s="36"/>
      <c r="AAZ132" s="36"/>
      <c r="ABA132" s="36"/>
      <c r="ABB132" s="36"/>
      <c r="ABC132" s="36"/>
      <c r="ABD132" s="36"/>
      <c r="ABE132" s="36"/>
      <c r="ABF132" s="36"/>
      <c r="ABG132" s="36"/>
      <c r="ABH132" s="36"/>
      <c r="ABI132" s="36"/>
      <c r="ABJ132" s="36"/>
      <c r="ABK132" s="36"/>
      <c r="ABL132" s="36"/>
      <c r="ABM132" s="36"/>
      <c r="ABN132" s="36"/>
      <c r="ABO132" s="36"/>
      <c r="ABP132" s="36"/>
      <c r="ABQ132" s="36"/>
      <c r="ABR132" s="36"/>
      <c r="ABS132" s="36"/>
      <c r="ABT132" s="36"/>
      <c r="ABU132" s="36"/>
      <c r="ABV132" s="36"/>
      <c r="ABW132" s="36"/>
      <c r="ABX132" s="36"/>
      <c r="ABY132" s="36"/>
      <c r="ABZ132" s="36"/>
      <c r="ACA132" s="36"/>
      <c r="ACB132" s="36"/>
      <c r="ACC132" s="36"/>
      <c r="ACD132" s="36"/>
      <c r="ACE132" s="36"/>
      <c r="ACF132" s="36"/>
      <c r="ACG132" s="36"/>
      <c r="ACH132" s="36"/>
      <c r="ACI132" s="36"/>
      <c r="ACJ132" s="36"/>
      <c r="ACK132" s="36"/>
      <c r="ACL132" s="36"/>
      <c r="ACM132" s="36"/>
      <c r="ACN132" s="36"/>
      <c r="ACO132" s="36"/>
      <c r="ACP132" s="36"/>
      <c r="ACQ132" s="36"/>
      <c r="ACR132" s="36"/>
      <c r="ACS132" s="36"/>
      <c r="ACT132" s="36"/>
      <c r="ACU132" s="36"/>
      <c r="ACV132" s="36"/>
      <c r="ACW132" s="36"/>
      <c r="ACX132" s="36"/>
      <c r="ACY132" s="36"/>
      <c r="ACZ132" s="36"/>
      <c r="ADA132" s="36"/>
      <c r="ADB132" s="36"/>
      <c r="ADC132" s="36"/>
      <c r="ADD132" s="36"/>
      <c r="ADE132" s="36"/>
      <c r="ADF132" s="36"/>
      <c r="ADG132" s="36"/>
      <c r="ADH132" s="36"/>
      <c r="ADI132" s="36"/>
      <c r="ADJ132" s="36"/>
      <c r="ADK132" s="36"/>
      <c r="ADL132" s="36"/>
      <c r="ADM132" s="36"/>
      <c r="ADN132" s="36"/>
      <c r="ADO132" s="36"/>
      <c r="ADP132" s="36"/>
      <c r="ADQ132" s="36"/>
      <c r="ADR132" s="36"/>
      <c r="ADS132" s="36"/>
      <c r="ADT132" s="36"/>
      <c r="ADU132" s="36"/>
      <c r="ADV132" s="36"/>
      <c r="ADW132" s="36"/>
      <c r="ADX132" s="36"/>
      <c r="ADY132" s="36"/>
      <c r="ADZ132" s="36"/>
      <c r="AEA132" s="36"/>
      <c r="AEB132" s="36"/>
      <c r="AEC132" s="36"/>
      <c r="AED132" s="36"/>
      <c r="AEE132" s="36"/>
      <c r="AEF132" s="36"/>
      <c r="AEG132" s="36"/>
      <c r="AEH132" s="36"/>
      <c r="AEI132" s="36"/>
      <c r="AEJ132" s="36"/>
      <c r="AEK132" s="36"/>
      <c r="AEL132" s="36"/>
      <c r="AEM132" s="36"/>
      <c r="AEN132" s="36"/>
      <c r="AEO132" s="36"/>
      <c r="AEP132" s="36"/>
      <c r="AEQ132" s="36"/>
      <c r="AER132" s="36"/>
      <c r="AES132" s="36"/>
      <c r="AET132" s="36"/>
      <c r="AEU132" s="36"/>
      <c r="AEV132" s="36"/>
      <c r="AEW132" s="36"/>
      <c r="AEX132" s="36"/>
      <c r="AEY132" s="36"/>
      <c r="AEZ132" s="36"/>
      <c r="AFA132" s="36"/>
      <c r="AFB132" s="36"/>
      <c r="AFC132" s="36"/>
      <c r="AFD132" s="36"/>
      <c r="AFE132" s="36"/>
      <c r="AFF132" s="36"/>
      <c r="AFG132" s="36"/>
      <c r="AFH132" s="36"/>
      <c r="AFI132" s="36"/>
      <c r="AFJ132" s="36"/>
      <c r="AFK132" s="36"/>
      <c r="AFL132" s="36"/>
      <c r="AFM132" s="36"/>
      <c r="AFN132" s="36"/>
      <c r="AFO132" s="36"/>
      <c r="AFP132" s="36"/>
      <c r="AFQ132" s="36"/>
      <c r="AFR132" s="36"/>
      <c r="AFS132" s="36"/>
      <c r="AFT132" s="36"/>
      <c r="AFU132" s="36"/>
      <c r="AFV132" s="36"/>
      <c r="AFW132" s="36"/>
      <c r="AFX132" s="36"/>
      <c r="AFY132" s="36"/>
      <c r="AFZ132" s="36"/>
      <c r="AGA132" s="36"/>
      <c r="AGB132" s="36"/>
      <c r="AGC132" s="36"/>
      <c r="AGD132" s="36"/>
      <c r="AGE132" s="36"/>
      <c r="AGF132" s="36"/>
      <c r="AGG132" s="36"/>
      <c r="AGH132" s="36"/>
      <c r="AGI132" s="36"/>
      <c r="AGJ132" s="36"/>
      <c r="AGK132" s="36"/>
      <c r="AGL132" s="36"/>
      <c r="AGM132" s="36"/>
      <c r="AGN132" s="36"/>
      <c r="AGO132" s="36"/>
      <c r="AGP132" s="36"/>
      <c r="AGQ132" s="36"/>
      <c r="AGR132" s="36"/>
      <c r="AGS132" s="36"/>
      <c r="AGT132" s="36"/>
      <c r="AGU132" s="36"/>
      <c r="AGV132" s="36"/>
      <c r="AGW132" s="36"/>
      <c r="AGX132" s="36"/>
      <c r="AGY132" s="36"/>
      <c r="AGZ132" s="36"/>
      <c r="AHA132" s="36"/>
      <c r="AHB132" s="36"/>
      <c r="AHC132" s="36"/>
      <c r="AHD132" s="36"/>
      <c r="AHE132" s="36"/>
      <c r="AHF132" s="36"/>
      <c r="AHG132" s="36"/>
      <c r="AHH132" s="36"/>
      <c r="AHI132" s="36"/>
      <c r="AHJ132" s="36"/>
      <c r="AHK132" s="36"/>
      <c r="AHL132" s="36"/>
      <c r="AHM132" s="36"/>
      <c r="AHN132" s="36"/>
      <c r="AHO132" s="36"/>
      <c r="AHP132" s="36"/>
      <c r="AHQ132" s="36"/>
      <c r="AHR132" s="36"/>
      <c r="AHS132" s="36"/>
      <c r="AHT132" s="36"/>
      <c r="AHU132" s="36"/>
      <c r="AHV132" s="36"/>
      <c r="AHW132" s="36"/>
      <c r="AHX132" s="36"/>
      <c r="AHY132" s="36"/>
      <c r="AHZ132" s="36"/>
      <c r="AIA132" s="36"/>
      <c r="AIB132" s="36"/>
      <c r="AIC132" s="36"/>
      <c r="AID132" s="36"/>
      <c r="AIE132" s="36"/>
      <c r="AIF132" s="36"/>
      <c r="AIG132" s="36"/>
      <c r="AIH132" s="36"/>
      <c r="AII132" s="36"/>
      <c r="AIJ132" s="36"/>
      <c r="AIK132" s="36"/>
      <c r="AIL132" s="36"/>
      <c r="AIM132" s="36"/>
      <c r="AIN132" s="36"/>
      <c r="AIO132" s="36"/>
      <c r="AIP132" s="36"/>
      <c r="AIQ132" s="36"/>
      <c r="AIR132" s="36"/>
      <c r="AIS132" s="36"/>
      <c r="AIT132" s="36"/>
      <c r="AIU132" s="36"/>
      <c r="AIV132" s="36"/>
      <c r="AIW132" s="36"/>
      <c r="AIX132" s="36"/>
      <c r="AIY132" s="36"/>
      <c r="AIZ132" s="36"/>
      <c r="AJA132" s="36"/>
      <c r="AJB132" s="36"/>
      <c r="AJC132" s="36"/>
    </row>
    <row r="133" spans="1:939" ht="15.75" thickTop="1" x14ac:dyDescent="0.25">
      <c r="A133" s="29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  <c r="DS133" s="62"/>
      <c r="DT133" s="62"/>
      <c r="DU133" s="62"/>
      <c r="DV133" s="62"/>
      <c r="DW133" s="62"/>
      <c r="DX133" s="62"/>
      <c r="DY133" s="62"/>
      <c r="DZ133" s="62"/>
      <c r="EA133" s="62"/>
      <c r="EB133" s="62"/>
      <c r="EC133" s="62"/>
      <c r="ED133" s="62"/>
      <c r="EE133" s="62"/>
      <c r="EF133" s="62"/>
      <c r="EG133" s="62"/>
      <c r="EH133" s="62"/>
      <c r="EI133" s="62"/>
      <c r="EJ133" s="62"/>
      <c r="EK133" s="62"/>
      <c r="EL133" s="62"/>
      <c r="EM133" s="62"/>
      <c r="EN133" s="62"/>
      <c r="EO133" s="62"/>
      <c r="EP133" s="62"/>
      <c r="EQ133" s="62"/>
      <c r="ER133" s="62"/>
      <c r="ES133" s="62"/>
      <c r="ET133" s="62"/>
      <c r="EU133" s="62"/>
      <c r="EV133" s="62"/>
      <c r="EW133" s="62"/>
      <c r="EX133" s="62"/>
      <c r="EY133" s="62"/>
      <c r="EZ133" s="62"/>
      <c r="FA133" s="62"/>
      <c r="FB133" s="62"/>
      <c r="FC133" s="62"/>
      <c r="FD133" s="62"/>
      <c r="FE133" s="62"/>
      <c r="FF133" s="62"/>
      <c r="FG133" s="62"/>
      <c r="FH133" s="62"/>
      <c r="FI133" s="62"/>
      <c r="FJ133" s="62"/>
      <c r="FK133" s="62"/>
      <c r="FL133" s="62"/>
      <c r="FM133" s="62"/>
      <c r="FN133" s="62"/>
      <c r="FO133" s="62"/>
      <c r="FP133" s="62"/>
      <c r="FQ133" s="62"/>
      <c r="FR133" s="62"/>
      <c r="FS133" s="62"/>
      <c r="FT133" s="62"/>
      <c r="FU133" s="62"/>
      <c r="FV133" s="62"/>
      <c r="FW133" s="62"/>
      <c r="FX133" s="62"/>
      <c r="FY133" s="62"/>
      <c r="FZ133" s="62"/>
      <c r="GA133" s="62"/>
      <c r="GB133" s="62"/>
      <c r="GC133" s="62"/>
      <c r="GD133" s="62"/>
      <c r="GE133" s="62"/>
      <c r="GF133" s="62"/>
      <c r="GG133" s="62"/>
      <c r="GH133" s="62"/>
      <c r="GI133" s="62"/>
      <c r="GJ133" s="62"/>
      <c r="GK133" s="62"/>
      <c r="GL133" s="62"/>
      <c r="GM133" s="62"/>
      <c r="GN133" s="62"/>
      <c r="GO133" s="62"/>
      <c r="GP133" s="62"/>
      <c r="GQ133" s="62"/>
      <c r="GR133" s="62"/>
      <c r="GS133" s="62"/>
      <c r="GT133" s="62"/>
      <c r="GU133" s="62"/>
      <c r="GV133" s="62"/>
      <c r="GW133" s="62"/>
      <c r="GX133" s="62"/>
      <c r="GY133" s="62"/>
      <c r="GZ133" s="62"/>
      <c r="HA133" s="62"/>
      <c r="HB133" s="62"/>
      <c r="HC133" s="62"/>
      <c r="HD133" s="62"/>
      <c r="HE133" s="62"/>
      <c r="HF133" s="62"/>
      <c r="HG133" s="62"/>
      <c r="HH133" s="62"/>
      <c r="HI133" s="62"/>
      <c r="HJ133" s="62"/>
      <c r="HK133" s="62"/>
      <c r="HL133" s="62"/>
      <c r="HM133" s="62"/>
      <c r="HN133" s="62"/>
      <c r="HO133" s="62"/>
      <c r="HP133" s="62"/>
      <c r="HQ133" s="62"/>
      <c r="HR133" s="62"/>
      <c r="HS133" s="62"/>
      <c r="HT133" s="62"/>
      <c r="HU133" s="62"/>
      <c r="HV133" s="62"/>
      <c r="HW133" s="62"/>
      <c r="HX133" s="62"/>
      <c r="HY133" s="62"/>
      <c r="HZ133" s="62"/>
      <c r="IA133" s="62"/>
      <c r="IB133" s="62"/>
      <c r="IC133" s="62"/>
      <c r="ID133" s="62"/>
      <c r="IE133" s="62"/>
      <c r="IF133" s="62"/>
      <c r="IG133" s="62"/>
      <c r="IH133" s="62"/>
      <c r="II133" s="62"/>
      <c r="IJ133" s="62"/>
      <c r="IK133" s="62"/>
      <c r="IL133" s="62"/>
      <c r="IM133" s="62"/>
      <c r="IN133" s="62"/>
      <c r="IO133" s="62"/>
      <c r="IP133" s="62"/>
      <c r="IQ133" s="62"/>
      <c r="IR133" s="62"/>
      <c r="IS133" s="62"/>
      <c r="IT133" s="62"/>
      <c r="IU133" s="62"/>
      <c r="IV133" s="62"/>
      <c r="IW133" s="62"/>
      <c r="IX133" s="62"/>
      <c r="IY133" s="62"/>
      <c r="IZ133" s="62"/>
      <c r="JA133" s="62"/>
      <c r="JB133" s="62"/>
      <c r="JC133" s="62"/>
      <c r="JD133" s="62"/>
      <c r="JE133" s="62"/>
      <c r="JF133" s="62"/>
      <c r="JG133" s="62"/>
      <c r="JH133" s="62"/>
      <c r="JI133" s="62"/>
      <c r="JJ133" s="62"/>
      <c r="JK133" s="62"/>
      <c r="JL133" s="62"/>
      <c r="JM133" s="62"/>
      <c r="JN133" s="62"/>
      <c r="JO133" s="62"/>
      <c r="JP133" s="62"/>
      <c r="JQ133" s="62"/>
      <c r="JR133" s="62"/>
      <c r="JS133" s="62"/>
      <c r="JT133" s="62"/>
      <c r="JU133" s="62"/>
      <c r="JV133" s="62"/>
      <c r="JW133" s="62"/>
      <c r="JX133" s="62"/>
      <c r="JY133" s="62"/>
      <c r="JZ133" s="62"/>
      <c r="KA133" s="62"/>
      <c r="KB133" s="62"/>
      <c r="KC133" s="62"/>
      <c r="KD133" s="62"/>
      <c r="KE133" s="62"/>
      <c r="KF133" s="62"/>
      <c r="KG133" s="62"/>
      <c r="KH133" s="62"/>
      <c r="KI133" s="62"/>
      <c r="KJ133" s="62"/>
      <c r="KK133" s="62"/>
      <c r="KL133" s="62"/>
      <c r="KM133" s="62"/>
      <c r="KN133" s="62"/>
      <c r="KO133" s="62"/>
      <c r="KP133" s="62"/>
      <c r="KQ133" s="62"/>
      <c r="KR133" s="62"/>
      <c r="KS133" s="62"/>
      <c r="KT133" s="62"/>
      <c r="KU133" s="62"/>
      <c r="KV133" s="62"/>
      <c r="KW133" s="62"/>
      <c r="KX133" s="62"/>
      <c r="KY133" s="62"/>
      <c r="KZ133" s="62"/>
      <c r="LA133" s="62"/>
      <c r="LB133" s="62"/>
      <c r="LC133" s="62"/>
      <c r="LD133" s="62"/>
      <c r="LE133" s="62"/>
      <c r="LF133" s="62"/>
      <c r="LG133" s="62"/>
      <c r="LH133" s="62"/>
      <c r="LI133" s="62"/>
      <c r="LJ133" s="62"/>
      <c r="LK133" s="62"/>
      <c r="LL133" s="62"/>
      <c r="LM133" s="62"/>
      <c r="LN133" s="62"/>
      <c r="LO133" s="62"/>
      <c r="LP133" s="62"/>
      <c r="LQ133" s="62"/>
      <c r="LR133" s="62"/>
      <c r="LS133" s="62"/>
      <c r="LT133" s="62"/>
      <c r="LU133" s="62"/>
      <c r="LV133" s="62"/>
      <c r="LW133" s="62"/>
      <c r="LX133" s="62"/>
      <c r="LY133" s="62"/>
      <c r="LZ133" s="62"/>
      <c r="MA133" s="62"/>
      <c r="MB133" s="62"/>
      <c r="MC133" s="62"/>
      <c r="MD133" s="62"/>
      <c r="ME133" s="62"/>
      <c r="MF133" s="62"/>
      <c r="MG133" s="62"/>
      <c r="MH133" s="62"/>
      <c r="MI133" s="62"/>
      <c r="MJ133" s="62"/>
      <c r="MK133" s="62"/>
      <c r="ML133" s="62"/>
      <c r="MM133" s="62"/>
      <c r="MN133" s="62"/>
      <c r="MO133" s="62"/>
      <c r="MP133" s="62"/>
      <c r="MQ133" s="62"/>
      <c r="MR133" s="62"/>
      <c r="MS133" s="62"/>
      <c r="MT133" s="62"/>
      <c r="MU133" s="62"/>
      <c r="MV133" s="62"/>
      <c r="MW133" s="62"/>
      <c r="MX133" s="62"/>
      <c r="MY133" s="62"/>
      <c r="MZ133" s="62"/>
      <c r="NA133" s="62"/>
      <c r="NB133" s="62"/>
      <c r="NC133" s="62"/>
      <c r="ND133" s="62"/>
      <c r="NE133" s="62"/>
      <c r="NF133" s="62"/>
      <c r="NG133" s="62"/>
      <c r="NH133" s="62"/>
      <c r="NI133" s="62"/>
      <c r="NJ133" s="62"/>
      <c r="NK133" s="62"/>
      <c r="NL133" s="62"/>
      <c r="NM133" s="62"/>
      <c r="NN133" s="62"/>
      <c r="NO133" s="62"/>
      <c r="NP133" s="62"/>
      <c r="NQ133" s="62"/>
      <c r="NR133" s="62"/>
      <c r="NS133" s="62"/>
      <c r="NT133" s="62"/>
      <c r="NU133" s="62"/>
      <c r="NV133" s="62"/>
      <c r="NW133" s="62"/>
      <c r="NX133" s="62"/>
      <c r="NY133" s="62"/>
      <c r="NZ133" s="62"/>
      <c r="OA133" s="62"/>
      <c r="OB133" s="62"/>
      <c r="OC133" s="62"/>
      <c r="OD133" s="62"/>
      <c r="OE133" s="62"/>
      <c r="OF133" s="62"/>
      <c r="OG133" s="62"/>
      <c r="OH133" s="62"/>
      <c r="OI133" s="62"/>
      <c r="OJ133" s="62"/>
      <c r="OK133" s="62"/>
      <c r="OL133" s="62"/>
      <c r="OM133" s="62"/>
      <c r="ON133" s="62"/>
      <c r="OO133" s="62"/>
      <c r="OP133" s="62"/>
      <c r="OQ133" s="62"/>
      <c r="OR133" s="62"/>
      <c r="OS133" s="62"/>
      <c r="OT133" s="62"/>
      <c r="OU133" s="62"/>
      <c r="OV133" s="62"/>
      <c r="OW133" s="62"/>
      <c r="OX133" s="62"/>
      <c r="OY133" s="62"/>
      <c r="OZ133" s="62"/>
      <c r="PA133" s="62"/>
      <c r="PB133" s="62"/>
      <c r="PC133" s="62"/>
      <c r="PD133" s="62"/>
      <c r="PE133" s="62"/>
      <c r="PF133" s="62"/>
      <c r="PG133" s="62"/>
      <c r="PH133" s="62"/>
      <c r="PI133" s="62"/>
      <c r="PJ133" s="62"/>
      <c r="PK133" s="62"/>
      <c r="PL133" s="62"/>
      <c r="PM133" s="62"/>
      <c r="PN133" s="62"/>
      <c r="PO133" s="62"/>
      <c r="PP133" s="62"/>
      <c r="PQ133" s="62"/>
      <c r="PR133" s="62"/>
      <c r="PS133" s="62"/>
      <c r="PT133" s="62"/>
      <c r="PU133" s="62"/>
      <c r="PV133" s="62"/>
      <c r="PW133" s="62"/>
      <c r="PX133" s="62"/>
      <c r="PY133" s="62"/>
      <c r="PZ133" s="62"/>
      <c r="QA133" s="62"/>
      <c r="QB133" s="62"/>
      <c r="QC133" s="62"/>
      <c r="QD133" s="62"/>
      <c r="QE133" s="62"/>
      <c r="QF133" s="62"/>
      <c r="QG133" s="62"/>
      <c r="QH133" s="62"/>
      <c r="QI133" s="62"/>
      <c r="QJ133" s="62"/>
      <c r="QK133" s="62"/>
      <c r="QL133" s="62"/>
      <c r="QM133" s="62"/>
      <c r="QN133" s="62"/>
      <c r="QO133" s="62"/>
      <c r="QP133" s="62"/>
      <c r="QQ133" s="62"/>
      <c r="QR133" s="62"/>
      <c r="QS133" s="62"/>
      <c r="QT133" s="62"/>
      <c r="QU133" s="62"/>
      <c r="QV133" s="62"/>
      <c r="QW133" s="62"/>
      <c r="QX133" s="62"/>
      <c r="QY133" s="62"/>
      <c r="QZ133" s="62"/>
      <c r="RA133" s="62"/>
      <c r="RB133" s="62"/>
      <c r="RC133" s="62"/>
      <c r="RD133" s="62"/>
      <c r="RE133" s="62"/>
      <c r="RF133" s="62"/>
      <c r="RG133" s="62"/>
      <c r="RH133" s="62"/>
      <c r="RI133" s="62"/>
      <c r="RJ133" s="62"/>
      <c r="RK133" s="62"/>
      <c r="RL133" s="62"/>
      <c r="RM133" s="62"/>
      <c r="RN133" s="62"/>
      <c r="RO133" s="62"/>
      <c r="RP133" s="62"/>
      <c r="RQ133" s="62"/>
      <c r="RR133" s="62"/>
      <c r="RS133" s="62"/>
      <c r="RT133" s="62"/>
      <c r="RU133" s="62"/>
      <c r="RV133" s="62"/>
      <c r="RW133" s="62"/>
      <c r="RX133" s="62"/>
      <c r="RY133" s="62"/>
      <c r="RZ133" s="62"/>
      <c r="SA133" s="62"/>
      <c r="SB133" s="62"/>
      <c r="SC133" s="62"/>
      <c r="SD133" s="62"/>
      <c r="SE133" s="62"/>
      <c r="SF133" s="62"/>
      <c r="SG133" s="62"/>
      <c r="SH133" s="62"/>
      <c r="SI133" s="62"/>
      <c r="SJ133" s="62"/>
      <c r="SK133" s="62"/>
      <c r="SL133" s="62"/>
      <c r="SM133" s="62"/>
      <c r="SN133" s="62"/>
      <c r="SO133" s="62"/>
      <c r="SP133" s="62"/>
      <c r="SQ133" s="62"/>
      <c r="SR133" s="62"/>
      <c r="SS133" s="62"/>
      <c r="ST133" s="62"/>
      <c r="SU133" s="62"/>
      <c r="SV133" s="62"/>
      <c r="SW133" s="62"/>
      <c r="SX133" s="62"/>
      <c r="SY133" s="62"/>
      <c r="SZ133" s="62"/>
      <c r="TA133" s="62"/>
      <c r="TB133" s="62"/>
      <c r="TC133" s="62"/>
      <c r="TD133" s="62"/>
      <c r="TE133" s="62"/>
      <c r="TF133" s="62"/>
      <c r="TG133" s="62"/>
      <c r="TH133" s="62"/>
      <c r="TI133" s="62"/>
      <c r="TJ133" s="62"/>
      <c r="TK133" s="62"/>
      <c r="TL133" s="62"/>
      <c r="TM133" s="62"/>
      <c r="TN133" s="62"/>
      <c r="TO133" s="62"/>
      <c r="TP133" s="62"/>
      <c r="TQ133" s="62"/>
      <c r="TR133" s="62"/>
      <c r="TS133" s="62"/>
      <c r="TT133" s="62"/>
      <c r="TU133" s="62"/>
      <c r="TV133" s="62"/>
      <c r="TW133" s="62"/>
      <c r="TX133" s="62"/>
      <c r="TY133" s="62"/>
      <c r="TZ133" s="62"/>
      <c r="UA133" s="62"/>
      <c r="UB133" s="62"/>
      <c r="UC133" s="62"/>
      <c r="UD133" s="62"/>
      <c r="UE133" s="62"/>
      <c r="UF133" s="62"/>
      <c r="UG133" s="62"/>
      <c r="UH133" s="62"/>
      <c r="UI133" s="62"/>
      <c r="UJ133" s="62"/>
      <c r="UK133" s="62"/>
      <c r="UL133" s="62"/>
      <c r="UM133" s="62"/>
      <c r="UN133" s="62"/>
      <c r="UO133" s="62"/>
      <c r="UP133" s="62"/>
      <c r="UQ133" s="62"/>
      <c r="UR133" s="62"/>
      <c r="US133" s="62"/>
      <c r="UT133" s="62"/>
      <c r="UU133" s="62"/>
      <c r="UV133" s="62"/>
      <c r="UW133" s="62"/>
      <c r="UX133" s="62"/>
      <c r="UY133" s="62"/>
      <c r="UZ133" s="62"/>
      <c r="VA133" s="62"/>
      <c r="VB133" s="62"/>
      <c r="VC133" s="62"/>
      <c r="VD133" s="62"/>
      <c r="VE133" s="62"/>
      <c r="VF133" s="62"/>
      <c r="VG133" s="62"/>
      <c r="VH133" s="62"/>
      <c r="VI133" s="62"/>
      <c r="VJ133" s="62"/>
      <c r="VK133" s="62"/>
      <c r="VL133" s="62"/>
      <c r="VM133" s="62"/>
      <c r="VN133" s="62"/>
      <c r="VO133" s="62"/>
      <c r="VP133" s="62"/>
      <c r="VQ133" s="62"/>
      <c r="VR133" s="62"/>
      <c r="VS133" s="62"/>
      <c r="VT133" s="62"/>
      <c r="VU133" s="62"/>
      <c r="VV133" s="62"/>
      <c r="VW133" s="62"/>
      <c r="VX133" s="62"/>
      <c r="VY133" s="62"/>
      <c r="VZ133" s="62"/>
      <c r="WA133" s="62"/>
      <c r="WB133" s="62"/>
      <c r="WC133" s="62"/>
      <c r="WD133" s="62"/>
      <c r="WE133" s="62"/>
      <c r="WF133" s="62"/>
      <c r="WG133" s="62"/>
      <c r="WH133" s="62"/>
      <c r="WI133" s="62"/>
      <c r="WJ133" s="62"/>
      <c r="WK133" s="62"/>
      <c r="WL133" s="62"/>
      <c r="WM133" s="62"/>
      <c r="WN133" s="62"/>
      <c r="WO133" s="62"/>
      <c r="WP133" s="62"/>
      <c r="WQ133" s="62"/>
      <c r="WR133" s="62"/>
      <c r="WS133" s="62"/>
      <c r="WT133" s="62"/>
      <c r="WU133" s="62"/>
      <c r="WV133" s="62"/>
      <c r="WW133" s="62"/>
      <c r="WX133" s="62"/>
      <c r="WY133" s="62"/>
      <c r="WZ133" s="62"/>
      <c r="XA133" s="62"/>
      <c r="XB133" s="62"/>
      <c r="XC133" s="62"/>
      <c r="XD133" s="62"/>
      <c r="XE133" s="62"/>
      <c r="XF133" s="62"/>
      <c r="XG133" s="62"/>
      <c r="XH133" s="62"/>
      <c r="XI133" s="62"/>
      <c r="XJ133" s="62"/>
      <c r="XK133" s="62"/>
      <c r="XL133" s="62"/>
      <c r="XM133" s="62"/>
      <c r="XN133" s="62"/>
      <c r="XO133" s="62"/>
      <c r="XP133" s="62"/>
      <c r="XQ133" s="62"/>
      <c r="XR133" s="62"/>
      <c r="XS133" s="62"/>
      <c r="XT133" s="62"/>
      <c r="XU133" s="62"/>
      <c r="XV133" s="62"/>
      <c r="XW133" s="62"/>
      <c r="XX133" s="62"/>
      <c r="XY133" s="62"/>
      <c r="XZ133" s="62"/>
      <c r="YA133" s="62"/>
      <c r="YB133" s="62"/>
      <c r="YC133" s="62"/>
      <c r="YD133" s="62"/>
      <c r="YE133" s="62"/>
      <c r="YF133" s="62"/>
      <c r="YG133" s="62"/>
      <c r="YH133" s="62"/>
      <c r="YI133" s="62"/>
      <c r="YJ133" s="62"/>
      <c r="YK133" s="62"/>
      <c r="YL133" s="62"/>
      <c r="YM133" s="62"/>
      <c r="YN133" s="62"/>
      <c r="YO133" s="62"/>
      <c r="YP133" s="62"/>
      <c r="YQ133" s="62"/>
      <c r="YR133" s="62"/>
      <c r="YS133" s="62"/>
      <c r="YT133" s="62"/>
      <c r="YU133" s="62"/>
      <c r="YV133" s="62"/>
      <c r="YW133" s="62"/>
      <c r="YX133" s="62"/>
      <c r="YY133" s="62"/>
      <c r="YZ133" s="62"/>
      <c r="ZA133" s="62"/>
      <c r="ZB133" s="62"/>
      <c r="ZC133" s="62"/>
      <c r="ZD133" s="62"/>
      <c r="ZE133" s="62"/>
      <c r="ZF133" s="62"/>
      <c r="ZG133" s="62"/>
      <c r="ZH133" s="62"/>
      <c r="ZI133" s="62"/>
      <c r="ZJ133" s="62"/>
      <c r="ZK133" s="62"/>
      <c r="ZL133" s="62"/>
      <c r="ZM133" s="62"/>
      <c r="ZN133" s="62"/>
      <c r="ZO133" s="62"/>
      <c r="ZP133" s="62"/>
      <c r="ZQ133" s="62"/>
      <c r="ZR133" s="62"/>
      <c r="ZS133" s="62"/>
      <c r="ZT133" s="62"/>
      <c r="ZU133" s="62"/>
      <c r="ZV133" s="62"/>
      <c r="ZW133" s="62"/>
      <c r="ZX133" s="62"/>
      <c r="ZY133" s="62"/>
      <c r="ZZ133" s="62"/>
      <c r="AAA133" s="62"/>
      <c r="AAB133" s="62"/>
      <c r="AAC133" s="62"/>
      <c r="AAD133" s="62"/>
      <c r="AAE133" s="62"/>
      <c r="AAF133" s="62"/>
      <c r="AAG133" s="62"/>
      <c r="AAH133" s="62"/>
      <c r="AAI133" s="62"/>
      <c r="AAJ133" s="62"/>
      <c r="AAK133" s="62"/>
      <c r="AAL133" s="62"/>
      <c r="AAM133" s="62"/>
      <c r="AAN133" s="62"/>
      <c r="AAO133" s="62"/>
      <c r="AAP133" s="62"/>
      <c r="AAQ133" s="62"/>
      <c r="AAR133" s="62"/>
      <c r="AAS133" s="62"/>
      <c r="AAT133" s="62"/>
      <c r="AAU133" s="62"/>
      <c r="AAV133" s="62"/>
      <c r="AAW133" s="62"/>
      <c r="AAX133" s="62"/>
      <c r="AAY133" s="62"/>
      <c r="AAZ133" s="62"/>
      <c r="ABA133" s="62"/>
      <c r="ABB133" s="62"/>
      <c r="ABC133" s="62"/>
      <c r="ABD133" s="62"/>
      <c r="ABE133" s="62"/>
      <c r="ABF133" s="62"/>
      <c r="ABG133" s="62"/>
      <c r="ABH133" s="62"/>
      <c r="ABI133" s="62"/>
      <c r="ABJ133" s="62"/>
      <c r="ABK133" s="62"/>
      <c r="ABL133" s="62"/>
      <c r="ABM133" s="62"/>
      <c r="ABN133" s="62"/>
      <c r="ABO133" s="62"/>
      <c r="ABP133" s="62"/>
      <c r="ABQ133" s="62"/>
      <c r="ABR133" s="62"/>
      <c r="ABS133" s="62"/>
      <c r="ABT133" s="62"/>
      <c r="ABU133" s="62"/>
      <c r="ABV133" s="62"/>
      <c r="ABW133" s="62"/>
      <c r="ABX133" s="62"/>
      <c r="ABY133" s="62"/>
      <c r="ABZ133" s="62"/>
      <c r="ACA133" s="62"/>
      <c r="ACB133" s="62"/>
      <c r="ACC133" s="62"/>
      <c r="ACD133" s="62"/>
      <c r="ACE133" s="62"/>
      <c r="ACF133" s="62"/>
      <c r="ACG133" s="62"/>
      <c r="ACH133" s="62"/>
      <c r="ACI133" s="62"/>
      <c r="ACJ133" s="62"/>
      <c r="ACK133" s="62"/>
      <c r="ACL133" s="62"/>
      <c r="ACM133" s="62"/>
      <c r="ACN133" s="62"/>
      <c r="ACO133" s="62"/>
      <c r="ACP133" s="62"/>
      <c r="ACQ133" s="62"/>
      <c r="ACR133" s="62"/>
      <c r="ACS133" s="62"/>
      <c r="ACT133" s="62"/>
      <c r="ACU133" s="62"/>
      <c r="ACV133" s="62"/>
      <c r="ACW133" s="62"/>
      <c r="ACX133" s="62"/>
      <c r="ACY133" s="62"/>
      <c r="ACZ133" s="62"/>
      <c r="ADA133" s="62"/>
      <c r="ADB133" s="62"/>
      <c r="ADC133" s="62"/>
      <c r="ADD133" s="62"/>
      <c r="ADE133" s="62"/>
      <c r="ADF133" s="62"/>
      <c r="ADG133" s="62"/>
      <c r="ADH133" s="62"/>
      <c r="ADI133" s="62"/>
      <c r="ADJ133" s="62"/>
      <c r="ADK133" s="62"/>
      <c r="ADL133" s="62"/>
      <c r="ADM133" s="62"/>
      <c r="ADN133" s="62"/>
      <c r="ADO133" s="62"/>
      <c r="ADP133" s="62"/>
      <c r="ADQ133" s="62"/>
      <c r="ADR133" s="62"/>
      <c r="ADS133" s="62"/>
      <c r="ADT133" s="62"/>
      <c r="ADU133" s="62"/>
      <c r="ADV133" s="62"/>
      <c r="ADW133" s="62"/>
      <c r="ADX133" s="62"/>
      <c r="ADY133" s="62"/>
      <c r="ADZ133" s="62"/>
      <c r="AEA133" s="62"/>
      <c r="AEB133" s="62"/>
      <c r="AEC133" s="62"/>
      <c r="AED133" s="62"/>
      <c r="AEE133" s="62"/>
      <c r="AEF133" s="62"/>
      <c r="AEG133" s="62"/>
      <c r="AEH133" s="62"/>
      <c r="AEI133" s="62"/>
      <c r="AEJ133" s="62"/>
      <c r="AEK133" s="62"/>
      <c r="AEL133" s="62"/>
      <c r="AEM133" s="62"/>
      <c r="AEN133" s="62"/>
      <c r="AEO133" s="62"/>
      <c r="AEP133" s="62"/>
      <c r="AEQ133" s="62"/>
      <c r="AER133" s="62"/>
      <c r="AES133" s="62"/>
      <c r="AET133" s="62"/>
      <c r="AEU133" s="62"/>
      <c r="AEV133" s="62"/>
      <c r="AEW133" s="62"/>
      <c r="AEX133" s="62"/>
      <c r="AEY133" s="62"/>
      <c r="AEZ133" s="62"/>
      <c r="AFA133" s="62"/>
      <c r="AFB133" s="62"/>
      <c r="AFC133" s="62"/>
      <c r="AFD133" s="62"/>
      <c r="AFE133" s="62"/>
      <c r="AFF133" s="62"/>
      <c r="AFG133" s="62"/>
      <c r="AFH133" s="62"/>
      <c r="AFI133" s="62"/>
      <c r="AFJ133" s="62"/>
      <c r="AFK133" s="62"/>
      <c r="AFL133" s="62"/>
      <c r="AFM133" s="62"/>
      <c r="AFN133" s="62"/>
      <c r="AFO133" s="62"/>
      <c r="AFP133" s="62"/>
      <c r="AFQ133" s="62"/>
      <c r="AFR133" s="62"/>
      <c r="AFS133" s="62"/>
      <c r="AFT133" s="62"/>
      <c r="AFU133" s="62"/>
      <c r="AFV133" s="62"/>
      <c r="AFW133" s="62"/>
      <c r="AFX133" s="62"/>
      <c r="AFY133" s="62"/>
      <c r="AFZ133" s="62"/>
      <c r="AGA133" s="62"/>
      <c r="AGB133" s="62"/>
      <c r="AGC133" s="62"/>
      <c r="AGD133" s="62"/>
      <c r="AGE133" s="62"/>
      <c r="AGF133" s="62"/>
      <c r="AGG133" s="62"/>
      <c r="AGH133" s="62"/>
      <c r="AGI133" s="62"/>
      <c r="AGJ133" s="62"/>
      <c r="AGK133" s="62"/>
      <c r="AGL133" s="62"/>
      <c r="AGM133" s="62"/>
      <c r="AGN133" s="62"/>
      <c r="AGO133" s="62"/>
      <c r="AGP133" s="62"/>
      <c r="AGQ133" s="62"/>
      <c r="AGR133" s="62"/>
      <c r="AGS133" s="62"/>
      <c r="AGT133" s="62"/>
      <c r="AGU133" s="62"/>
      <c r="AGV133" s="62"/>
      <c r="AGW133" s="62"/>
      <c r="AGX133" s="62"/>
      <c r="AGY133" s="62"/>
      <c r="AGZ133" s="62"/>
      <c r="AHA133" s="62"/>
      <c r="AHB133" s="62"/>
      <c r="AHC133" s="62"/>
      <c r="AHD133" s="62"/>
      <c r="AHE133" s="62"/>
      <c r="AHF133" s="62"/>
      <c r="AHG133" s="62"/>
      <c r="AHH133" s="62"/>
      <c r="AHI133" s="62"/>
      <c r="AHJ133" s="62"/>
      <c r="AHK133" s="62"/>
      <c r="AHL133" s="62"/>
      <c r="AHM133" s="62"/>
      <c r="AHN133" s="62"/>
      <c r="AHO133" s="62"/>
      <c r="AHP133" s="62"/>
      <c r="AHQ133" s="62"/>
      <c r="AHR133" s="62"/>
      <c r="AHS133" s="62"/>
      <c r="AHT133" s="62"/>
      <c r="AHU133" s="62"/>
      <c r="AHV133" s="62"/>
      <c r="AHW133" s="62"/>
      <c r="AHX133" s="62"/>
      <c r="AHY133" s="62"/>
      <c r="AHZ133" s="62"/>
      <c r="AIA133" s="62"/>
      <c r="AIB133" s="62"/>
      <c r="AIC133" s="62"/>
      <c r="AID133" s="62"/>
      <c r="AIE133" s="62"/>
      <c r="AIF133" s="62"/>
      <c r="AIG133" s="62"/>
      <c r="AIH133" s="62"/>
      <c r="AII133" s="62"/>
      <c r="AIJ133" s="62"/>
      <c r="AIK133" s="62"/>
      <c r="AIL133" s="62"/>
      <c r="AIM133" s="62"/>
      <c r="AIN133" s="62"/>
      <c r="AIO133" s="62"/>
      <c r="AIP133" s="62"/>
      <c r="AIQ133" s="62"/>
      <c r="AIR133" s="62"/>
      <c r="AIS133" s="62"/>
      <c r="AIT133" s="62"/>
      <c r="AIU133" s="62"/>
      <c r="AIV133" s="62"/>
      <c r="AIW133" s="62"/>
      <c r="AIX133" s="62"/>
      <c r="AIY133" s="62"/>
      <c r="AIZ133" s="62"/>
      <c r="AJA133" s="62"/>
      <c r="AJB133" s="62"/>
      <c r="AJC133" s="62"/>
    </row>
    <row r="134" spans="1:939" x14ac:dyDescent="0.25"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  <c r="DS134" s="62"/>
      <c r="DT134" s="62"/>
      <c r="DU134" s="62"/>
      <c r="DV134" s="62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2"/>
      <c r="EI134" s="62"/>
      <c r="EJ134" s="62"/>
      <c r="EK134" s="62"/>
      <c r="EL134" s="62"/>
      <c r="EM134" s="62"/>
      <c r="EN134" s="62"/>
      <c r="EO134" s="62"/>
      <c r="EP134" s="62"/>
      <c r="EQ134" s="62"/>
      <c r="ER134" s="62"/>
      <c r="ES134" s="62"/>
      <c r="ET134" s="62"/>
      <c r="EU134" s="62"/>
      <c r="EV134" s="62"/>
      <c r="EW134" s="62"/>
      <c r="EX134" s="62"/>
      <c r="EY134" s="62"/>
      <c r="EZ134" s="62"/>
      <c r="FA134" s="62"/>
      <c r="FB134" s="62"/>
      <c r="FC134" s="62"/>
      <c r="FD134" s="62"/>
      <c r="FE134" s="62"/>
      <c r="FF134" s="62"/>
      <c r="FG134" s="62"/>
      <c r="FH134" s="62"/>
      <c r="FI134" s="62"/>
      <c r="FJ134" s="62"/>
      <c r="FK134" s="62"/>
      <c r="FL134" s="62"/>
      <c r="FM134" s="62"/>
      <c r="FN134" s="62"/>
      <c r="FO134" s="62"/>
      <c r="FP134" s="62"/>
      <c r="FQ134" s="62"/>
      <c r="FR134" s="62"/>
      <c r="FS134" s="62"/>
      <c r="FT134" s="62"/>
      <c r="FU134" s="62"/>
      <c r="FV134" s="62"/>
      <c r="FW134" s="62"/>
      <c r="FX134" s="62"/>
      <c r="FY134" s="62"/>
      <c r="FZ134" s="62"/>
      <c r="GA134" s="62"/>
      <c r="GB134" s="62"/>
      <c r="GC134" s="62"/>
      <c r="GD134" s="62"/>
      <c r="GE134" s="62"/>
      <c r="GF134" s="62"/>
      <c r="GG134" s="62"/>
      <c r="GH134" s="62"/>
      <c r="GI134" s="62"/>
      <c r="GJ134" s="62"/>
      <c r="GK134" s="62"/>
      <c r="GL134" s="62"/>
      <c r="GM134" s="62"/>
      <c r="GN134" s="62"/>
      <c r="GO134" s="62"/>
      <c r="GP134" s="62"/>
      <c r="GQ134" s="62"/>
      <c r="GR134" s="62"/>
      <c r="GS134" s="62"/>
      <c r="GT134" s="62"/>
      <c r="GU134" s="62"/>
      <c r="GV134" s="62"/>
      <c r="GW134" s="62"/>
      <c r="GX134" s="62"/>
      <c r="GY134" s="62"/>
      <c r="GZ134" s="62"/>
      <c r="HA134" s="62"/>
      <c r="HB134" s="62"/>
      <c r="HC134" s="62"/>
      <c r="HD134" s="62"/>
      <c r="HE134" s="62"/>
      <c r="HF134" s="62"/>
      <c r="HG134" s="62"/>
      <c r="HH134" s="62"/>
      <c r="HI134" s="62"/>
      <c r="HJ134" s="62"/>
      <c r="HK134" s="62"/>
      <c r="HL134" s="62"/>
      <c r="HM134" s="62"/>
      <c r="HN134" s="62"/>
      <c r="HO134" s="62"/>
      <c r="HP134" s="62"/>
      <c r="HQ134" s="62"/>
      <c r="HR134" s="62"/>
      <c r="HS134" s="62"/>
      <c r="HT134" s="62"/>
      <c r="HU134" s="62"/>
      <c r="HV134" s="62"/>
      <c r="HW134" s="62"/>
      <c r="HX134" s="62"/>
      <c r="HY134" s="62"/>
      <c r="HZ134" s="62"/>
      <c r="IA134" s="62"/>
      <c r="IB134" s="62"/>
      <c r="IC134" s="62"/>
      <c r="ID134" s="62"/>
      <c r="IE134" s="62"/>
      <c r="IF134" s="62"/>
      <c r="IG134" s="62"/>
      <c r="IH134" s="62"/>
      <c r="II134" s="62"/>
      <c r="IJ134" s="62"/>
      <c r="IK134" s="62"/>
      <c r="IL134" s="62"/>
      <c r="IM134" s="62"/>
      <c r="IN134" s="62"/>
      <c r="IO134" s="62"/>
      <c r="IP134" s="62"/>
      <c r="IQ134" s="62"/>
      <c r="IR134" s="62"/>
      <c r="IS134" s="62"/>
      <c r="IT134" s="62"/>
      <c r="IU134" s="62"/>
      <c r="IV134" s="62"/>
      <c r="IW134" s="62"/>
      <c r="IX134" s="62"/>
      <c r="IY134" s="62"/>
      <c r="IZ134" s="62"/>
      <c r="JA134" s="62"/>
      <c r="JB134" s="62"/>
      <c r="JC134" s="62"/>
      <c r="JD134" s="62"/>
      <c r="JE134" s="62"/>
      <c r="JF134" s="62"/>
      <c r="JG134" s="62"/>
      <c r="JH134" s="62"/>
      <c r="JI134" s="62"/>
      <c r="JJ134" s="62"/>
      <c r="JK134" s="62"/>
      <c r="JL134" s="62"/>
      <c r="JM134" s="62"/>
      <c r="JN134" s="62"/>
      <c r="JO134" s="62"/>
      <c r="JP134" s="62"/>
      <c r="JQ134" s="62"/>
      <c r="JR134" s="62"/>
      <c r="JS134" s="62"/>
      <c r="JT134" s="62"/>
      <c r="JU134" s="62"/>
      <c r="JV134" s="62"/>
      <c r="JW134" s="62"/>
      <c r="JX134" s="62"/>
      <c r="JY134" s="62"/>
      <c r="JZ134" s="62"/>
      <c r="KA134" s="62"/>
      <c r="KB134" s="62"/>
      <c r="KC134" s="62"/>
      <c r="KD134" s="62"/>
      <c r="KE134" s="62"/>
      <c r="KF134" s="62"/>
      <c r="KG134" s="62"/>
      <c r="KH134" s="62"/>
      <c r="KI134" s="62"/>
      <c r="KJ134" s="62"/>
      <c r="KK134" s="62"/>
      <c r="KL134" s="62"/>
      <c r="KM134" s="62"/>
      <c r="KN134" s="62"/>
      <c r="KO134" s="62"/>
      <c r="KP134" s="62"/>
      <c r="KQ134" s="62"/>
      <c r="KR134" s="62"/>
      <c r="KS134" s="62"/>
      <c r="KT134" s="62"/>
      <c r="KU134" s="62"/>
      <c r="KV134" s="62"/>
      <c r="KW134" s="62"/>
      <c r="KX134" s="62"/>
      <c r="KY134" s="62"/>
      <c r="KZ134" s="62"/>
      <c r="LA134" s="62"/>
      <c r="LB134" s="62"/>
      <c r="LC134" s="62"/>
      <c r="LD134" s="62"/>
      <c r="LE134" s="62"/>
      <c r="LF134" s="62"/>
      <c r="LG134" s="62"/>
      <c r="LH134" s="62"/>
      <c r="LI134" s="62"/>
      <c r="LJ134" s="62"/>
      <c r="LK134" s="62"/>
      <c r="LL134" s="62"/>
      <c r="LM134" s="62"/>
      <c r="LN134" s="62"/>
      <c r="LO134" s="62"/>
      <c r="LP134" s="62"/>
      <c r="LQ134" s="62"/>
      <c r="LR134" s="62"/>
      <c r="LS134" s="62"/>
      <c r="LT134" s="62"/>
      <c r="LU134" s="62"/>
      <c r="LV134" s="62"/>
      <c r="LW134" s="62"/>
      <c r="LX134" s="62"/>
      <c r="LY134" s="62"/>
      <c r="LZ134" s="62"/>
      <c r="MA134" s="62"/>
      <c r="MB134" s="62"/>
      <c r="MC134" s="62"/>
      <c r="MD134" s="62"/>
      <c r="ME134" s="62"/>
      <c r="MF134" s="62"/>
      <c r="MG134" s="62"/>
      <c r="MH134" s="62"/>
      <c r="MI134" s="62"/>
      <c r="MJ134" s="62"/>
      <c r="MK134" s="62"/>
      <c r="ML134" s="62"/>
      <c r="MM134" s="62"/>
      <c r="MN134" s="62"/>
      <c r="MO134" s="62"/>
      <c r="MP134" s="62"/>
      <c r="MQ134" s="62"/>
      <c r="MR134" s="62"/>
      <c r="MS134" s="62"/>
      <c r="MT134" s="62"/>
      <c r="MU134" s="62"/>
      <c r="MV134" s="62"/>
      <c r="MW134" s="62"/>
      <c r="MX134" s="62"/>
      <c r="MY134" s="62"/>
      <c r="MZ134" s="62"/>
      <c r="NA134" s="62"/>
      <c r="NB134" s="62"/>
      <c r="NC134" s="62"/>
      <c r="ND134" s="62"/>
      <c r="NE134" s="62"/>
      <c r="NF134" s="62"/>
      <c r="NG134" s="62"/>
      <c r="NH134" s="62"/>
      <c r="NI134" s="62"/>
      <c r="NJ134" s="62"/>
      <c r="NK134" s="62"/>
      <c r="NL134" s="62"/>
      <c r="NM134" s="62"/>
      <c r="NN134" s="62"/>
      <c r="NO134" s="62"/>
      <c r="NP134" s="62"/>
      <c r="NQ134" s="62"/>
      <c r="NR134" s="62"/>
      <c r="NS134" s="62"/>
      <c r="NT134" s="62"/>
      <c r="NU134" s="62"/>
      <c r="NV134" s="62"/>
      <c r="NW134" s="62"/>
      <c r="NX134" s="62"/>
      <c r="NY134" s="62"/>
      <c r="NZ134" s="62"/>
      <c r="OA134" s="62"/>
      <c r="OB134" s="62"/>
      <c r="OC134" s="62"/>
      <c r="OD134" s="62"/>
      <c r="OE134" s="62"/>
      <c r="OF134" s="62"/>
      <c r="OG134" s="62"/>
      <c r="OH134" s="62"/>
      <c r="OI134" s="62"/>
      <c r="OJ134" s="62"/>
      <c r="OK134" s="62"/>
      <c r="OL134" s="62"/>
      <c r="OM134" s="62"/>
      <c r="ON134" s="62"/>
      <c r="OO134" s="62"/>
      <c r="OP134" s="62"/>
      <c r="OQ134" s="62"/>
      <c r="OR134" s="62"/>
      <c r="OS134" s="62"/>
      <c r="OT134" s="62"/>
      <c r="OU134" s="62"/>
      <c r="OV134" s="62"/>
      <c r="OW134" s="62"/>
      <c r="OX134" s="62"/>
      <c r="OY134" s="62"/>
      <c r="OZ134" s="62"/>
      <c r="PA134" s="62"/>
      <c r="PB134" s="62"/>
      <c r="PC134" s="62"/>
      <c r="PD134" s="62"/>
      <c r="PE134" s="62"/>
      <c r="PF134" s="62"/>
      <c r="PG134" s="62"/>
      <c r="PH134" s="62"/>
      <c r="PI134" s="62"/>
      <c r="PJ134" s="62"/>
      <c r="PK134" s="62"/>
      <c r="PL134" s="62"/>
      <c r="PM134" s="62"/>
      <c r="PN134" s="62"/>
      <c r="PO134" s="62"/>
      <c r="PP134" s="62"/>
      <c r="PQ134" s="62"/>
      <c r="PR134" s="62"/>
      <c r="PS134" s="62"/>
      <c r="PT134" s="62"/>
      <c r="PU134" s="62"/>
      <c r="PV134" s="62"/>
      <c r="PW134" s="62"/>
      <c r="PX134" s="62"/>
      <c r="PY134" s="62"/>
      <c r="PZ134" s="62"/>
      <c r="QA134" s="62"/>
      <c r="QB134" s="62"/>
      <c r="QC134" s="62"/>
      <c r="QD134" s="62"/>
      <c r="QE134" s="62"/>
      <c r="QF134" s="62"/>
      <c r="QG134" s="62"/>
      <c r="QH134" s="62"/>
      <c r="QI134" s="62"/>
      <c r="QJ134" s="62"/>
      <c r="QK134" s="62"/>
      <c r="QL134" s="62"/>
      <c r="QM134" s="62"/>
      <c r="QN134" s="62"/>
      <c r="QO134" s="62"/>
      <c r="QP134" s="62"/>
      <c r="QQ134" s="62"/>
      <c r="QR134" s="62"/>
      <c r="QS134" s="62"/>
      <c r="QT134" s="62"/>
      <c r="QU134" s="62"/>
      <c r="QV134" s="62"/>
      <c r="QW134" s="62"/>
      <c r="QX134" s="62"/>
      <c r="QY134" s="62"/>
      <c r="QZ134" s="62"/>
      <c r="RA134" s="62"/>
      <c r="RB134" s="62"/>
      <c r="RC134" s="62"/>
      <c r="RD134" s="62"/>
      <c r="RE134" s="62"/>
      <c r="RF134" s="62"/>
      <c r="RG134" s="62"/>
      <c r="RH134" s="62"/>
      <c r="RI134" s="62"/>
      <c r="RJ134" s="62"/>
      <c r="RK134" s="62"/>
      <c r="RL134" s="62"/>
      <c r="RM134" s="62"/>
      <c r="RN134" s="62"/>
      <c r="RO134" s="62"/>
      <c r="RP134" s="62"/>
      <c r="RQ134" s="62"/>
      <c r="RR134" s="62"/>
      <c r="RS134" s="62"/>
      <c r="RT134" s="62"/>
      <c r="RU134" s="62"/>
      <c r="RV134" s="62"/>
      <c r="RW134" s="62"/>
      <c r="RX134" s="62"/>
      <c r="RY134" s="62"/>
      <c r="RZ134" s="62"/>
      <c r="SA134" s="62"/>
      <c r="SB134" s="62"/>
      <c r="SC134" s="62"/>
      <c r="SD134" s="62"/>
      <c r="SE134" s="62"/>
      <c r="SF134" s="62"/>
      <c r="SG134" s="62"/>
      <c r="SH134" s="62"/>
      <c r="SI134" s="62"/>
      <c r="SJ134" s="62"/>
      <c r="SK134" s="62"/>
      <c r="SL134" s="62"/>
      <c r="SM134" s="62"/>
      <c r="SN134" s="62"/>
      <c r="SO134" s="62"/>
      <c r="SP134" s="62"/>
      <c r="SQ134" s="62"/>
      <c r="SR134" s="62"/>
      <c r="SS134" s="62"/>
      <c r="ST134" s="62"/>
      <c r="SU134" s="62"/>
      <c r="SV134" s="62"/>
      <c r="SW134" s="62"/>
      <c r="SX134" s="62"/>
      <c r="SY134" s="62"/>
      <c r="SZ134" s="62"/>
      <c r="TA134" s="62"/>
      <c r="TB134" s="62"/>
      <c r="TC134" s="62"/>
      <c r="TD134" s="62"/>
      <c r="TE134" s="62"/>
      <c r="TF134" s="62"/>
      <c r="TG134" s="62"/>
      <c r="TH134" s="62"/>
      <c r="TI134" s="62"/>
      <c r="TJ134" s="62"/>
      <c r="TK134" s="62"/>
      <c r="TL134" s="62"/>
      <c r="TM134" s="62"/>
      <c r="TN134" s="62"/>
      <c r="TO134" s="62"/>
      <c r="TP134" s="62"/>
      <c r="TQ134" s="62"/>
      <c r="TR134" s="62"/>
      <c r="TS134" s="62"/>
      <c r="TT134" s="62"/>
      <c r="TU134" s="62"/>
      <c r="TV134" s="62"/>
      <c r="TW134" s="62"/>
      <c r="TX134" s="62"/>
      <c r="TY134" s="62"/>
      <c r="TZ134" s="62"/>
      <c r="UA134" s="62"/>
      <c r="UB134" s="62"/>
      <c r="UC134" s="62"/>
      <c r="UD134" s="62"/>
      <c r="UE134" s="62"/>
      <c r="UF134" s="62"/>
      <c r="UG134" s="62"/>
      <c r="UH134" s="62"/>
      <c r="UI134" s="62"/>
      <c r="UJ134" s="62"/>
      <c r="UK134" s="62"/>
      <c r="UL134" s="62"/>
      <c r="UM134" s="62"/>
      <c r="UN134" s="62"/>
      <c r="UO134" s="62"/>
      <c r="UP134" s="62"/>
      <c r="UQ134" s="62"/>
      <c r="UR134" s="62"/>
      <c r="US134" s="62"/>
      <c r="UT134" s="62"/>
      <c r="UU134" s="62"/>
      <c r="UV134" s="62"/>
      <c r="UW134" s="62"/>
      <c r="UX134" s="62"/>
      <c r="UY134" s="62"/>
      <c r="UZ134" s="62"/>
      <c r="VA134" s="62"/>
      <c r="VB134" s="62"/>
      <c r="VC134" s="62"/>
      <c r="VD134" s="62"/>
      <c r="VE134" s="62"/>
      <c r="VF134" s="62"/>
      <c r="VG134" s="62"/>
      <c r="VH134" s="62"/>
      <c r="VI134" s="62"/>
      <c r="VJ134" s="62"/>
      <c r="VK134" s="62"/>
      <c r="VL134" s="62"/>
      <c r="VM134" s="62"/>
      <c r="VN134" s="62"/>
      <c r="VO134" s="62"/>
      <c r="VP134" s="62"/>
      <c r="VQ134" s="62"/>
      <c r="VR134" s="62"/>
      <c r="VS134" s="62"/>
      <c r="VT134" s="62"/>
      <c r="VU134" s="62"/>
      <c r="VV134" s="62"/>
      <c r="VW134" s="62"/>
      <c r="VX134" s="62"/>
      <c r="VY134" s="62"/>
      <c r="VZ134" s="62"/>
      <c r="WA134" s="62"/>
      <c r="WB134" s="62"/>
      <c r="WC134" s="62"/>
      <c r="WD134" s="62"/>
      <c r="WE134" s="62"/>
      <c r="WF134" s="62"/>
      <c r="WG134" s="62"/>
      <c r="WH134" s="62"/>
      <c r="WI134" s="62"/>
      <c r="WJ134" s="62"/>
      <c r="WK134" s="62"/>
      <c r="WL134" s="62"/>
      <c r="WM134" s="62"/>
      <c r="WN134" s="62"/>
      <c r="WO134" s="62"/>
      <c r="WP134" s="62"/>
      <c r="WQ134" s="62"/>
      <c r="WR134" s="62"/>
      <c r="WS134" s="62"/>
      <c r="WT134" s="62"/>
      <c r="WU134" s="62"/>
      <c r="WV134" s="62"/>
      <c r="WW134" s="62"/>
      <c r="WX134" s="62"/>
      <c r="WY134" s="62"/>
      <c r="WZ134" s="62"/>
      <c r="XA134" s="62"/>
      <c r="XB134" s="62"/>
      <c r="XC134" s="62"/>
      <c r="XD134" s="62"/>
      <c r="XE134" s="62"/>
      <c r="XF134" s="62"/>
      <c r="XG134" s="62"/>
      <c r="XH134" s="62"/>
      <c r="XI134" s="62"/>
      <c r="XJ134" s="62"/>
      <c r="XK134" s="62"/>
      <c r="XL134" s="62"/>
      <c r="XM134" s="62"/>
      <c r="XN134" s="62"/>
      <c r="XO134" s="62"/>
      <c r="XP134" s="62"/>
      <c r="XQ134" s="62"/>
      <c r="XR134" s="62"/>
      <c r="XS134" s="62"/>
      <c r="XT134" s="62"/>
      <c r="XU134" s="62"/>
      <c r="XV134" s="62"/>
      <c r="XW134" s="62"/>
      <c r="XX134" s="62"/>
      <c r="XY134" s="62"/>
      <c r="XZ134" s="62"/>
      <c r="YA134" s="62"/>
      <c r="YB134" s="62"/>
      <c r="YC134" s="62"/>
      <c r="YD134" s="62"/>
      <c r="YE134" s="62"/>
      <c r="YF134" s="62"/>
      <c r="YG134" s="62"/>
      <c r="YH134" s="62"/>
      <c r="YI134" s="62"/>
      <c r="YJ134" s="62"/>
      <c r="YK134" s="62"/>
      <c r="YL134" s="62"/>
      <c r="YM134" s="62"/>
      <c r="YN134" s="62"/>
      <c r="YO134" s="62"/>
      <c r="YP134" s="62"/>
      <c r="YQ134" s="62"/>
      <c r="YR134" s="62"/>
      <c r="YS134" s="62"/>
      <c r="YT134" s="62"/>
      <c r="YU134" s="62"/>
      <c r="YV134" s="62"/>
      <c r="YW134" s="62"/>
      <c r="YX134" s="62"/>
      <c r="YY134" s="62"/>
      <c r="YZ134" s="62"/>
      <c r="ZA134" s="62"/>
      <c r="ZB134" s="62"/>
      <c r="ZC134" s="62"/>
      <c r="ZD134" s="62"/>
      <c r="ZE134" s="62"/>
      <c r="ZF134" s="62"/>
      <c r="ZG134" s="62"/>
      <c r="ZH134" s="62"/>
      <c r="ZI134" s="62"/>
      <c r="ZJ134" s="62"/>
      <c r="ZK134" s="62"/>
      <c r="ZL134" s="62"/>
      <c r="ZM134" s="62"/>
      <c r="ZN134" s="62"/>
      <c r="ZO134" s="62"/>
      <c r="ZP134" s="62"/>
      <c r="ZQ134" s="62"/>
      <c r="ZR134" s="62"/>
      <c r="ZS134" s="62"/>
      <c r="ZT134" s="62"/>
      <c r="ZU134" s="62"/>
      <c r="ZV134" s="62"/>
      <c r="ZW134" s="62"/>
      <c r="ZX134" s="62"/>
      <c r="ZY134" s="62"/>
      <c r="ZZ134" s="62"/>
      <c r="AAA134" s="62"/>
      <c r="AAB134" s="62"/>
      <c r="AAC134" s="62"/>
      <c r="AAD134" s="62"/>
      <c r="AAE134" s="62"/>
      <c r="AAF134" s="62"/>
      <c r="AAG134" s="62"/>
      <c r="AAH134" s="62"/>
      <c r="AAI134" s="62"/>
      <c r="AAJ134" s="62"/>
      <c r="AAK134" s="62"/>
      <c r="AAL134" s="62"/>
      <c r="AAM134" s="62"/>
      <c r="AAN134" s="62"/>
      <c r="AAO134" s="62"/>
      <c r="AAP134" s="62"/>
      <c r="AAQ134" s="62"/>
      <c r="AAR134" s="62"/>
      <c r="AAS134" s="62"/>
      <c r="AAT134" s="62"/>
      <c r="AAU134" s="62"/>
      <c r="AAV134" s="62"/>
      <c r="AAW134" s="62"/>
      <c r="AAX134" s="62"/>
      <c r="AAY134" s="62"/>
      <c r="AAZ134" s="62"/>
      <c r="ABA134" s="62"/>
      <c r="ABB134" s="62"/>
      <c r="ABC134" s="62"/>
      <c r="ABD134" s="62"/>
      <c r="ABE134" s="62"/>
      <c r="ABF134" s="62"/>
      <c r="ABG134" s="62"/>
      <c r="ABH134" s="62"/>
      <c r="ABI134" s="62"/>
      <c r="ABJ134" s="62"/>
      <c r="ABK134" s="62"/>
      <c r="ABL134" s="62"/>
      <c r="ABM134" s="62"/>
      <c r="ABN134" s="62"/>
      <c r="ABO134" s="62"/>
      <c r="ABP134" s="62"/>
      <c r="ABQ134" s="62"/>
      <c r="ABR134" s="62"/>
      <c r="ABS134" s="62"/>
      <c r="ABT134" s="62"/>
      <c r="ABU134" s="62"/>
      <c r="ABV134" s="62"/>
      <c r="ABW134" s="62"/>
      <c r="ABX134" s="62"/>
      <c r="ABY134" s="62"/>
      <c r="ABZ134" s="62"/>
      <c r="ACA134" s="62"/>
      <c r="ACB134" s="62"/>
      <c r="ACC134" s="62"/>
      <c r="ACD134" s="62"/>
      <c r="ACE134" s="62"/>
      <c r="ACF134" s="62"/>
      <c r="ACG134" s="62"/>
      <c r="ACH134" s="62"/>
      <c r="ACI134" s="62"/>
      <c r="ACJ134" s="62"/>
      <c r="ACK134" s="62"/>
      <c r="ACL134" s="62"/>
      <c r="ACM134" s="62"/>
      <c r="ACN134" s="62"/>
      <c r="ACO134" s="62"/>
      <c r="ACP134" s="62"/>
      <c r="ACQ134" s="62"/>
      <c r="ACR134" s="62"/>
      <c r="ACS134" s="62"/>
      <c r="ACT134" s="62"/>
      <c r="ACU134" s="62"/>
      <c r="ACV134" s="62"/>
      <c r="ACW134" s="62"/>
      <c r="ACX134" s="62"/>
      <c r="ACY134" s="62"/>
      <c r="ACZ134" s="62"/>
      <c r="ADA134" s="62"/>
      <c r="ADB134" s="62"/>
      <c r="ADC134" s="62"/>
      <c r="ADD134" s="62"/>
      <c r="ADE134" s="62"/>
      <c r="ADF134" s="62"/>
      <c r="ADG134" s="62"/>
      <c r="ADH134" s="62"/>
      <c r="ADI134" s="62"/>
      <c r="ADJ134" s="62"/>
      <c r="ADK134" s="62"/>
      <c r="ADL134" s="62"/>
      <c r="ADM134" s="62"/>
      <c r="ADN134" s="62"/>
      <c r="ADO134" s="62"/>
      <c r="ADP134" s="62"/>
      <c r="ADQ134" s="62"/>
      <c r="ADR134" s="62"/>
      <c r="ADS134" s="62"/>
      <c r="ADT134" s="62"/>
      <c r="ADU134" s="62"/>
      <c r="ADV134" s="62"/>
      <c r="ADW134" s="62"/>
      <c r="ADX134" s="62"/>
      <c r="ADY134" s="62"/>
      <c r="ADZ134" s="62"/>
      <c r="AEA134" s="62"/>
      <c r="AEB134" s="62"/>
      <c r="AEC134" s="62"/>
      <c r="AED134" s="62"/>
      <c r="AEE134" s="62"/>
      <c r="AEF134" s="62"/>
      <c r="AEG134" s="62"/>
      <c r="AEH134" s="62"/>
      <c r="AEI134" s="62"/>
      <c r="AEJ134" s="62"/>
      <c r="AEK134" s="62"/>
      <c r="AEL134" s="62"/>
      <c r="AEM134" s="62"/>
      <c r="AEN134" s="62"/>
      <c r="AEO134" s="62"/>
      <c r="AEP134" s="62"/>
      <c r="AEQ134" s="62"/>
      <c r="AER134" s="62"/>
      <c r="AES134" s="62"/>
      <c r="AET134" s="62"/>
      <c r="AEU134" s="62"/>
      <c r="AEV134" s="62"/>
      <c r="AEW134" s="62"/>
      <c r="AEX134" s="62"/>
      <c r="AEY134" s="62"/>
      <c r="AEZ134" s="62"/>
      <c r="AFA134" s="62"/>
      <c r="AFB134" s="62"/>
      <c r="AFC134" s="62"/>
      <c r="AFD134" s="62"/>
      <c r="AFE134" s="62"/>
      <c r="AFF134" s="62"/>
      <c r="AFG134" s="62"/>
      <c r="AFH134" s="62"/>
      <c r="AFI134" s="62"/>
      <c r="AFJ134" s="62"/>
      <c r="AFK134" s="62"/>
      <c r="AFL134" s="62"/>
      <c r="AFM134" s="62"/>
      <c r="AFN134" s="62"/>
      <c r="AFO134" s="62"/>
      <c r="AFP134" s="62"/>
      <c r="AFQ134" s="62"/>
      <c r="AFR134" s="62"/>
      <c r="AFS134" s="62"/>
      <c r="AFT134" s="62"/>
      <c r="AFU134" s="62"/>
      <c r="AFV134" s="62"/>
      <c r="AFW134" s="62"/>
      <c r="AFX134" s="62"/>
      <c r="AFY134" s="62"/>
      <c r="AFZ134" s="62"/>
      <c r="AGA134" s="62"/>
      <c r="AGB134" s="62"/>
      <c r="AGC134" s="62"/>
      <c r="AGD134" s="62"/>
      <c r="AGE134" s="62"/>
      <c r="AGF134" s="62"/>
      <c r="AGG134" s="62"/>
      <c r="AGH134" s="62"/>
      <c r="AGI134" s="62"/>
      <c r="AGJ134" s="62"/>
      <c r="AGK134" s="62"/>
      <c r="AGL134" s="62"/>
      <c r="AGM134" s="62"/>
      <c r="AGN134" s="62"/>
      <c r="AGO134" s="62"/>
      <c r="AGP134" s="62"/>
      <c r="AGQ134" s="62"/>
      <c r="AGR134" s="62"/>
      <c r="AGS134" s="62"/>
      <c r="AGT134" s="62"/>
      <c r="AGU134" s="62"/>
      <c r="AGV134" s="62"/>
      <c r="AGW134" s="62"/>
      <c r="AGX134" s="62"/>
      <c r="AGY134" s="62"/>
      <c r="AGZ134" s="62"/>
      <c r="AHA134" s="62"/>
      <c r="AHB134" s="62"/>
      <c r="AHC134" s="62"/>
      <c r="AHD134" s="62"/>
      <c r="AHE134" s="62"/>
      <c r="AHF134" s="62"/>
      <c r="AHG134" s="62"/>
      <c r="AHH134" s="62"/>
      <c r="AHI134" s="62"/>
      <c r="AHJ134" s="62"/>
      <c r="AHK134" s="62"/>
      <c r="AHL134" s="62"/>
      <c r="AHM134" s="62"/>
      <c r="AHN134" s="62"/>
      <c r="AHO134" s="62"/>
      <c r="AHP134" s="62"/>
      <c r="AHQ134" s="62"/>
      <c r="AHR134" s="62"/>
      <c r="AHS134" s="62"/>
      <c r="AHT134" s="62"/>
      <c r="AHU134" s="62"/>
      <c r="AHV134" s="62"/>
      <c r="AHW134" s="62"/>
      <c r="AHX134" s="62"/>
      <c r="AHY134" s="62"/>
      <c r="AHZ134" s="62"/>
      <c r="AIA134" s="62"/>
      <c r="AIB134" s="62"/>
      <c r="AIC134" s="62"/>
      <c r="AID134" s="62"/>
      <c r="AIE134" s="62"/>
      <c r="AIF134" s="62"/>
      <c r="AIG134" s="62"/>
      <c r="AIH134" s="62"/>
      <c r="AII134" s="62"/>
      <c r="AIJ134" s="62"/>
      <c r="AIK134" s="62"/>
      <c r="AIL134" s="62"/>
      <c r="AIM134" s="62"/>
      <c r="AIN134" s="62"/>
      <c r="AIO134" s="62"/>
      <c r="AIP134" s="62"/>
      <c r="AIQ134" s="62"/>
      <c r="AIR134" s="62"/>
      <c r="AIS134" s="62"/>
      <c r="AIT134" s="62"/>
      <c r="AIU134" s="62"/>
      <c r="AIV134" s="62"/>
      <c r="AIW134" s="62"/>
      <c r="AIX134" s="62"/>
      <c r="AIY134" s="62"/>
      <c r="AIZ134" s="62"/>
      <c r="AJA134" s="62"/>
      <c r="AJB134" s="62"/>
      <c r="AJC134" s="62"/>
    </row>
    <row r="135" spans="1:939" x14ac:dyDescent="0.25"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  <c r="DS135" s="62"/>
      <c r="DT135" s="62"/>
      <c r="DU135" s="62"/>
      <c r="DV135" s="62"/>
      <c r="DW135" s="62"/>
      <c r="DX135" s="62"/>
      <c r="DY135" s="62"/>
      <c r="DZ135" s="62"/>
      <c r="EA135" s="62"/>
      <c r="EB135" s="62"/>
      <c r="EC135" s="62"/>
      <c r="ED135" s="62"/>
      <c r="EE135" s="62"/>
      <c r="EF135" s="62"/>
      <c r="EG135" s="62"/>
      <c r="EH135" s="62"/>
      <c r="EI135" s="62"/>
      <c r="EJ135" s="62"/>
      <c r="EK135" s="62"/>
      <c r="EL135" s="62"/>
      <c r="EM135" s="62"/>
      <c r="EN135" s="62"/>
      <c r="EO135" s="62"/>
      <c r="EP135" s="62"/>
      <c r="EQ135" s="62"/>
      <c r="ER135" s="62"/>
      <c r="ES135" s="62"/>
      <c r="ET135" s="62"/>
      <c r="EU135" s="62"/>
      <c r="EV135" s="62"/>
      <c r="EW135" s="62"/>
      <c r="EX135" s="62"/>
      <c r="EY135" s="62"/>
      <c r="EZ135" s="62"/>
      <c r="FA135" s="62"/>
      <c r="FB135" s="62"/>
      <c r="FC135" s="62"/>
      <c r="FD135" s="62"/>
      <c r="FE135" s="62"/>
      <c r="FF135" s="62"/>
      <c r="FG135" s="62"/>
      <c r="FH135" s="62"/>
      <c r="FI135" s="62"/>
      <c r="FJ135" s="62"/>
      <c r="FK135" s="62"/>
      <c r="FL135" s="62"/>
      <c r="FM135" s="62"/>
      <c r="FN135" s="62"/>
      <c r="FO135" s="62"/>
      <c r="FP135" s="62"/>
      <c r="FQ135" s="62"/>
      <c r="FR135" s="62"/>
      <c r="FS135" s="62"/>
      <c r="FT135" s="62"/>
      <c r="FU135" s="62"/>
      <c r="FV135" s="62"/>
      <c r="FW135" s="62"/>
      <c r="FX135" s="62"/>
      <c r="FY135" s="62"/>
      <c r="FZ135" s="62"/>
      <c r="GA135" s="62"/>
      <c r="GB135" s="62"/>
      <c r="GC135" s="62"/>
      <c r="GD135" s="62"/>
      <c r="GE135" s="62"/>
      <c r="GF135" s="62"/>
      <c r="GG135" s="62"/>
      <c r="GH135" s="62"/>
      <c r="GI135" s="62"/>
      <c r="GJ135" s="62"/>
      <c r="GK135" s="62"/>
      <c r="GL135" s="62"/>
      <c r="GM135" s="62"/>
      <c r="GN135" s="62"/>
      <c r="GO135" s="62"/>
      <c r="GP135" s="62"/>
      <c r="GQ135" s="62"/>
      <c r="GR135" s="62"/>
      <c r="GS135" s="62"/>
      <c r="GT135" s="62"/>
      <c r="GU135" s="62"/>
      <c r="GV135" s="62"/>
      <c r="GW135" s="62"/>
      <c r="GX135" s="62"/>
      <c r="GY135" s="62"/>
      <c r="GZ135" s="62"/>
      <c r="HA135" s="62"/>
      <c r="HB135" s="62"/>
      <c r="HC135" s="62"/>
      <c r="HD135" s="62"/>
      <c r="HE135" s="62"/>
      <c r="HF135" s="62"/>
      <c r="HG135" s="62"/>
      <c r="HH135" s="62"/>
      <c r="HI135" s="62"/>
      <c r="HJ135" s="62"/>
      <c r="HK135" s="62"/>
      <c r="HL135" s="62"/>
      <c r="HM135" s="62"/>
      <c r="HN135" s="62"/>
      <c r="HO135" s="62"/>
      <c r="HP135" s="62"/>
      <c r="HQ135" s="62"/>
      <c r="HR135" s="62"/>
      <c r="HS135" s="62"/>
      <c r="HT135" s="62"/>
      <c r="HU135" s="62"/>
      <c r="HV135" s="62"/>
      <c r="HW135" s="62"/>
      <c r="HX135" s="62"/>
      <c r="HY135" s="62"/>
      <c r="HZ135" s="62"/>
      <c r="IA135" s="62"/>
      <c r="IB135" s="62"/>
      <c r="IC135" s="62"/>
      <c r="ID135" s="62"/>
      <c r="IE135" s="62"/>
      <c r="IF135" s="62"/>
      <c r="IG135" s="62"/>
      <c r="IH135" s="62"/>
      <c r="II135" s="62"/>
      <c r="IJ135" s="62"/>
      <c r="IK135" s="62"/>
      <c r="IL135" s="62"/>
      <c r="IM135" s="62"/>
      <c r="IN135" s="62"/>
      <c r="IO135" s="62"/>
      <c r="IP135" s="62"/>
      <c r="IQ135" s="62"/>
      <c r="IR135" s="62"/>
      <c r="IS135" s="62"/>
      <c r="IT135" s="62"/>
      <c r="IU135" s="62"/>
      <c r="IV135" s="62"/>
      <c r="IW135" s="62"/>
      <c r="IX135" s="62"/>
      <c r="IY135" s="62"/>
      <c r="IZ135" s="62"/>
      <c r="JA135" s="62"/>
      <c r="JB135" s="62"/>
      <c r="JC135" s="62"/>
      <c r="JD135" s="62"/>
      <c r="JE135" s="62"/>
      <c r="JF135" s="62"/>
      <c r="JG135" s="62"/>
      <c r="JH135" s="62"/>
      <c r="JI135" s="62"/>
      <c r="JJ135" s="62"/>
      <c r="JK135" s="62"/>
      <c r="JL135" s="62"/>
      <c r="JM135" s="62"/>
      <c r="JN135" s="62"/>
      <c r="JO135" s="62"/>
      <c r="JP135" s="62"/>
      <c r="JQ135" s="62"/>
      <c r="JR135" s="62"/>
      <c r="JS135" s="62"/>
      <c r="JT135" s="62"/>
      <c r="JU135" s="62"/>
      <c r="JV135" s="62"/>
      <c r="JW135" s="62"/>
      <c r="JX135" s="62"/>
      <c r="JY135" s="62"/>
      <c r="JZ135" s="62"/>
      <c r="KA135" s="62"/>
      <c r="KB135" s="62"/>
      <c r="KC135" s="62"/>
      <c r="KD135" s="62"/>
      <c r="KE135" s="62"/>
      <c r="KF135" s="62"/>
      <c r="KG135" s="62"/>
      <c r="KH135" s="62"/>
      <c r="KI135" s="62"/>
      <c r="KJ135" s="62"/>
      <c r="KK135" s="62"/>
      <c r="KL135" s="62"/>
      <c r="KM135" s="62"/>
      <c r="KN135" s="62"/>
      <c r="KO135" s="62"/>
      <c r="KP135" s="62"/>
      <c r="KQ135" s="62"/>
      <c r="KR135" s="62"/>
      <c r="KS135" s="62"/>
      <c r="KT135" s="62"/>
      <c r="KU135" s="62"/>
      <c r="KV135" s="62"/>
      <c r="KW135" s="62"/>
      <c r="KX135" s="62"/>
      <c r="KY135" s="62"/>
      <c r="KZ135" s="62"/>
      <c r="LA135" s="62"/>
      <c r="LB135" s="62"/>
      <c r="LC135" s="62"/>
      <c r="LD135" s="62"/>
      <c r="LE135" s="62"/>
      <c r="LF135" s="62"/>
      <c r="LG135" s="62"/>
      <c r="LH135" s="62"/>
      <c r="LI135" s="62"/>
      <c r="LJ135" s="62"/>
      <c r="LK135" s="62"/>
      <c r="LL135" s="62"/>
      <c r="LM135" s="62"/>
      <c r="LN135" s="62"/>
      <c r="LO135" s="62"/>
      <c r="LP135" s="62"/>
      <c r="LQ135" s="62"/>
      <c r="LR135" s="62"/>
      <c r="LS135" s="62"/>
      <c r="LT135" s="62"/>
      <c r="LU135" s="62"/>
      <c r="LV135" s="62"/>
      <c r="LW135" s="62"/>
      <c r="LX135" s="62"/>
      <c r="LY135" s="62"/>
      <c r="LZ135" s="62"/>
      <c r="MA135" s="62"/>
      <c r="MB135" s="62"/>
      <c r="MC135" s="62"/>
      <c r="MD135" s="62"/>
      <c r="ME135" s="62"/>
      <c r="MF135" s="62"/>
      <c r="MG135" s="62"/>
      <c r="MH135" s="62"/>
      <c r="MI135" s="62"/>
      <c r="MJ135" s="62"/>
      <c r="MK135" s="62"/>
      <c r="ML135" s="62"/>
      <c r="MM135" s="62"/>
      <c r="MN135" s="62"/>
      <c r="MO135" s="62"/>
      <c r="MP135" s="62"/>
      <c r="MQ135" s="62"/>
      <c r="MR135" s="62"/>
      <c r="MS135" s="62"/>
      <c r="MT135" s="62"/>
      <c r="MU135" s="62"/>
      <c r="MV135" s="62"/>
      <c r="MW135" s="62"/>
      <c r="MX135" s="62"/>
      <c r="MY135" s="62"/>
      <c r="MZ135" s="62"/>
      <c r="NA135" s="62"/>
      <c r="NB135" s="62"/>
      <c r="NC135" s="62"/>
      <c r="ND135" s="62"/>
      <c r="NE135" s="62"/>
      <c r="NF135" s="62"/>
      <c r="NG135" s="62"/>
      <c r="NH135" s="62"/>
      <c r="NI135" s="62"/>
      <c r="NJ135" s="62"/>
      <c r="NK135" s="62"/>
      <c r="NL135" s="62"/>
      <c r="NM135" s="62"/>
      <c r="NN135" s="62"/>
      <c r="NO135" s="62"/>
      <c r="NP135" s="62"/>
      <c r="NQ135" s="62"/>
      <c r="NR135" s="62"/>
      <c r="NS135" s="62"/>
      <c r="NT135" s="62"/>
      <c r="NU135" s="62"/>
      <c r="NV135" s="62"/>
      <c r="NW135" s="62"/>
      <c r="NX135" s="62"/>
      <c r="NY135" s="62"/>
      <c r="NZ135" s="62"/>
      <c r="OA135" s="62"/>
      <c r="OB135" s="62"/>
      <c r="OC135" s="62"/>
      <c r="OD135" s="62"/>
      <c r="OE135" s="62"/>
      <c r="OF135" s="62"/>
      <c r="OG135" s="62"/>
      <c r="OH135" s="62"/>
      <c r="OI135" s="62"/>
      <c r="OJ135" s="62"/>
      <c r="OK135" s="62"/>
      <c r="OL135" s="62"/>
      <c r="OM135" s="62"/>
      <c r="ON135" s="62"/>
      <c r="OO135" s="62"/>
      <c r="OP135" s="62"/>
      <c r="OQ135" s="62"/>
      <c r="OR135" s="62"/>
      <c r="OS135" s="62"/>
      <c r="OT135" s="62"/>
      <c r="OU135" s="62"/>
      <c r="OV135" s="62"/>
      <c r="OW135" s="62"/>
      <c r="OX135" s="62"/>
      <c r="OY135" s="62"/>
      <c r="OZ135" s="62"/>
      <c r="PA135" s="62"/>
      <c r="PB135" s="62"/>
      <c r="PC135" s="62"/>
      <c r="PD135" s="62"/>
      <c r="PE135" s="62"/>
      <c r="PF135" s="62"/>
      <c r="PG135" s="62"/>
      <c r="PH135" s="62"/>
      <c r="PI135" s="62"/>
      <c r="PJ135" s="62"/>
      <c r="PK135" s="62"/>
      <c r="PL135" s="62"/>
      <c r="PM135" s="62"/>
      <c r="PN135" s="62"/>
      <c r="PO135" s="62"/>
      <c r="PP135" s="62"/>
      <c r="PQ135" s="62"/>
      <c r="PR135" s="62"/>
      <c r="PS135" s="62"/>
      <c r="PT135" s="62"/>
      <c r="PU135" s="62"/>
      <c r="PV135" s="62"/>
      <c r="PW135" s="62"/>
      <c r="PX135" s="62"/>
      <c r="PY135" s="62"/>
      <c r="PZ135" s="62"/>
      <c r="QA135" s="62"/>
      <c r="QB135" s="62"/>
      <c r="QC135" s="62"/>
      <c r="QD135" s="62"/>
      <c r="QE135" s="62"/>
      <c r="QF135" s="62"/>
      <c r="QG135" s="62"/>
      <c r="QH135" s="62"/>
      <c r="QI135" s="62"/>
      <c r="QJ135" s="62"/>
      <c r="QK135" s="62"/>
      <c r="QL135" s="62"/>
      <c r="QM135" s="62"/>
      <c r="QN135" s="62"/>
      <c r="QO135" s="62"/>
      <c r="QP135" s="62"/>
      <c r="QQ135" s="62"/>
      <c r="QR135" s="62"/>
      <c r="QS135" s="62"/>
      <c r="QT135" s="62"/>
      <c r="QU135" s="62"/>
      <c r="QV135" s="62"/>
      <c r="QW135" s="62"/>
      <c r="QX135" s="62"/>
      <c r="QY135" s="62"/>
      <c r="QZ135" s="62"/>
      <c r="RA135" s="62"/>
      <c r="RB135" s="62"/>
      <c r="RC135" s="62"/>
      <c r="RD135" s="62"/>
      <c r="RE135" s="62"/>
      <c r="RF135" s="62"/>
      <c r="RG135" s="62"/>
      <c r="RH135" s="62"/>
      <c r="RI135" s="62"/>
      <c r="RJ135" s="62"/>
      <c r="RK135" s="62"/>
      <c r="RL135" s="62"/>
      <c r="RM135" s="62"/>
      <c r="RN135" s="62"/>
      <c r="RO135" s="62"/>
      <c r="RP135" s="62"/>
      <c r="RQ135" s="62"/>
      <c r="RR135" s="62"/>
      <c r="RS135" s="62"/>
      <c r="RT135" s="62"/>
      <c r="RU135" s="62"/>
      <c r="RV135" s="62"/>
      <c r="RW135" s="62"/>
      <c r="RX135" s="62"/>
      <c r="RY135" s="62"/>
      <c r="RZ135" s="62"/>
      <c r="SA135" s="62"/>
      <c r="SB135" s="62"/>
      <c r="SC135" s="62"/>
      <c r="SD135" s="62"/>
      <c r="SE135" s="62"/>
      <c r="SF135" s="62"/>
      <c r="SG135" s="62"/>
      <c r="SH135" s="62"/>
      <c r="SI135" s="62"/>
      <c r="SJ135" s="62"/>
      <c r="SK135" s="62"/>
      <c r="SL135" s="62"/>
      <c r="SM135" s="62"/>
      <c r="SN135" s="62"/>
      <c r="SO135" s="62"/>
      <c r="SP135" s="62"/>
      <c r="SQ135" s="62"/>
      <c r="SR135" s="62"/>
      <c r="SS135" s="62"/>
      <c r="ST135" s="62"/>
      <c r="SU135" s="62"/>
      <c r="SV135" s="62"/>
      <c r="SW135" s="62"/>
      <c r="SX135" s="62"/>
      <c r="SY135" s="62"/>
      <c r="SZ135" s="62"/>
      <c r="TA135" s="62"/>
      <c r="TB135" s="62"/>
      <c r="TC135" s="62"/>
      <c r="TD135" s="62"/>
      <c r="TE135" s="62"/>
      <c r="TF135" s="62"/>
      <c r="TG135" s="62"/>
      <c r="TH135" s="62"/>
      <c r="TI135" s="62"/>
      <c r="TJ135" s="62"/>
      <c r="TK135" s="62"/>
      <c r="TL135" s="62"/>
      <c r="TM135" s="62"/>
      <c r="TN135" s="62"/>
      <c r="TO135" s="62"/>
      <c r="TP135" s="62"/>
      <c r="TQ135" s="62"/>
      <c r="TR135" s="62"/>
      <c r="TS135" s="62"/>
      <c r="TT135" s="62"/>
      <c r="TU135" s="62"/>
      <c r="TV135" s="62"/>
      <c r="TW135" s="62"/>
      <c r="TX135" s="62"/>
      <c r="TY135" s="62"/>
      <c r="TZ135" s="62"/>
      <c r="UA135" s="62"/>
      <c r="UB135" s="62"/>
      <c r="UC135" s="62"/>
      <c r="UD135" s="62"/>
      <c r="UE135" s="62"/>
      <c r="UF135" s="62"/>
      <c r="UG135" s="62"/>
      <c r="UH135" s="62"/>
      <c r="UI135" s="62"/>
      <c r="UJ135" s="62"/>
      <c r="UK135" s="62"/>
      <c r="UL135" s="62"/>
      <c r="UM135" s="62"/>
      <c r="UN135" s="62"/>
      <c r="UO135" s="62"/>
      <c r="UP135" s="62"/>
      <c r="UQ135" s="62"/>
      <c r="UR135" s="62"/>
      <c r="US135" s="62"/>
      <c r="UT135" s="62"/>
      <c r="UU135" s="62"/>
      <c r="UV135" s="62"/>
      <c r="UW135" s="62"/>
      <c r="UX135" s="62"/>
      <c r="UY135" s="62"/>
      <c r="UZ135" s="62"/>
      <c r="VA135" s="62"/>
      <c r="VB135" s="62"/>
      <c r="VC135" s="62"/>
      <c r="VD135" s="62"/>
      <c r="VE135" s="62"/>
      <c r="VF135" s="62"/>
      <c r="VG135" s="62"/>
      <c r="VH135" s="62"/>
      <c r="VI135" s="62"/>
      <c r="VJ135" s="62"/>
      <c r="VK135" s="62"/>
      <c r="VL135" s="62"/>
      <c r="VM135" s="62"/>
      <c r="VN135" s="62"/>
      <c r="VO135" s="62"/>
      <c r="VP135" s="62"/>
      <c r="VQ135" s="62"/>
      <c r="VR135" s="62"/>
      <c r="VS135" s="62"/>
      <c r="VT135" s="62"/>
      <c r="VU135" s="62"/>
      <c r="VV135" s="62"/>
      <c r="VW135" s="62"/>
      <c r="VX135" s="62"/>
      <c r="VY135" s="62"/>
      <c r="VZ135" s="62"/>
      <c r="WA135" s="62"/>
      <c r="WB135" s="62"/>
      <c r="WC135" s="62"/>
      <c r="WD135" s="62"/>
      <c r="WE135" s="62"/>
      <c r="WF135" s="62"/>
      <c r="WG135" s="62"/>
      <c r="WH135" s="62"/>
      <c r="WI135" s="62"/>
      <c r="WJ135" s="62"/>
      <c r="WK135" s="62"/>
      <c r="WL135" s="62"/>
      <c r="WM135" s="62"/>
      <c r="WN135" s="62"/>
      <c r="WO135" s="62"/>
      <c r="WP135" s="62"/>
      <c r="WQ135" s="62"/>
      <c r="WR135" s="62"/>
      <c r="WS135" s="62"/>
      <c r="WT135" s="62"/>
      <c r="WU135" s="62"/>
      <c r="WV135" s="62"/>
      <c r="WW135" s="62"/>
      <c r="WX135" s="62"/>
      <c r="WY135" s="62"/>
      <c r="WZ135" s="62"/>
      <c r="XA135" s="62"/>
      <c r="XB135" s="62"/>
      <c r="XC135" s="62"/>
      <c r="XD135" s="62"/>
      <c r="XE135" s="62"/>
      <c r="XF135" s="62"/>
      <c r="XG135" s="62"/>
      <c r="XH135" s="62"/>
      <c r="XI135" s="62"/>
      <c r="XJ135" s="62"/>
      <c r="XK135" s="62"/>
      <c r="XL135" s="62"/>
      <c r="XM135" s="62"/>
      <c r="XN135" s="62"/>
      <c r="XO135" s="62"/>
      <c r="XP135" s="62"/>
      <c r="XQ135" s="62"/>
      <c r="XR135" s="62"/>
      <c r="XS135" s="62"/>
      <c r="XT135" s="62"/>
      <c r="XU135" s="62"/>
      <c r="XV135" s="62"/>
      <c r="XW135" s="62"/>
      <c r="XX135" s="62"/>
      <c r="XY135" s="62"/>
      <c r="XZ135" s="62"/>
      <c r="YA135" s="62"/>
      <c r="YB135" s="62"/>
      <c r="YC135" s="62"/>
      <c r="YD135" s="62"/>
      <c r="YE135" s="62"/>
      <c r="YF135" s="62"/>
      <c r="YG135" s="62"/>
      <c r="YH135" s="62"/>
      <c r="YI135" s="62"/>
      <c r="YJ135" s="62"/>
      <c r="YK135" s="62"/>
      <c r="YL135" s="62"/>
      <c r="YM135" s="62"/>
      <c r="YN135" s="62"/>
      <c r="YO135" s="62"/>
      <c r="YP135" s="62"/>
      <c r="YQ135" s="62"/>
      <c r="YR135" s="62"/>
      <c r="YS135" s="62"/>
      <c r="YT135" s="62"/>
      <c r="YU135" s="62"/>
      <c r="YV135" s="62"/>
      <c r="YW135" s="62"/>
      <c r="YX135" s="62"/>
      <c r="YY135" s="62"/>
      <c r="YZ135" s="62"/>
      <c r="ZA135" s="62"/>
      <c r="ZB135" s="62"/>
      <c r="ZC135" s="62"/>
      <c r="ZD135" s="62"/>
      <c r="ZE135" s="62"/>
      <c r="ZF135" s="62"/>
      <c r="ZG135" s="62"/>
      <c r="ZH135" s="62"/>
      <c r="ZI135" s="62"/>
      <c r="ZJ135" s="62"/>
      <c r="ZK135" s="62"/>
      <c r="ZL135" s="62"/>
      <c r="ZM135" s="62"/>
      <c r="ZN135" s="62"/>
      <c r="ZO135" s="62"/>
      <c r="ZP135" s="62"/>
      <c r="ZQ135" s="62"/>
      <c r="ZR135" s="62"/>
      <c r="ZS135" s="62"/>
      <c r="ZT135" s="62"/>
      <c r="ZU135" s="62"/>
      <c r="ZV135" s="62"/>
      <c r="ZW135" s="62"/>
      <c r="ZX135" s="62"/>
      <c r="ZY135" s="62"/>
      <c r="ZZ135" s="62"/>
      <c r="AAA135" s="62"/>
      <c r="AAB135" s="62"/>
      <c r="AAC135" s="62"/>
      <c r="AAD135" s="62"/>
      <c r="AAE135" s="62"/>
      <c r="AAF135" s="62"/>
      <c r="AAG135" s="62"/>
      <c r="AAH135" s="62"/>
      <c r="AAI135" s="62"/>
      <c r="AAJ135" s="62"/>
      <c r="AAK135" s="62"/>
      <c r="AAL135" s="62"/>
      <c r="AAM135" s="62"/>
      <c r="AAN135" s="62"/>
      <c r="AAO135" s="62"/>
      <c r="AAP135" s="62"/>
      <c r="AAQ135" s="62"/>
      <c r="AAR135" s="62"/>
      <c r="AAS135" s="62"/>
      <c r="AAT135" s="62"/>
      <c r="AAU135" s="62"/>
      <c r="AAV135" s="62"/>
      <c r="AAW135" s="62"/>
      <c r="AAX135" s="62"/>
      <c r="AAY135" s="62"/>
      <c r="AAZ135" s="62"/>
      <c r="ABA135" s="62"/>
      <c r="ABB135" s="62"/>
      <c r="ABC135" s="62"/>
      <c r="ABD135" s="62"/>
      <c r="ABE135" s="62"/>
      <c r="ABF135" s="62"/>
      <c r="ABG135" s="62"/>
      <c r="ABH135" s="62"/>
      <c r="ABI135" s="62"/>
      <c r="ABJ135" s="62"/>
      <c r="ABK135" s="62"/>
      <c r="ABL135" s="62"/>
      <c r="ABM135" s="62"/>
      <c r="ABN135" s="62"/>
      <c r="ABO135" s="62"/>
      <c r="ABP135" s="62"/>
      <c r="ABQ135" s="62"/>
      <c r="ABR135" s="62"/>
      <c r="ABS135" s="62"/>
      <c r="ABT135" s="62"/>
      <c r="ABU135" s="62"/>
      <c r="ABV135" s="62"/>
      <c r="ABW135" s="62"/>
      <c r="ABX135" s="62"/>
      <c r="ABY135" s="62"/>
      <c r="ABZ135" s="62"/>
      <c r="ACA135" s="62"/>
      <c r="ACB135" s="62"/>
      <c r="ACC135" s="62"/>
      <c r="ACD135" s="62"/>
      <c r="ACE135" s="62"/>
      <c r="ACF135" s="62"/>
      <c r="ACG135" s="62"/>
      <c r="ACH135" s="62"/>
      <c r="ACI135" s="62"/>
      <c r="ACJ135" s="62"/>
      <c r="ACK135" s="62"/>
      <c r="ACL135" s="62"/>
      <c r="ACM135" s="62"/>
      <c r="ACN135" s="62"/>
      <c r="ACO135" s="62"/>
      <c r="ACP135" s="62"/>
      <c r="ACQ135" s="62"/>
      <c r="ACR135" s="62"/>
      <c r="ACS135" s="62"/>
      <c r="ACT135" s="62"/>
      <c r="ACU135" s="62"/>
      <c r="ACV135" s="62"/>
      <c r="ACW135" s="62"/>
      <c r="ACX135" s="62"/>
      <c r="ACY135" s="62"/>
      <c r="ACZ135" s="62"/>
      <c r="ADA135" s="62"/>
      <c r="ADB135" s="62"/>
      <c r="ADC135" s="62"/>
      <c r="ADD135" s="62"/>
      <c r="ADE135" s="62"/>
      <c r="ADF135" s="62"/>
      <c r="ADG135" s="62"/>
      <c r="ADH135" s="62"/>
      <c r="ADI135" s="62"/>
      <c r="ADJ135" s="62"/>
      <c r="ADK135" s="62"/>
      <c r="ADL135" s="62"/>
      <c r="ADM135" s="62"/>
      <c r="ADN135" s="62"/>
      <c r="ADO135" s="62"/>
      <c r="ADP135" s="62"/>
      <c r="ADQ135" s="62"/>
      <c r="ADR135" s="62"/>
      <c r="ADS135" s="62"/>
      <c r="ADT135" s="62"/>
      <c r="ADU135" s="62"/>
      <c r="ADV135" s="62"/>
      <c r="ADW135" s="62"/>
      <c r="ADX135" s="62"/>
      <c r="ADY135" s="62"/>
      <c r="ADZ135" s="62"/>
      <c r="AEA135" s="62"/>
      <c r="AEB135" s="62"/>
      <c r="AEC135" s="62"/>
      <c r="AED135" s="62"/>
      <c r="AEE135" s="62"/>
      <c r="AEF135" s="62"/>
      <c r="AEG135" s="62"/>
      <c r="AEH135" s="62"/>
      <c r="AEI135" s="62"/>
      <c r="AEJ135" s="62"/>
      <c r="AEK135" s="62"/>
      <c r="AEL135" s="62"/>
      <c r="AEM135" s="62"/>
      <c r="AEN135" s="62"/>
      <c r="AEO135" s="62"/>
      <c r="AEP135" s="62"/>
      <c r="AEQ135" s="62"/>
      <c r="AER135" s="62"/>
      <c r="AES135" s="62"/>
      <c r="AET135" s="62"/>
      <c r="AEU135" s="62"/>
      <c r="AEV135" s="62"/>
      <c r="AEW135" s="62"/>
      <c r="AEX135" s="62"/>
      <c r="AEY135" s="62"/>
      <c r="AEZ135" s="62"/>
      <c r="AFA135" s="62"/>
      <c r="AFB135" s="62"/>
      <c r="AFC135" s="62"/>
      <c r="AFD135" s="62"/>
      <c r="AFE135" s="62"/>
      <c r="AFF135" s="62"/>
      <c r="AFG135" s="62"/>
      <c r="AFH135" s="62"/>
      <c r="AFI135" s="62"/>
      <c r="AFJ135" s="62"/>
      <c r="AFK135" s="62"/>
      <c r="AFL135" s="62"/>
      <c r="AFM135" s="62"/>
      <c r="AFN135" s="62"/>
      <c r="AFO135" s="62"/>
      <c r="AFP135" s="62"/>
      <c r="AFQ135" s="62"/>
      <c r="AFR135" s="62"/>
      <c r="AFS135" s="62"/>
      <c r="AFT135" s="62"/>
      <c r="AFU135" s="62"/>
      <c r="AFV135" s="62"/>
      <c r="AFW135" s="62"/>
      <c r="AFX135" s="62"/>
      <c r="AFY135" s="62"/>
      <c r="AFZ135" s="62"/>
      <c r="AGA135" s="62"/>
      <c r="AGB135" s="62"/>
      <c r="AGC135" s="62"/>
      <c r="AGD135" s="62"/>
      <c r="AGE135" s="62"/>
      <c r="AGF135" s="62"/>
      <c r="AGG135" s="62"/>
      <c r="AGH135" s="62"/>
      <c r="AGI135" s="62"/>
      <c r="AGJ135" s="62"/>
      <c r="AGK135" s="62"/>
      <c r="AGL135" s="62"/>
      <c r="AGM135" s="62"/>
      <c r="AGN135" s="62"/>
      <c r="AGO135" s="62"/>
      <c r="AGP135" s="62"/>
      <c r="AGQ135" s="62"/>
      <c r="AGR135" s="62"/>
      <c r="AGS135" s="62"/>
      <c r="AGT135" s="62"/>
      <c r="AGU135" s="62"/>
      <c r="AGV135" s="62"/>
      <c r="AGW135" s="62"/>
      <c r="AGX135" s="62"/>
      <c r="AGY135" s="62"/>
      <c r="AGZ135" s="62"/>
      <c r="AHA135" s="62"/>
      <c r="AHB135" s="62"/>
      <c r="AHC135" s="62"/>
      <c r="AHD135" s="62"/>
      <c r="AHE135" s="62"/>
      <c r="AHF135" s="62"/>
      <c r="AHG135" s="62"/>
      <c r="AHH135" s="62"/>
      <c r="AHI135" s="62"/>
      <c r="AHJ135" s="62"/>
      <c r="AHK135" s="62"/>
      <c r="AHL135" s="62"/>
      <c r="AHM135" s="62"/>
      <c r="AHN135" s="62"/>
      <c r="AHO135" s="62"/>
      <c r="AHP135" s="62"/>
      <c r="AHQ135" s="62"/>
      <c r="AHR135" s="62"/>
      <c r="AHS135" s="62"/>
      <c r="AHT135" s="62"/>
      <c r="AHU135" s="62"/>
      <c r="AHV135" s="62"/>
      <c r="AHW135" s="62"/>
      <c r="AHX135" s="62"/>
      <c r="AHY135" s="62"/>
      <c r="AHZ135" s="62"/>
      <c r="AIA135" s="62"/>
      <c r="AIB135" s="62"/>
      <c r="AIC135" s="62"/>
      <c r="AID135" s="62"/>
      <c r="AIE135" s="62"/>
      <c r="AIF135" s="62"/>
      <c r="AIG135" s="62"/>
      <c r="AIH135" s="62"/>
      <c r="AII135" s="62"/>
      <c r="AIJ135" s="62"/>
      <c r="AIK135" s="62"/>
      <c r="AIL135" s="62"/>
      <c r="AIM135" s="62"/>
      <c r="AIN135" s="62"/>
      <c r="AIO135" s="62"/>
      <c r="AIP135" s="62"/>
      <c r="AIQ135" s="62"/>
      <c r="AIR135" s="62"/>
      <c r="AIS135" s="62"/>
      <c r="AIT135" s="62"/>
      <c r="AIU135" s="62"/>
      <c r="AIV135" s="62"/>
      <c r="AIW135" s="62"/>
      <c r="AIX135" s="62"/>
      <c r="AIY135" s="62"/>
      <c r="AIZ135" s="62"/>
      <c r="AJA135" s="62"/>
      <c r="AJB135" s="62"/>
      <c r="AJC135" s="62"/>
    </row>
    <row r="136" spans="1:939" s="17" customFormat="1" x14ac:dyDescent="0.25">
      <c r="A136" s="30"/>
      <c r="B136" s="13"/>
      <c r="D136" s="7"/>
      <c r="E136" s="8"/>
      <c r="F136"/>
      <c r="G136"/>
      <c r="H136" s="62"/>
      <c r="I136" s="62"/>
      <c r="J136" s="62"/>
      <c r="K136" s="62"/>
      <c r="L136" s="62"/>
      <c r="M136" s="62"/>
      <c r="N136" s="62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  <c r="DS136" s="63"/>
      <c r="DT136" s="63"/>
      <c r="DU136" s="63"/>
      <c r="DV136" s="63"/>
      <c r="DW136" s="63"/>
      <c r="DX136" s="63"/>
      <c r="DY136" s="63"/>
      <c r="DZ136" s="63"/>
      <c r="EA136" s="63"/>
      <c r="EB136" s="63"/>
      <c r="EC136" s="63"/>
      <c r="ED136" s="63"/>
      <c r="EE136" s="63"/>
      <c r="EF136" s="63"/>
      <c r="EG136" s="63"/>
      <c r="EH136" s="63"/>
      <c r="EI136" s="63"/>
      <c r="EJ136" s="63"/>
      <c r="EK136" s="63"/>
      <c r="EL136" s="63"/>
      <c r="EM136" s="63"/>
      <c r="EN136" s="63"/>
      <c r="EO136" s="63"/>
      <c r="EP136" s="63"/>
      <c r="EQ136" s="63"/>
      <c r="ER136" s="63"/>
      <c r="ES136" s="63"/>
      <c r="ET136" s="63"/>
      <c r="EU136" s="63"/>
      <c r="EV136" s="63"/>
      <c r="EW136" s="63"/>
      <c r="EX136" s="63"/>
      <c r="EY136" s="63"/>
      <c r="EZ136" s="63"/>
      <c r="FA136" s="63"/>
      <c r="FB136" s="63"/>
      <c r="FC136" s="63"/>
      <c r="FD136" s="63"/>
      <c r="FE136" s="63"/>
      <c r="FF136" s="63"/>
      <c r="FG136" s="63"/>
      <c r="FH136" s="63"/>
      <c r="FI136" s="63"/>
      <c r="FJ136" s="63"/>
      <c r="FK136" s="63"/>
      <c r="FL136" s="63"/>
      <c r="FM136" s="63"/>
      <c r="FN136" s="63"/>
      <c r="FO136" s="63"/>
      <c r="FP136" s="63"/>
      <c r="FQ136" s="63"/>
      <c r="FR136" s="63"/>
      <c r="FS136" s="63"/>
      <c r="FT136" s="63"/>
      <c r="FU136" s="63"/>
      <c r="FV136" s="63"/>
      <c r="FW136" s="63"/>
      <c r="FX136" s="63"/>
      <c r="FY136" s="63"/>
      <c r="FZ136" s="63"/>
      <c r="GA136" s="63"/>
      <c r="GB136" s="63"/>
      <c r="GC136" s="63"/>
      <c r="GD136" s="63"/>
      <c r="GE136" s="63"/>
      <c r="GF136" s="63"/>
      <c r="GG136" s="63"/>
      <c r="GH136" s="63"/>
      <c r="GI136" s="63"/>
      <c r="GJ136" s="63"/>
      <c r="GK136" s="63"/>
      <c r="GL136" s="63"/>
      <c r="GM136" s="63"/>
      <c r="GN136" s="63"/>
      <c r="GO136" s="63"/>
      <c r="GP136" s="63"/>
      <c r="GQ136" s="63"/>
      <c r="GR136" s="63"/>
      <c r="GS136" s="63"/>
      <c r="GT136" s="63"/>
      <c r="GU136" s="63"/>
      <c r="GV136" s="63"/>
      <c r="GW136" s="63"/>
      <c r="GX136" s="63"/>
      <c r="GY136" s="63"/>
      <c r="GZ136" s="63"/>
      <c r="HA136" s="63"/>
      <c r="HB136" s="63"/>
      <c r="HC136" s="63"/>
      <c r="HD136" s="63"/>
      <c r="HE136" s="63"/>
      <c r="HF136" s="63"/>
      <c r="HG136" s="63"/>
      <c r="HH136" s="63"/>
      <c r="HI136" s="63"/>
      <c r="HJ136" s="63"/>
      <c r="HK136" s="63"/>
      <c r="HL136" s="63"/>
      <c r="HM136" s="63"/>
      <c r="HN136" s="63"/>
      <c r="HO136" s="63"/>
      <c r="HP136" s="63"/>
      <c r="HQ136" s="63"/>
      <c r="HR136" s="63"/>
      <c r="HS136" s="63"/>
      <c r="HT136" s="63"/>
      <c r="HU136" s="63"/>
      <c r="HV136" s="63"/>
      <c r="HW136" s="63"/>
      <c r="HX136" s="63"/>
      <c r="HY136" s="63"/>
      <c r="HZ136" s="63"/>
      <c r="IA136" s="63"/>
      <c r="IB136" s="63"/>
      <c r="IC136" s="63"/>
      <c r="ID136" s="63"/>
      <c r="IE136" s="63"/>
      <c r="IF136" s="63"/>
      <c r="IG136" s="63"/>
      <c r="IH136" s="63"/>
      <c r="II136" s="63"/>
      <c r="IJ136" s="63"/>
      <c r="IK136" s="63"/>
      <c r="IL136" s="63"/>
      <c r="IM136" s="63"/>
      <c r="IN136" s="63"/>
      <c r="IO136" s="63"/>
      <c r="IP136" s="63"/>
      <c r="IQ136" s="63"/>
      <c r="IR136" s="63"/>
      <c r="IS136" s="63"/>
      <c r="IT136" s="63"/>
      <c r="IU136" s="63"/>
      <c r="IV136" s="63"/>
      <c r="IW136" s="63"/>
      <c r="IX136" s="63"/>
      <c r="IY136" s="63"/>
      <c r="IZ136" s="63"/>
      <c r="JA136" s="63"/>
      <c r="JB136" s="63"/>
      <c r="JC136" s="63"/>
      <c r="JD136" s="63"/>
      <c r="JE136" s="63"/>
      <c r="JF136" s="63"/>
      <c r="JG136" s="63"/>
      <c r="JH136" s="63"/>
      <c r="JI136" s="63"/>
      <c r="JJ136" s="63"/>
      <c r="JK136" s="63"/>
      <c r="JL136" s="63"/>
      <c r="JM136" s="63"/>
      <c r="JN136" s="63"/>
      <c r="JO136" s="63"/>
      <c r="JP136" s="63"/>
      <c r="JQ136" s="63"/>
      <c r="JR136" s="63"/>
      <c r="JS136" s="63"/>
      <c r="JT136" s="63"/>
      <c r="JU136" s="63"/>
      <c r="JV136" s="63"/>
      <c r="JW136" s="63"/>
      <c r="JX136" s="63"/>
      <c r="JY136" s="63"/>
      <c r="JZ136" s="63"/>
      <c r="KA136" s="63"/>
      <c r="KB136" s="63"/>
      <c r="KC136" s="63"/>
      <c r="KD136" s="63"/>
      <c r="KE136" s="63"/>
      <c r="KF136" s="63"/>
      <c r="KG136" s="63"/>
      <c r="KH136" s="63"/>
      <c r="KI136" s="63"/>
      <c r="KJ136" s="63"/>
      <c r="KK136" s="63"/>
      <c r="KL136" s="63"/>
      <c r="KM136" s="63"/>
      <c r="KN136" s="63"/>
      <c r="KO136" s="63"/>
      <c r="KP136" s="63"/>
      <c r="KQ136" s="63"/>
      <c r="KR136" s="63"/>
      <c r="KS136" s="63"/>
      <c r="KT136" s="63"/>
      <c r="KU136" s="63"/>
      <c r="KV136" s="63"/>
      <c r="KW136" s="63"/>
      <c r="KX136" s="63"/>
      <c r="KY136" s="63"/>
      <c r="KZ136" s="63"/>
      <c r="LA136" s="63"/>
      <c r="LB136" s="63"/>
      <c r="LC136" s="63"/>
      <c r="LD136" s="63"/>
      <c r="LE136" s="63"/>
      <c r="LF136" s="63"/>
      <c r="LG136" s="63"/>
      <c r="LH136" s="63"/>
      <c r="LI136" s="63"/>
      <c r="LJ136" s="63"/>
      <c r="LK136" s="63"/>
      <c r="LL136" s="63"/>
      <c r="LM136" s="63"/>
      <c r="LN136" s="63"/>
      <c r="LO136" s="63"/>
      <c r="LP136" s="63"/>
      <c r="LQ136" s="63"/>
      <c r="LR136" s="63"/>
      <c r="LS136" s="63"/>
      <c r="LT136" s="63"/>
      <c r="LU136" s="63"/>
      <c r="LV136" s="63"/>
      <c r="LW136" s="63"/>
      <c r="LX136" s="63"/>
      <c r="LY136" s="63"/>
      <c r="LZ136" s="63"/>
      <c r="MA136" s="63"/>
      <c r="MB136" s="63"/>
      <c r="MC136" s="63"/>
      <c r="MD136" s="63"/>
      <c r="ME136" s="63"/>
      <c r="MF136" s="63"/>
      <c r="MG136" s="63"/>
      <c r="MH136" s="63"/>
      <c r="MI136" s="63"/>
      <c r="MJ136" s="63"/>
      <c r="MK136" s="63"/>
      <c r="ML136" s="63"/>
      <c r="MM136" s="63"/>
      <c r="MN136" s="63"/>
      <c r="MO136" s="63"/>
      <c r="MP136" s="63"/>
      <c r="MQ136" s="63"/>
      <c r="MR136" s="63"/>
      <c r="MS136" s="63"/>
      <c r="MT136" s="63"/>
      <c r="MU136" s="63"/>
      <c r="MV136" s="63"/>
      <c r="MW136" s="63"/>
      <c r="MX136" s="63"/>
      <c r="MY136" s="63"/>
      <c r="MZ136" s="63"/>
      <c r="NA136" s="63"/>
      <c r="NB136" s="63"/>
      <c r="NC136" s="63"/>
      <c r="ND136" s="63"/>
      <c r="NE136" s="63"/>
      <c r="NF136" s="63"/>
      <c r="NG136" s="63"/>
      <c r="NH136" s="63"/>
      <c r="NI136" s="63"/>
      <c r="NJ136" s="63"/>
      <c r="NK136" s="63"/>
      <c r="NL136" s="63"/>
      <c r="NM136" s="63"/>
      <c r="NN136" s="63"/>
      <c r="NO136" s="63"/>
      <c r="NP136" s="63"/>
      <c r="NQ136" s="63"/>
      <c r="NR136" s="63"/>
      <c r="NS136" s="63"/>
      <c r="NT136" s="63"/>
      <c r="NU136" s="63"/>
      <c r="NV136" s="63"/>
      <c r="NW136" s="63"/>
      <c r="NX136" s="63"/>
      <c r="NY136" s="63"/>
      <c r="NZ136" s="63"/>
      <c r="OA136" s="63"/>
      <c r="OB136" s="63"/>
      <c r="OC136" s="63"/>
      <c r="OD136" s="63"/>
      <c r="OE136" s="63"/>
      <c r="OF136" s="63"/>
      <c r="OG136" s="63"/>
      <c r="OH136" s="63"/>
      <c r="OI136" s="63"/>
      <c r="OJ136" s="63"/>
      <c r="OK136" s="63"/>
      <c r="OL136" s="63"/>
      <c r="OM136" s="63"/>
      <c r="ON136" s="63"/>
      <c r="OO136" s="63"/>
      <c r="OP136" s="63"/>
      <c r="OQ136" s="63"/>
      <c r="OR136" s="63"/>
      <c r="OS136" s="63"/>
      <c r="OT136" s="63"/>
      <c r="OU136" s="63"/>
      <c r="OV136" s="63"/>
      <c r="OW136" s="63"/>
      <c r="OX136" s="63"/>
      <c r="OY136" s="63"/>
      <c r="OZ136" s="63"/>
      <c r="PA136" s="63"/>
      <c r="PB136" s="63"/>
      <c r="PC136" s="63"/>
      <c r="PD136" s="63"/>
      <c r="PE136" s="63"/>
      <c r="PF136" s="63"/>
      <c r="PG136" s="63"/>
      <c r="PH136" s="63"/>
      <c r="PI136" s="63"/>
      <c r="PJ136" s="63"/>
      <c r="PK136" s="63"/>
      <c r="PL136" s="63"/>
      <c r="PM136" s="63"/>
      <c r="PN136" s="63"/>
      <c r="PO136" s="63"/>
      <c r="PP136" s="63"/>
      <c r="PQ136" s="63"/>
      <c r="PR136" s="63"/>
      <c r="PS136" s="63"/>
      <c r="PT136" s="63"/>
      <c r="PU136" s="63"/>
      <c r="PV136" s="63"/>
      <c r="PW136" s="63"/>
      <c r="PX136" s="63"/>
      <c r="PY136" s="63"/>
      <c r="PZ136" s="63"/>
      <c r="QA136" s="63"/>
      <c r="QB136" s="63"/>
      <c r="QC136" s="63"/>
      <c r="QD136" s="63"/>
      <c r="QE136" s="63"/>
      <c r="QF136" s="63"/>
      <c r="QG136" s="63"/>
      <c r="QH136" s="63"/>
      <c r="QI136" s="63"/>
      <c r="QJ136" s="63"/>
      <c r="QK136" s="63"/>
      <c r="QL136" s="63"/>
      <c r="QM136" s="63"/>
      <c r="QN136" s="63"/>
      <c r="QO136" s="63"/>
      <c r="QP136" s="63"/>
      <c r="QQ136" s="63"/>
      <c r="QR136" s="63"/>
      <c r="QS136" s="63"/>
      <c r="QT136" s="63"/>
      <c r="QU136" s="63"/>
      <c r="QV136" s="63"/>
      <c r="QW136" s="63"/>
      <c r="QX136" s="63"/>
      <c r="QY136" s="63"/>
      <c r="QZ136" s="63"/>
      <c r="RA136" s="63"/>
      <c r="RB136" s="63"/>
      <c r="RC136" s="63"/>
      <c r="RD136" s="63"/>
      <c r="RE136" s="63"/>
      <c r="RF136" s="63"/>
      <c r="RG136" s="63"/>
      <c r="RH136" s="63"/>
      <c r="RI136" s="63"/>
      <c r="RJ136" s="63"/>
      <c r="RK136" s="63"/>
      <c r="RL136" s="63"/>
      <c r="RM136" s="63"/>
      <c r="RN136" s="63"/>
      <c r="RO136" s="63"/>
      <c r="RP136" s="63"/>
      <c r="RQ136" s="63"/>
      <c r="RR136" s="63"/>
      <c r="RS136" s="63"/>
      <c r="RT136" s="63"/>
      <c r="RU136" s="63"/>
      <c r="RV136" s="63"/>
      <c r="RW136" s="63"/>
      <c r="RX136" s="63"/>
      <c r="RY136" s="63"/>
      <c r="RZ136" s="63"/>
      <c r="SA136" s="63"/>
      <c r="SB136" s="63"/>
      <c r="SC136" s="63"/>
      <c r="SD136" s="63"/>
      <c r="SE136" s="63"/>
      <c r="SF136" s="63"/>
      <c r="SG136" s="63"/>
      <c r="SH136" s="63"/>
      <c r="SI136" s="63"/>
      <c r="SJ136" s="63"/>
      <c r="SK136" s="63"/>
      <c r="SL136" s="63"/>
      <c r="SM136" s="63"/>
      <c r="SN136" s="63"/>
      <c r="SO136" s="63"/>
      <c r="SP136" s="63"/>
      <c r="SQ136" s="63"/>
      <c r="SR136" s="63"/>
      <c r="SS136" s="63"/>
      <c r="ST136" s="63"/>
      <c r="SU136" s="63"/>
      <c r="SV136" s="63"/>
      <c r="SW136" s="63"/>
      <c r="SX136" s="63"/>
      <c r="SY136" s="63"/>
      <c r="SZ136" s="63"/>
      <c r="TA136" s="63"/>
      <c r="TB136" s="63"/>
      <c r="TC136" s="63"/>
      <c r="TD136" s="63"/>
      <c r="TE136" s="63"/>
      <c r="TF136" s="63"/>
      <c r="TG136" s="63"/>
      <c r="TH136" s="63"/>
      <c r="TI136" s="63"/>
      <c r="TJ136" s="63"/>
      <c r="TK136" s="63"/>
      <c r="TL136" s="63"/>
      <c r="TM136" s="63"/>
      <c r="TN136" s="63"/>
      <c r="TO136" s="63"/>
      <c r="TP136" s="63"/>
      <c r="TQ136" s="63"/>
      <c r="TR136" s="63"/>
      <c r="TS136" s="63"/>
      <c r="TT136" s="63"/>
      <c r="TU136" s="63"/>
      <c r="TV136" s="63"/>
      <c r="TW136" s="63"/>
      <c r="TX136" s="63"/>
      <c r="TY136" s="63"/>
      <c r="TZ136" s="63"/>
      <c r="UA136" s="63"/>
      <c r="UB136" s="63"/>
      <c r="UC136" s="63"/>
      <c r="UD136" s="63"/>
      <c r="UE136" s="63"/>
      <c r="UF136" s="63"/>
      <c r="UG136" s="63"/>
      <c r="UH136" s="63"/>
      <c r="UI136" s="63"/>
      <c r="UJ136" s="63"/>
      <c r="UK136" s="63"/>
      <c r="UL136" s="63"/>
      <c r="UM136" s="63"/>
      <c r="UN136" s="63"/>
      <c r="UO136" s="63"/>
      <c r="UP136" s="63"/>
      <c r="UQ136" s="63"/>
      <c r="UR136" s="63"/>
      <c r="US136" s="63"/>
      <c r="UT136" s="63"/>
      <c r="UU136" s="63"/>
      <c r="UV136" s="63"/>
      <c r="UW136" s="63"/>
      <c r="UX136" s="63"/>
      <c r="UY136" s="63"/>
      <c r="UZ136" s="63"/>
      <c r="VA136" s="63"/>
      <c r="VB136" s="63"/>
      <c r="VC136" s="63"/>
      <c r="VD136" s="63"/>
      <c r="VE136" s="63"/>
      <c r="VF136" s="63"/>
      <c r="VG136" s="63"/>
      <c r="VH136" s="63"/>
      <c r="VI136" s="63"/>
      <c r="VJ136" s="63"/>
      <c r="VK136" s="63"/>
      <c r="VL136" s="63"/>
      <c r="VM136" s="63"/>
      <c r="VN136" s="63"/>
      <c r="VO136" s="63"/>
      <c r="VP136" s="63"/>
      <c r="VQ136" s="63"/>
      <c r="VR136" s="63"/>
      <c r="VS136" s="63"/>
      <c r="VT136" s="63"/>
      <c r="VU136" s="63"/>
      <c r="VV136" s="63"/>
      <c r="VW136" s="63"/>
      <c r="VX136" s="63"/>
      <c r="VY136" s="63"/>
      <c r="VZ136" s="63"/>
      <c r="WA136" s="63"/>
      <c r="WB136" s="63"/>
      <c r="WC136" s="63"/>
      <c r="WD136" s="63"/>
      <c r="WE136" s="63"/>
      <c r="WF136" s="63"/>
      <c r="WG136" s="63"/>
      <c r="WH136" s="63"/>
      <c r="WI136" s="63"/>
      <c r="WJ136" s="63"/>
      <c r="WK136" s="63"/>
      <c r="WL136" s="63"/>
      <c r="WM136" s="63"/>
      <c r="WN136" s="63"/>
      <c r="WO136" s="63"/>
      <c r="WP136" s="63"/>
      <c r="WQ136" s="63"/>
      <c r="WR136" s="63"/>
      <c r="WS136" s="63"/>
      <c r="WT136" s="63"/>
      <c r="WU136" s="63"/>
      <c r="WV136" s="63"/>
      <c r="WW136" s="63"/>
      <c r="WX136" s="63"/>
      <c r="WY136" s="63"/>
      <c r="WZ136" s="63"/>
      <c r="XA136" s="63"/>
      <c r="XB136" s="63"/>
      <c r="XC136" s="63"/>
      <c r="XD136" s="63"/>
      <c r="XE136" s="63"/>
      <c r="XF136" s="63"/>
      <c r="XG136" s="63"/>
      <c r="XH136" s="63"/>
      <c r="XI136" s="63"/>
      <c r="XJ136" s="63"/>
      <c r="XK136" s="63"/>
      <c r="XL136" s="63"/>
      <c r="XM136" s="63"/>
      <c r="XN136" s="63"/>
      <c r="XO136" s="63"/>
      <c r="XP136" s="63"/>
      <c r="XQ136" s="63"/>
      <c r="XR136" s="63"/>
      <c r="XS136" s="63"/>
      <c r="XT136" s="63"/>
      <c r="XU136" s="63"/>
      <c r="XV136" s="63"/>
      <c r="XW136" s="63"/>
      <c r="XX136" s="63"/>
      <c r="XY136" s="63"/>
      <c r="XZ136" s="63"/>
      <c r="YA136" s="63"/>
      <c r="YB136" s="63"/>
      <c r="YC136" s="63"/>
      <c r="YD136" s="63"/>
      <c r="YE136" s="63"/>
      <c r="YF136" s="63"/>
      <c r="YG136" s="63"/>
      <c r="YH136" s="63"/>
      <c r="YI136" s="63"/>
      <c r="YJ136" s="63"/>
      <c r="YK136" s="63"/>
      <c r="YL136" s="63"/>
      <c r="YM136" s="63"/>
      <c r="YN136" s="63"/>
      <c r="YO136" s="63"/>
      <c r="YP136" s="63"/>
      <c r="YQ136" s="63"/>
      <c r="YR136" s="63"/>
      <c r="YS136" s="63"/>
      <c r="YT136" s="63"/>
      <c r="YU136" s="63"/>
      <c r="YV136" s="63"/>
      <c r="YW136" s="63"/>
      <c r="YX136" s="63"/>
      <c r="YY136" s="63"/>
      <c r="YZ136" s="63"/>
      <c r="ZA136" s="63"/>
      <c r="ZB136" s="63"/>
      <c r="ZC136" s="63"/>
      <c r="ZD136" s="63"/>
      <c r="ZE136" s="63"/>
      <c r="ZF136" s="63"/>
      <c r="ZG136" s="63"/>
      <c r="ZH136" s="63"/>
      <c r="ZI136" s="63"/>
      <c r="ZJ136" s="63"/>
      <c r="ZK136" s="63"/>
      <c r="ZL136" s="63"/>
      <c r="ZM136" s="63"/>
      <c r="ZN136" s="63"/>
      <c r="ZO136" s="63"/>
      <c r="ZP136" s="63"/>
      <c r="ZQ136" s="63"/>
      <c r="ZR136" s="63"/>
      <c r="ZS136" s="63"/>
      <c r="ZT136" s="63"/>
      <c r="ZU136" s="63"/>
      <c r="ZV136" s="63"/>
      <c r="ZW136" s="63"/>
      <c r="ZX136" s="63"/>
      <c r="ZY136" s="63"/>
      <c r="ZZ136" s="63"/>
      <c r="AAA136" s="63"/>
      <c r="AAB136" s="63"/>
      <c r="AAC136" s="63"/>
      <c r="AAD136" s="63"/>
      <c r="AAE136" s="63"/>
      <c r="AAF136" s="63"/>
      <c r="AAG136" s="63"/>
      <c r="AAH136" s="63"/>
      <c r="AAI136" s="63"/>
      <c r="AAJ136" s="63"/>
      <c r="AAK136" s="63"/>
      <c r="AAL136" s="63"/>
      <c r="AAM136" s="63"/>
      <c r="AAN136" s="63"/>
      <c r="AAO136" s="63"/>
      <c r="AAP136" s="63"/>
      <c r="AAQ136" s="63"/>
      <c r="AAR136" s="63"/>
      <c r="AAS136" s="63"/>
      <c r="AAT136" s="63"/>
      <c r="AAU136" s="63"/>
      <c r="AAV136" s="63"/>
      <c r="AAW136" s="63"/>
      <c r="AAX136" s="63"/>
      <c r="AAY136" s="63"/>
      <c r="AAZ136" s="63"/>
      <c r="ABA136" s="63"/>
      <c r="ABB136" s="63"/>
      <c r="ABC136" s="63"/>
      <c r="ABD136" s="63"/>
      <c r="ABE136" s="63"/>
      <c r="ABF136" s="63"/>
      <c r="ABG136" s="63"/>
      <c r="ABH136" s="63"/>
      <c r="ABI136" s="63"/>
      <c r="ABJ136" s="63"/>
      <c r="ABK136" s="63"/>
      <c r="ABL136" s="63"/>
      <c r="ABM136" s="63"/>
      <c r="ABN136" s="63"/>
      <c r="ABO136" s="63"/>
      <c r="ABP136" s="63"/>
      <c r="ABQ136" s="63"/>
      <c r="ABR136" s="63"/>
      <c r="ABS136" s="63"/>
      <c r="ABT136" s="63"/>
      <c r="ABU136" s="63"/>
      <c r="ABV136" s="63"/>
      <c r="ABW136" s="63"/>
      <c r="ABX136" s="63"/>
      <c r="ABY136" s="63"/>
      <c r="ABZ136" s="63"/>
      <c r="ACA136" s="63"/>
      <c r="ACB136" s="63"/>
      <c r="ACC136" s="63"/>
      <c r="ACD136" s="63"/>
      <c r="ACE136" s="63"/>
      <c r="ACF136" s="63"/>
      <c r="ACG136" s="63"/>
      <c r="ACH136" s="63"/>
      <c r="ACI136" s="63"/>
      <c r="ACJ136" s="63"/>
      <c r="ACK136" s="63"/>
      <c r="ACL136" s="63"/>
      <c r="ACM136" s="63"/>
      <c r="ACN136" s="63"/>
      <c r="ACO136" s="63"/>
      <c r="ACP136" s="63"/>
      <c r="ACQ136" s="63"/>
      <c r="ACR136" s="63"/>
      <c r="ACS136" s="63"/>
      <c r="ACT136" s="63"/>
      <c r="ACU136" s="63"/>
      <c r="ACV136" s="63"/>
      <c r="ACW136" s="63"/>
      <c r="ACX136" s="63"/>
      <c r="ACY136" s="63"/>
      <c r="ACZ136" s="63"/>
      <c r="ADA136" s="63"/>
      <c r="ADB136" s="63"/>
      <c r="ADC136" s="63"/>
      <c r="ADD136" s="63"/>
      <c r="ADE136" s="63"/>
      <c r="ADF136" s="63"/>
      <c r="ADG136" s="63"/>
      <c r="ADH136" s="63"/>
      <c r="ADI136" s="63"/>
      <c r="ADJ136" s="63"/>
      <c r="ADK136" s="63"/>
      <c r="ADL136" s="63"/>
      <c r="ADM136" s="63"/>
      <c r="ADN136" s="63"/>
      <c r="ADO136" s="63"/>
      <c r="ADP136" s="63"/>
      <c r="ADQ136" s="63"/>
      <c r="ADR136" s="63"/>
      <c r="ADS136" s="63"/>
      <c r="ADT136" s="63"/>
      <c r="ADU136" s="63"/>
      <c r="ADV136" s="63"/>
      <c r="ADW136" s="63"/>
      <c r="ADX136" s="63"/>
      <c r="ADY136" s="63"/>
      <c r="ADZ136" s="63"/>
      <c r="AEA136" s="63"/>
      <c r="AEB136" s="63"/>
      <c r="AEC136" s="63"/>
      <c r="AED136" s="63"/>
      <c r="AEE136" s="63"/>
      <c r="AEF136" s="63"/>
      <c r="AEG136" s="63"/>
      <c r="AEH136" s="63"/>
      <c r="AEI136" s="63"/>
      <c r="AEJ136" s="63"/>
      <c r="AEK136" s="63"/>
      <c r="AEL136" s="63"/>
      <c r="AEM136" s="63"/>
      <c r="AEN136" s="63"/>
      <c r="AEO136" s="63"/>
      <c r="AEP136" s="63"/>
      <c r="AEQ136" s="63"/>
      <c r="AER136" s="63"/>
      <c r="AES136" s="63"/>
      <c r="AET136" s="63"/>
      <c r="AEU136" s="63"/>
      <c r="AEV136" s="63"/>
      <c r="AEW136" s="63"/>
      <c r="AEX136" s="63"/>
      <c r="AEY136" s="63"/>
      <c r="AEZ136" s="63"/>
      <c r="AFA136" s="63"/>
      <c r="AFB136" s="63"/>
      <c r="AFC136" s="63"/>
      <c r="AFD136" s="63"/>
      <c r="AFE136" s="63"/>
      <c r="AFF136" s="63"/>
      <c r="AFG136" s="63"/>
      <c r="AFH136" s="63"/>
      <c r="AFI136" s="63"/>
      <c r="AFJ136" s="63"/>
      <c r="AFK136" s="63"/>
      <c r="AFL136" s="63"/>
      <c r="AFM136" s="63"/>
      <c r="AFN136" s="63"/>
      <c r="AFO136" s="63"/>
      <c r="AFP136" s="63"/>
      <c r="AFQ136" s="63"/>
      <c r="AFR136" s="63"/>
      <c r="AFS136" s="63"/>
      <c r="AFT136" s="63"/>
      <c r="AFU136" s="63"/>
      <c r="AFV136" s="63"/>
      <c r="AFW136" s="63"/>
      <c r="AFX136" s="63"/>
      <c r="AFY136" s="63"/>
      <c r="AFZ136" s="63"/>
      <c r="AGA136" s="63"/>
      <c r="AGB136" s="63"/>
      <c r="AGC136" s="63"/>
      <c r="AGD136" s="63"/>
      <c r="AGE136" s="63"/>
      <c r="AGF136" s="63"/>
      <c r="AGG136" s="63"/>
      <c r="AGH136" s="63"/>
      <c r="AGI136" s="63"/>
      <c r="AGJ136" s="63"/>
      <c r="AGK136" s="63"/>
      <c r="AGL136" s="63"/>
      <c r="AGM136" s="63"/>
      <c r="AGN136" s="63"/>
      <c r="AGO136" s="63"/>
      <c r="AGP136" s="63"/>
      <c r="AGQ136" s="63"/>
      <c r="AGR136" s="63"/>
      <c r="AGS136" s="63"/>
      <c r="AGT136" s="63"/>
      <c r="AGU136" s="63"/>
      <c r="AGV136" s="63"/>
      <c r="AGW136" s="63"/>
      <c r="AGX136" s="63"/>
      <c r="AGY136" s="63"/>
      <c r="AGZ136" s="63"/>
      <c r="AHA136" s="63"/>
      <c r="AHB136" s="63"/>
      <c r="AHC136" s="63"/>
      <c r="AHD136" s="63"/>
      <c r="AHE136" s="63"/>
      <c r="AHF136" s="63"/>
      <c r="AHG136" s="63"/>
      <c r="AHH136" s="63"/>
      <c r="AHI136" s="63"/>
      <c r="AHJ136" s="63"/>
      <c r="AHK136" s="63"/>
      <c r="AHL136" s="63"/>
      <c r="AHM136" s="63"/>
      <c r="AHN136" s="63"/>
      <c r="AHO136" s="63"/>
      <c r="AHP136" s="63"/>
      <c r="AHQ136" s="63"/>
      <c r="AHR136" s="63"/>
      <c r="AHS136" s="63"/>
      <c r="AHT136" s="63"/>
      <c r="AHU136" s="63"/>
      <c r="AHV136" s="63"/>
      <c r="AHW136" s="63"/>
      <c r="AHX136" s="63"/>
      <c r="AHY136" s="63"/>
      <c r="AHZ136" s="63"/>
      <c r="AIA136" s="63"/>
      <c r="AIB136" s="63"/>
      <c r="AIC136" s="63"/>
      <c r="AID136" s="63"/>
      <c r="AIE136" s="63"/>
      <c r="AIF136" s="63"/>
      <c r="AIG136" s="63"/>
      <c r="AIH136" s="63"/>
      <c r="AII136" s="63"/>
      <c r="AIJ136" s="63"/>
      <c r="AIK136" s="63"/>
      <c r="AIL136" s="63"/>
      <c r="AIM136" s="63"/>
      <c r="AIN136" s="63"/>
      <c r="AIO136" s="63"/>
      <c r="AIP136" s="63"/>
      <c r="AIQ136" s="63"/>
      <c r="AIR136" s="63"/>
      <c r="AIS136" s="63"/>
      <c r="AIT136" s="63"/>
      <c r="AIU136" s="63"/>
      <c r="AIV136" s="63"/>
      <c r="AIW136" s="63"/>
      <c r="AIX136" s="63"/>
      <c r="AIY136" s="63"/>
      <c r="AIZ136" s="63"/>
      <c r="AJA136" s="63"/>
      <c r="AJB136" s="63"/>
      <c r="AJC136" s="63"/>
    </row>
  </sheetData>
  <phoneticPr fontId="1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3"/>
  <sheetViews>
    <sheetView topLeftCell="A124" zoomScaleNormal="100" zoomScalePageLayoutView="167" workbookViewId="0">
      <selection activeCell="A32" sqref="A32"/>
    </sheetView>
  </sheetViews>
  <sheetFormatPr defaultColWidth="8.7109375" defaultRowHeight="15" x14ac:dyDescent="0.25"/>
  <cols>
    <col min="1" max="1" width="69.7109375" customWidth="1"/>
    <col min="2" max="2" width="10.7109375" style="13" customWidth="1"/>
    <col min="3" max="3" width="9.7109375" style="17" customWidth="1"/>
    <col min="4" max="4" width="8.7109375" style="7" customWidth="1"/>
    <col min="5" max="5" width="10.42578125" style="8" customWidth="1"/>
  </cols>
  <sheetData>
    <row r="1" spans="1:6" s="9" customFormat="1" ht="15.75" thickBot="1" x14ac:dyDescent="0.3">
      <c r="A1" s="41" t="s">
        <v>289</v>
      </c>
      <c r="B1" s="42" t="s">
        <v>21</v>
      </c>
      <c r="C1" s="43" t="s">
        <v>83</v>
      </c>
      <c r="D1" s="45" t="s">
        <v>40</v>
      </c>
      <c r="E1" s="44"/>
    </row>
    <row r="2" spans="1:6" s="36" customFormat="1" ht="15.75" thickTop="1" x14ac:dyDescent="0.25">
      <c r="A2" s="74" t="s">
        <v>74</v>
      </c>
      <c r="B2" s="75">
        <v>180</v>
      </c>
      <c r="C2" s="76"/>
      <c r="D2" s="77"/>
      <c r="E2" s="78"/>
      <c r="F2" s="74"/>
    </row>
    <row r="3" spans="1:6" x14ac:dyDescent="0.25">
      <c r="A3" s="52" t="s">
        <v>75</v>
      </c>
      <c r="B3" s="47"/>
      <c r="C3" s="19"/>
      <c r="D3" s="46"/>
      <c r="E3" s="79">
        <f>IF(D3="",0,C3 )</f>
        <v>0</v>
      </c>
      <c r="F3" s="4"/>
    </row>
    <row r="4" spans="1:6" x14ac:dyDescent="0.25">
      <c r="A4" s="52" t="s">
        <v>76</v>
      </c>
      <c r="B4" s="47"/>
      <c r="C4" s="19"/>
      <c r="D4" s="46"/>
      <c r="E4" s="79">
        <f>IF(D4="",0,C4 )</f>
        <v>0</v>
      </c>
      <c r="F4" s="4"/>
    </row>
    <row r="5" spans="1:6" x14ac:dyDescent="0.25">
      <c r="A5" s="52" t="s">
        <v>77</v>
      </c>
      <c r="B5" s="47"/>
      <c r="C5" s="19"/>
      <c r="D5" s="46"/>
      <c r="E5" s="79">
        <f>IF(D5="",0,C5 )</f>
        <v>0</v>
      </c>
      <c r="F5" s="4"/>
    </row>
    <row r="6" spans="1:6" x14ac:dyDescent="0.25">
      <c r="A6" s="52" t="s">
        <v>78</v>
      </c>
      <c r="B6" s="47"/>
      <c r="C6" s="19"/>
      <c r="D6" s="46"/>
      <c r="E6" s="79">
        <f t="shared" ref="E6:E14" si="0">IF(D6="",0,C6 )</f>
        <v>0</v>
      </c>
      <c r="F6" s="4"/>
    </row>
    <row r="7" spans="1:6" x14ac:dyDescent="0.25">
      <c r="A7" s="52" t="s">
        <v>79</v>
      </c>
      <c r="B7" s="47"/>
      <c r="C7" s="19"/>
      <c r="D7" s="46"/>
      <c r="E7" s="79">
        <f t="shared" si="0"/>
        <v>0</v>
      </c>
      <c r="F7" s="4"/>
    </row>
    <row r="8" spans="1:6" x14ac:dyDescent="0.25">
      <c r="A8" s="52" t="s">
        <v>80</v>
      </c>
      <c r="B8" s="47"/>
      <c r="C8" s="19"/>
      <c r="D8" s="46"/>
      <c r="E8" s="79">
        <f t="shared" si="0"/>
        <v>0</v>
      </c>
      <c r="F8" s="4"/>
    </row>
    <row r="9" spans="1:6" x14ac:dyDescent="0.25">
      <c r="A9" s="52" t="s">
        <v>81</v>
      </c>
      <c r="B9" s="47"/>
      <c r="C9" s="19"/>
      <c r="D9" s="46"/>
      <c r="E9" s="79">
        <f t="shared" si="0"/>
        <v>0</v>
      </c>
      <c r="F9" s="4"/>
    </row>
    <row r="10" spans="1:6" x14ac:dyDescent="0.25">
      <c r="A10" s="52" t="s">
        <v>82</v>
      </c>
      <c r="B10" s="47"/>
      <c r="C10" s="19"/>
      <c r="D10" s="46"/>
      <c r="E10" s="79">
        <f t="shared" si="0"/>
        <v>0</v>
      </c>
      <c r="F10" s="4"/>
    </row>
    <row r="11" spans="1:6" x14ac:dyDescent="0.25">
      <c r="A11" s="52" t="s">
        <v>154</v>
      </c>
      <c r="B11" s="47"/>
      <c r="C11" s="19"/>
      <c r="D11" s="46"/>
      <c r="E11" s="79">
        <f t="shared" si="0"/>
        <v>0</v>
      </c>
      <c r="F11" s="4"/>
    </row>
    <row r="12" spans="1:6" x14ac:dyDescent="0.25">
      <c r="A12" s="52" t="s">
        <v>143</v>
      </c>
      <c r="B12" s="47"/>
      <c r="C12" s="19"/>
      <c r="D12" s="46"/>
      <c r="E12" s="79">
        <f t="shared" si="0"/>
        <v>0</v>
      </c>
      <c r="F12" s="4"/>
    </row>
    <row r="13" spans="1:6" x14ac:dyDescent="0.25">
      <c r="A13" s="52" t="s">
        <v>156</v>
      </c>
      <c r="B13" s="47"/>
      <c r="C13" s="19"/>
      <c r="D13" s="46"/>
      <c r="E13" s="79">
        <f t="shared" si="0"/>
        <v>0</v>
      </c>
      <c r="F13" s="4"/>
    </row>
    <row r="14" spans="1:6" x14ac:dyDescent="0.25">
      <c r="A14" s="52" t="s">
        <v>164</v>
      </c>
      <c r="B14" s="47"/>
      <c r="C14" s="19"/>
      <c r="D14" s="46"/>
      <c r="E14" s="79">
        <f t="shared" si="0"/>
        <v>0</v>
      </c>
      <c r="F14" s="4"/>
    </row>
    <row r="15" spans="1:6" x14ac:dyDescent="0.25">
      <c r="A15" s="52" t="s">
        <v>89</v>
      </c>
      <c r="B15" s="75">
        <v>1922.47</v>
      </c>
      <c r="C15" s="21"/>
      <c r="D15" s="46"/>
      <c r="E15" s="79"/>
      <c r="F15" s="4"/>
    </row>
    <row r="16" spans="1:6" x14ac:dyDescent="0.25">
      <c r="A16" s="52" t="s">
        <v>177</v>
      </c>
      <c r="B16" s="47"/>
      <c r="C16" s="19">
        <v>265.16000000000003</v>
      </c>
      <c r="D16" s="46" t="s">
        <v>71</v>
      </c>
      <c r="E16" s="79">
        <f t="shared" ref="E16:E48" si="1">IF(D16="",0,C16 )</f>
        <v>265.16000000000003</v>
      </c>
      <c r="F16" s="4"/>
    </row>
    <row r="17" spans="1:16384" x14ac:dyDescent="0.25">
      <c r="A17" s="52" t="s">
        <v>181</v>
      </c>
      <c r="B17" s="47"/>
      <c r="C17" s="19">
        <v>41.56</v>
      </c>
      <c r="D17" s="46" t="s">
        <v>52</v>
      </c>
      <c r="E17" s="79">
        <v>41.56</v>
      </c>
      <c r="F17" s="4"/>
    </row>
    <row r="18" spans="1:16384" x14ac:dyDescent="0.25">
      <c r="A18" s="52" t="s">
        <v>179</v>
      </c>
      <c r="B18" s="47"/>
      <c r="C18" s="19">
        <v>272.27999999999997</v>
      </c>
      <c r="D18" s="46" t="s">
        <v>71</v>
      </c>
      <c r="E18" s="79">
        <f t="shared" si="1"/>
        <v>272.27999999999997</v>
      </c>
      <c r="F18" s="4"/>
    </row>
    <row r="19" spans="1:16384" x14ac:dyDescent="0.25">
      <c r="A19" s="52" t="s">
        <v>304</v>
      </c>
      <c r="B19" s="47"/>
      <c r="C19" s="19">
        <v>35.56</v>
      </c>
      <c r="D19" s="46" t="s">
        <v>71</v>
      </c>
      <c r="E19" s="79">
        <f t="shared" si="1"/>
        <v>35.56</v>
      </c>
      <c r="F19" s="4"/>
    </row>
    <row r="20" spans="1:16384" x14ac:dyDescent="0.25">
      <c r="A20" s="52" t="s">
        <v>189</v>
      </c>
      <c r="B20" s="47"/>
      <c r="C20" s="19">
        <v>106.59</v>
      </c>
      <c r="D20" s="46" t="s">
        <v>71</v>
      </c>
      <c r="E20" s="19">
        <v>106.59</v>
      </c>
      <c r="F20" s="4"/>
    </row>
    <row r="21" spans="1:16384" x14ac:dyDescent="0.25">
      <c r="A21" s="52" t="s">
        <v>309</v>
      </c>
      <c r="B21" s="52"/>
      <c r="C21" s="52">
        <v>95.92</v>
      </c>
      <c r="D21" s="52" t="s">
        <v>71</v>
      </c>
      <c r="E21" s="52">
        <v>95.92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 t="s">
        <v>189</v>
      </c>
      <c r="AC21" s="52" t="s">
        <v>189</v>
      </c>
      <c r="AD21" s="52" t="s">
        <v>189</v>
      </c>
      <c r="AE21" s="52" t="s">
        <v>189</v>
      </c>
      <c r="AF21" s="52" t="s">
        <v>189</v>
      </c>
      <c r="AG21" s="52" t="s">
        <v>189</v>
      </c>
      <c r="AH21" s="52" t="s">
        <v>189</v>
      </c>
      <c r="AI21" s="52" t="s">
        <v>189</v>
      </c>
      <c r="AJ21" s="52" t="s">
        <v>189</v>
      </c>
      <c r="AK21" s="52" t="s">
        <v>189</v>
      </c>
      <c r="AL21" s="52" t="s">
        <v>189</v>
      </c>
      <c r="AM21" s="52" t="s">
        <v>189</v>
      </c>
      <c r="AN21" s="52" t="s">
        <v>189</v>
      </c>
      <c r="AO21" s="52" t="s">
        <v>189</v>
      </c>
      <c r="AP21" s="52" t="s">
        <v>189</v>
      </c>
      <c r="AQ21" s="52" t="s">
        <v>189</v>
      </c>
      <c r="AR21" s="52" t="s">
        <v>189</v>
      </c>
      <c r="AS21" s="52" t="s">
        <v>189</v>
      </c>
      <c r="AT21" s="52" t="s">
        <v>189</v>
      </c>
      <c r="AU21" s="52" t="s">
        <v>189</v>
      </c>
      <c r="AV21" s="52" t="s">
        <v>189</v>
      </c>
      <c r="AW21" s="52" t="s">
        <v>189</v>
      </c>
      <c r="AX21" s="52" t="s">
        <v>189</v>
      </c>
      <c r="AY21" s="52" t="s">
        <v>189</v>
      </c>
      <c r="AZ21" s="52" t="s">
        <v>189</v>
      </c>
      <c r="BA21" s="52" t="s">
        <v>189</v>
      </c>
      <c r="BB21" s="52" t="s">
        <v>189</v>
      </c>
      <c r="BC21" s="52" t="s">
        <v>189</v>
      </c>
      <c r="BD21" s="52" t="s">
        <v>189</v>
      </c>
      <c r="BE21" s="52" t="s">
        <v>189</v>
      </c>
      <c r="BF21" s="52" t="s">
        <v>189</v>
      </c>
      <c r="BG21" s="52" t="s">
        <v>189</v>
      </c>
      <c r="BH21" s="52" t="s">
        <v>189</v>
      </c>
      <c r="BI21" s="52" t="s">
        <v>189</v>
      </c>
      <c r="BJ21" s="52" t="s">
        <v>189</v>
      </c>
      <c r="BK21" s="52" t="s">
        <v>189</v>
      </c>
      <c r="BL21" s="52" t="s">
        <v>189</v>
      </c>
      <c r="BM21" s="52" t="s">
        <v>189</v>
      </c>
      <c r="BN21" s="52" t="s">
        <v>189</v>
      </c>
      <c r="BO21" s="52" t="s">
        <v>189</v>
      </c>
      <c r="BP21" s="52" t="s">
        <v>189</v>
      </c>
      <c r="BQ21" s="52" t="s">
        <v>189</v>
      </c>
      <c r="BR21" s="52" t="s">
        <v>189</v>
      </c>
      <c r="BS21" s="52" t="s">
        <v>189</v>
      </c>
      <c r="BT21" s="52" t="s">
        <v>189</v>
      </c>
      <c r="BU21" s="52" t="s">
        <v>189</v>
      </c>
      <c r="BV21" s="52" t="s">
        <v>189</v>
      </c>
      <c r="BW21" s="52" t="s">
        <v>189</v>
      </c>
      <c r="BX21" s="52" t="s">
        <v>189</v>
      </c>
      <c r="BY21" s="52" t="s">
        <v>189</v>
      </c>
      <c r="BZ21" s="52" t="s">
        <v>189</v>
      </c>
      <c r="CA21" s="52" t="s">
        <v>189</v>
      </c>
      <c r="CB21" s="52" t="s">
        <v>189</v>
      </c>
      <c r="CC21" s="52" t="s">
        <v>189</v>
      </c>
      <c r="CD21" s="52" t="s">
        <v>189</v>
      </c>
      <c r="CE21" s="52" t="s">
        <v>189</v>
      </c>
      <c r="CF21" s="52" t="s">
        <v>189</v>
      </c>
      <c r="CG21" s="52" t="s">
        <v>189</v>
      </c>
      <c r="CH21" s="52" t="s">
        <v>189</v>
      </c>
      <c r="CI21" s="52" t="s">
        <v>189</v>
      </c>
      <c r="CJ21" s="52" t="s">
        <v>189</v>
      </c>
      <c r="CK21" s="52" t="s">
        <v>189</v>
      </c>
      <c r="CL21" s="52" t="s">
        <v>189</v>
      </c>
      <c r="CM21" s="52" t="s">
        <v>189</v>
      </c>
      <c r="CN21" s="52" t="s">
        <v>189</v>
      </c>
      <c r="CO21" s="52" t="s">
        <v>189</v>
      </c>
      <c r="CP21" s="52" t="s">
        <v>189</v>
      </c>
      <c r="CQ21" s="52" t="s">
        <v>189</v>
      </c>
      <c r="CR21" s="52" t="s">
        <v>189</v>
      </c>
      <c r="CS21" s="52" t="s">
        <v>189</v>
      </c>
      <c r="CT21" s="52" t="s">
        <v>189</v>
      </c>
      <c r="CU21" s="52" t="s">
        <v>189</v>
      </c>
      <c r="CV21" s="52" t="s">
        <v>189</v>
      </c>
      <c r="CW21" s="52" t="s">
        <v>189</v>
      </c>
      <c r="CX21" s="52" t="s">
        <v>189</v>
      </c>
      <c r="CY21" s="52" t="s">
        <v>189</v>
      </c>
      <c r="CZ21" s="52" t="s">
        <v>189</v>
      </c>
      <c r="DA21" s="52" t="s">
        <v>189</v>
      </c>
      <c r="DB21" s="52" t="s">
        <v>189</v>
      </c>
      <c r="DC21" s="52" t="s">
        <v>189</v>
      </c>
      <c r="DD21" s="52" t="s">
        <v>189</v>
      </c>
      <c r="DE21" s="52" t="s">
        <v>189</v>
      </c>
      <c r="DF21" s="52" t="s">
        <v>189</v>
      </c>
      <c r="DG21" s="52" t="s">
        <v>189</v>
      </c>
      <c r="DH21" s="52" t="s">
        <v>189</v>
      </c>
      <c r="DI21" s="52" t="s">
        <v>189</v>
      </c>
      <c r="DJ21" s="52" t="s">
        <v>189</v>
      </c>
      <c r="DK21" s="52" t="s">
        <v>189</v>
      </c>
      <c r="DL21" s="52" t="s">
        <v>189</v>
      </c>
      <c r="DM21" s="52" t="s">
        <v>189</v>
      </c>
      <c r="DN21" s="52" t="s">
        <v>189</v>
      </c>
      <c r="DO21" s="52" t="s">
        <v>189</v>
      </c>
      <c r="DP21" s="52" t="s">
        <v>189</v>
      </c>
      <c r="DQ21" s="52" t="s">
        <v>189</v>
      </c>
      <c r="DR21" s="52" t="s">
        <v>189</v>
      </c>
      <c r="DS21" s="52" t="s">
        <v>189</v>
      </c>
      <c r="DT21" s="52" t="s">
        <v>189</v>
      </c>
      <c r="DU21" s="52" t="s">
        <v>189</v>
      </c>
      <c r="DV21" s="52" t="s">
        <v>189</v>
      </c>
      <c r="DW21" s="52" t="s">
        <v>189</v>
      </c>
      <c r="DX21" s="52" t="s">
        <v>189</v>
      </c>
      <c r="DY21" s="52" t="s">
        <v>189</v>
      </c>
      <c r="DZ21" s="52" t="s">
        <v>189</v>
      </c>
      <c r="EA21" s="52" t="s">
        <v>189</v>
      </c>
      <c r="EB21" s="52" t="s">
        <v>189</v>
      </c>
      <c r="EC21" s="52" t="s">
        <v>189</v>
      </c>
      <c r="ED21" s="52" t="s">
        <v>189</v>
      </c>
      <c r="EE21" s="52" t="s">
        <v>189</v>
      </c>
      <c r="EF21" s="52" t="s">
        <v>189</v>
      </c>
      <c r="EG21" s="52" t="s">
        <v>189</v>
      </c>
      <c r="EH21" s="52" t="s">
        <v>189</v>
      </c>
      <c r="EI21" s="52" t="s">
        <v>189</v>
      </c>
      <c r="EJ21" s="52" t="s">
        <v>189</v>
      </c>
      <c r="EK21" s="52" t="s">
        <v>189</v>
      </c>
      <c r="EL21" s="52" t="s">
        <v>189</v>
      </c>
      <c r="EM21" s="52" t="s">
        <v>189</v>
      </c>
      <c r="EN21" s="52" t="s">
        <v>189</v>
      </c>
      <c r="EO21" s="52" t="s">
        <v>189</v>
      </c>
      <c r="EP21" s="52" t="s">
        <v>189</v>
      </c>
      <c r="EQ21" s="52" t="s">
        <v>189</v>
      </c>
      <c r="ER21" s="52" t="s">
        <v>189</v>
      </c>
      <c r="ES21" s="52" t="s">
        <v>189</v>
      </c>
      <c r="ET21" s="52" t="s">
        <v>189</v>
      </c>
      <c r="EU21" s="52" t="s">
        <v>189</v>
      </c>
      <c r="EV21" s="52" t="s">
        <v>189</v>
      </c>
      <c r="EW21" s="52" t="s">
        <v>189</v>
      </c>
      <c r="EX21" s="52" t="s">
        <v>189</v>
      </c>
      <c r="EY21" s="52" t="s">
        <v>189</v>
      </c>
      <c r="EZ21" s="52" t="s">
        <v>189</v>
      </c>
      <c r="FA21" s="52" t="s">
        <v>189</v>
      </c>
      <c r="FB21" s="52" t="s">
        <v>189</v>
      </c>
      <c r="FC21" s="52" t="s">
        <v>189</v>
      </c>
      <c r="FD21" s="52" t="s">
        <v>189</v>
      </c>
      <c r="FE21" s="52" t="s">
        <v>189</v>
      </c>
      <c r="FF21" s="52" t="s">
        <v>189</v>
      </c>
      <c r="FG21" s="52" t="s">
        <v>189</v>
      </c>
      <c r="FH21" s="52" t="s">
        <v>189</v>
      </c>
      <c r="FI21" s="52" t="s">
        <v>189</v>
      </c>
      <c r="FJ21" s="52" t="s">
        <v>189</v>
      </c>
      <c r="FK21" s="52" t="s">
        <v>189</v>
      </c>
      <c r="FL21" s="52" t="s">
        <v>189</v>
      </c>
      <c r="FM21" s="52" t="s">
        <v>189</v>
      </c>
      <c r="FN21" s="52" t="s">
        <v>189</v>
      </c>
      <c r="FO21" s="52" t="s">
        <v>189</v>
      </c>
      <c r="FP21" s="52" t="s">
        <v>189</v>
      </c>
      <c r="FQ21" s="52" t="s">
        <v>189</v>
      </c>
      <c r="FR21" s="52" t="s">
        <v>189</v>
      </c>
      <c r="FS21" s="52" t="s">
        <v>189</v>
      </c>
      <c r="FT21" s="52" t="s">
        <v>189</v>
      </c>
      <c r="FU21" s="52" t="s">
        <v>189</v>
      </c>
      <c r="FV21" s="52" t="s">
        <v>189</v>
      </c>
      <c r="FW21" s="52" t="s">
        <v>189</v>
      </c>
      <c r="FX21" s="52" t="s">
        <v>189</v>
      </c>
      <c r="FY21" s="52" t="s">
        <v>189</v>
      </c>
      <c r="FZ21" s="52" t="s">
        <v>189</v>
      </c>
      <c r="GA21" s="52" t="s">
        <v>189</v>
      </c>
      <c r="GB21" s="52" t="s">
        <v>189</v>
      </c>
      <c r="GC21" s="52" t="s">
        <v>189</v>
      </c>
      <c r="GD21" s="52" t="s">
        <v>189</v>
      </c>
      <c r="GE21" s="52" t="s">
        <v>189</v>
      </c>
      <c r="GF21" s="52" t="s">
        <v>189</v>
      </c>
      <c r="GG21" s="52" t="s">
        <v>189</v>
      </c>
      <c r="GH21" s="52" t="s">
        <v>189</v>
      </c>
      <c r="GI21" s="52" t="s">
        <v>189</v>
      </c>
      <c r="GJ21" s="52" t="s">
        <v>189</v>
      </c>
      <c r="GK21" s="52" t="s">
        <v>189</v>
      </c>
      <c r="GL21" s="52" t="s">
        <v>189</v>
      </c>
      <c r="GM21" s="52" t="s">
        <v>189</v>
      </c>
      <c r="GN21" s="52" t="s">
        <v>189</v>
      </c>
      <c r="GO21" s="52" t="s">
        <v>189</v>
      </c>
      <c r="GP21" s="52" t="s">
        <v>189</v>
      </c>
      <c r="GQ21" s="52" t="s">
        <v>189</v>
      </c>
      <c r="GR21" s="52" t="s">
        <v>189</v>
      </c>
      <c r="GS21" s="52" t="s">
        <v>189</v>
      </c>
      <c r="GT21" s="52" t="s">
        <v>189</v>
      </c>
      <c r="GU21" s="52" t="s">
        <v>189</v>
      </c>
      <c r="GV21" s="52" t="s">
        <v>189</v>
      </c>
      <c r="GW21" s="52" t="s">
        <v>189</v>
      </c>
      <c r="GX21" s="52" t="s">
        <v>189</v>
      </c>
      <c r="GY21" s="52" t="s">
        <v>189</v>
      </c>
      <c r="GZ21" s="52" t="s">
        <v>189</v>
      </c>
      <c r="HA21" s="52" t="s">
        <v>189</v>
      </c>
      <c r="HB21" s="52" t="s">
        <v>189</v>
      </c>
      <c r="HC21" s="52" t="s">
        <v>189</v>
      </c>
      <c r="HD21" s="52" t="s">
        <v>189</v>
      </c>
      <c r="HE21" s="52" t="s">
        <v>189</v>
      </c>
      <c r="HF21" s="52" t="s">
        <v>189</v>
      </c>
      <c r="HG21" s="52" t="s">
        <v>189</v>
      </c>
      <c r="HH21" s="52" t="s">
        <v>189</v>
      </c>
      <c r="HI21" s="52" t="s">
        <v>189</v>
      </c>
      <c r="HJ21" s="52" t="s">
        <v>189</v>
      </c>
      <c r="HK21" s="52" t="s">
        <v>189</v>
      </c>
      <c r="HL21" s="52" t="s">
        <v>189</v>
      </c>
      <c r="HM21" s="52" t="s">
        <v>189</v>
      </c>
      <c r="HN21" s="52" t="s">
        <v>189</v>
      </c>
      <c r="HO21" s="52" t="s">
        <v>189</v>
      </c>
      <c r="HP21" s="52" t="s">
        <v>189</v>
      </c>
      <c r="HQ21" s="52" t="s">
        <v>189</v>
      </c>
      <c r="HR21" s="52" t="s">
        <v>189</v>
      </c>
      <c r="HS21" s="52" t="s">
        <v>189</v>
      </c>
      <c r="HT21" s="52" t="s">
        <v>189</v>
      </c>
      <c r="HU21" s="52" t="s">
        <v>189</v>
      </c>
      <c r="HV21" s="52" t="s">
        <v>189</v>
      </c>
      <c r="HW21" s="52" t="s">
        <v>189</v>
      </c>
      <c r="HX21" s="52" t="s">
        <v>189</v>
      </c>
      <c r="HY21" s="52" t="s">
        <v>189</v>
      </c>
      <c r="HZ21" s="52" t="s">
        <v>189</v>
      </c>
      <c r="IA21" s="52" t="s">
        <v>189</v>
      </c>
      <c r="IB21" s="52" t="s">
        <v>189</v>
      </c>
      <c r="IC21" s="52" t="s">
        <v>189</v>
      </c>
      <c r="ID21" s="52" t="s">
        <v>189</v>
      </c>
      <c r="IE21" s="52" t="s">
        <v>189</v>
      </c>
      <c r="IF21" s="52" t="s">
        <v>189</v>
      </c>
      <c r="IG21" s="52" t="s">
        <v>189</v>
      </c>
      <c r="IH21" s="52" t="s">
        <v>189</v>
      </c>
      <c r="II21" s="52" t="s">
        <v>189</v>
      </c>
      <c r="IJ21" s="52" t="s">
        <v>189</v>
      </c>
      <c r="IK21" s="52" t="s">
        <v>189</v>
      </c>
      <c r="IL21" s="52" t="s">
        <v>189</v>
      </c>
      <c r="IM21" s="52" t="s">
        <v>189</v>
      </c>
      <c r="IN21" s="52" t="s">
        <v>189</v>
      </c>
      <c r="IO21" s="52" t="s">
        <v>189</v>
      </c>
      <c r="IP21" s="52" t="s">
        <v>189</v>
      </c>
      <c r="IQ21" s="52" t="s">
        <v>189</v>
      </c>
      <c r="IR21" s="52" t="s">
        <v>189</v>
      </c>
      <c r="IS21" s="52" t="s">
        <v>189</v>
      </c>
      <c r="IT21" s="52" t="s">
        <v>189</v>
      </c>
      <c r="IU21" s="52" t="s">
        <v>189</v>
      </c>
      <c r="IV21" s="52" t="s">
        <v>189</v>
      </c>
      <c r="IW21" s="52" t="s">
        <v>189</v>
      </c>
      <c r="IX21" s="52" t="s">
        <v>189</v>
      </c>
      <c r="IY21" s="52" t="s">
        <v>189</v>
      </c>
      <c r="IZ21" s="52" t="s">
        <v>189</v>
      </c>
      <c r="JA21" s="52" t="s">
        <v>189</v>
      </c>
      <c r="JB21" s="52" t="s">
        <v>189</v>
      </c>
      <c r="JC21" s="52" t="s">
        <v>189</v>
      </c>
      <c r="JD21" s="52" t="s">
        <v>189</v>
      </c>
      <c r="JE21" s="52" t="s">
        <v>189</v>
      </c>
      <c r="JF21" s="52" t="s">
        <v>189</v>
      </c>
      <c r="JG21" s="52" t="s">
        <v>189</v>
      </c>
      <c r="JH21" s="52" t="s">
        <v>189</v>
      </c>
      <c r="JI21" s="52" t="s">
        <v>189</v>
      </c>
      <c r="JJ21" s="52" t="s">
        <v>189</v>
      </c>
      <c r="JK21" s="52" t="s">
        <v>189</v>
      </c>
      <c r="JL21" s="52" t="s">
        <v>189</v>
      </c>
      <c r="JM21" s="52" t="s">
        <v>189</v>
      </c>
      <c r="JN21" s="52" t="s">
        <v>189</v>
      </c>
      <c r="JO21" s="52" t="s">
        <v>189</v>
      </c>
      <c r="JP21" s="52" t="s">
        <v>189</v>
      </c>
      <c r="JQ21" s="52" t="s">
        <v>189</v>
      </c>
      <c r="JR21" s="52" t="s">
        <v>189</v>
      </c>
      <c r="JS21" s="52" t="s">
        <v>189</v>
      </c>
      <c r="JT21" s="52" t="s">
        <v>189</v>
      </c>
      <c r="JU21" s="52" t="s">
        <v>189</v>
      </c>
      <c r="JV21" s="52" t="s">
        <v>189</v>
      </c>
      <c r="JW21" s="52" t="s">
        <v>189</v>
      </c>
      <c r="JX21" s="52" t="s">
        <v>189</v>
      </c>
      <c r="JY21" s="52" t="s">
        <v>189</v>
      </c>
      <c r="JZ21" s="52" t="s">
        <v>189</v>
      </c>
      <c r="KA21" s="52" t="s">
        <v>189</v>
      </c>
      <c r="KB21" s="52" t="s">
        <v>189</v>
      </c>
      <c r="KC21" s="52" t="s">
        <v>189</v>
      </c>
      <c r="KD21" s="52" t="s">
        <v>189</v>
      </c>
      <c r="KE21" s="52" t="s">
        <v>189</v>
      </c>
      <c r="KF21" s="52" t="s">
        <v>189</v>
      </c>
      <c r="KG21" s="52" t="s">
        <v>189</v>
      </c>
      <c r="KH21" s="52" t="s">
        <v>189</v>
      </c>
      <c r="KI21" s="52" t="s">
        <v>189</v>
      </c>
      <c r="KJ21" s="52" t="s">
        <v>189</v>
      </c>
      <c r="KK21" s="52" t="s">
        <v>189</v>
      </c>
      <c r="KL21" s="52" t="s">
        <v>189</v>
      </c>
      <c r="KM21" s="52" t="s">
        <v>189</v>
      </c>
      <c r="KN21" s="52" t="s">
        <v>189</v>
      </c>
      <c r="KO21" s="52" t="s">
        <v>189</v>
      </c>
      <c r="KP21" s="52" t="s">
        <v>189</v>
      </c>
      <c r="KQ21" s="52" t="s">
        <v>189</v>
      </c>
      <c r="KR21" s="52" t="s">
        <v>189</v>
      </c>
      <c r="KS21" s="52" t="s">
        <v>189</v>
      </c>
      <c r="KT21" s="52" t="s">
        <v>189</v>
      </c>
      <c r="KU21" s="52" t="s">
        <v>189</v>
      </c>
      <c r="KV21" s="52" t="s">
        <v>189</v>
      </c>
      <c r="KW21" s="52" t="s">
        <v>189</v>
      </c>
      <c r="KX21" s="52" t="s">
        <v>189</v>
      </c>
      <c r="KY21" s="52" t="s">
        <v>189</v>
      </c>
      <c r="KZ21" s="52" t="s">
        <v>189</v>
      </c>
      <c r="LA21" s="52" t="s">
        <v>189</v>
      </c>
      <c r="LB21" s="52" t="s">
        <v>189</v>
      </c>
      <c r="LC21" s="52" t="s">
        <v>189</v>
      </c>
      <c r="LD21" s="52" t="s">
        <v>189</v>
      </c>
      <c r="LE21" s="52" t="s">
        <v>189</v>
      </c>
      <c r="LF21" s="52" t="s">
        <v>189</v>
      </c>
      <c r="LG21" s="52" t="s">
        <v>189</v>
      </c>
      <c r="LH21" s="52" t="s">
        <v>189</v>
      </c>
      <c r="LI21" s="52" t="s">
        <v>189</v>
      </c>
      <c r="LJ21" s="52" t="s">
        <v>189</v>
      </c>
      <c r="LK21" s="52" t="s">
        <v>189</v>
      </c>
      <c r="LL21" s="52" t="s">
        <v>189</v>
      </c>
      <c r="LM21" s="52" t="s">
        <v>189</v>
      </c>
      <c r="LN21" s="52" t="s">
        <v>189</v>
      </c>
      <c r="LO21" s="52" t="s">
        <v>189</v>
      </c>
      <c r="LP21" s="52" t="s">
        <v>189</v>
      </c>
      <c r="LQ21" s="52" t="s">
        <v>189</v>
      </c>
      <c r="LR21" s="52" t="s">
        <v>189</v>
      </c>
      <c r="LS21" s="52" t="s">
        <v>189</v>
      </c>
      <c r="LT21" s="52" t="s">
        <v>189</v>
      </c>
      <c r="LU21" s="52" t="s">
        <v>189</v>
      </c>
      <c r="LV21" s="52" t="s">
        <v>189</v>
      </c>
      <c r="LW21" s="52" t="s">
        <v>189</v>
      </c>
      <c r="LX21" s="52" t="s">
        <v>189</v>
      </c>
      <c r="LY21" s="52" t="s">
        <v>189</v>
      </c>
      <c r="LZ21" s="52" t="s">
        <v>189</v>
      </c>
      <c r="MA21" s="52" t="s">
        <v>189</v>
      </c>
      <c r="MB21" s="52" t="s">
        <v>189</v>
      </c>
      <c r="MC21" s="52" t="s">
        <v>189</v>
      </c>
      <c r="MD21" s="52" t="s">
        <v>189</v>
      </c>
      <c r="ME21" s="52" t="s">
        <v>189</v>
      </c>
      <c r="MF21" s="52" t="s">
        <v>189</v>
      </c>
      <c r="MG21" s="52" t="s">
        <v>189</v>
      </c>
      <c r="MH21" s="52" t="s">
        <v>189</v>
      </c>
      <c r="MI21" s="52" t="s">
        <v>189</v>
      </c>
      <c r="MJ21" s="52" t="s">
        <v>189</v>
      </c>
      <c r="MK21" s="52" t="s">
        <v>189</v>
      </c>
      <c r="ML21" s="52" t="s">
        <v>189</v>
      </c>
      <c r="MM21" s="52" t="s">
        <v>189</v>
      </c>
      <c r="MN21" s="52" t="s">
        <v>189</v>
      </c>
      <c r="MO21" s="52" t="s">
        <v>189</v>
      </c>
      <c r="MP21" s="52" t="s">
        <v>189</v>
      </c>
      <c r="MQ21" s="52" t="s">
        <v>189</v>
      </c>
      <c r="MR21" s="52" t="s">
        <v>189</v>
      </c>
      <c r="MS21" s="52" t="s">
        <v>189</v>
      </c>
      <c r="MT21" s="52" t="s">
        <v>189</v>
      </c>
      <c r="MU21" s="52" t="s">
        <v>189</v>
      </c>
      <c r="MV21" s="52" t="s">
        <v>189</v>
      </c>
      <c r="MW21" s="52" t="s">
        <v>189</v>
      </c>
      <c r="MX21" s="52" t="s">
        <v>189</v>
      </c>
      <c r="MY21" s="52" t="s">
        <v>189</v>
      </c>
      <c r="MZ21" s="52" t="s">
        <v>189</v>
      </c>
      <c r="NA21" s="52" t="s">
        <v>189</v>
      </c>
      <c r="NB21" s="52" t="s">
        <v>189</v>
      </c>
      <c r="NC21" s="52" t="s">
        <v>189</v>
      </c>
      <c r="ND21" s="52" t="s">
        <v>189</v>
      </c>
      <c r="NE21" s="52" t="s">
        <v>189</v>
      </c>
      <c r="NF21" s="52" t="s">
        <v>189</v>
      </c>
      <c r="NG21" s="52" t="s">
        <v>189</v>
      </c>
      <c r="NH21" s="52" t="s">
        <v>189</v>
      </c>
      <c r="NI21" s="52" t="s">
        <v>189</v>
      </c>
      <c r="NJ21" s="52" t="s">
        <v>189</v>
      </c>
      <c r="NK21" s="52" t="s">
        <v>189</v>
      </c>
      <c r="NL21" s="52" t="s">
        <v>189</v>
      </c>
      <c r="NM21" s="52" t="s">
        <v>189</v>
      </c>
      <c r="NN21" s="52" t="s">
        <v>189</v>
      </c>
      <c r="NO21" s="52" t="s">
        <v>189</v>
      </c>
      <c r="NP21" s="52" t="s">
        <v>189</v>
      </c>
      <c r="NQ21" s="52" t="s">
        <v>189</v>
      </c>
      <c r="NR21" s="52" t="s">
        <v>189</v>
      </c>
      <c r="NS21" s="52" t="s">
        <v>189</v>
      </c>
      <c r="NT21" s="52" t="s">
        <v>189</v>
      </c>
      <c r="NU21" s="52" t="s">
        <v>189</v>
      </c>
      <c r="NV21" s="52" t="s">
        <v>189</v>
      </c>
      <c r="NW21" s="52" t="s">
        <v>189</v>
      </c>
      <c r="NX21" s="52" t="s">
        <v>189</v>
      </c>
      <c r="NY21" s="52" t="s">
        <v>189</v>
      </c>
      <c r="NZ21" s="52" t="s">
        <v>189</v>
      </c>
      <c r="OA21" s="52" t="s">
        <v>189</v>
      </c>
      <c r="OB21" s="52" t="s">
        <v>189</v>
      </c>
      <c r="OC21" s="52" t="s">
        <v>189</v>
      </c>
      <c r="OD21" s="52" t="s">
        <v>189</v>
      </c>
      <c r="OE21" s="52" t="s">
        <v>189</v>
      </c>
      <c r="OF21" s="52" t="s">
        <v>189</v>
      </c>
      <c r="OG21" s="52" t="s">
        <v>189</v>
      </c>
      <c r="OH21" s="52" t="s">
        <v>189</v>
      </c>
      <c r="OI21" s="52" t="s">
        <v>189</v>
      </c>
      <c r="OJ21" s="52" t="s">
        <v>189</v>
      </c>
      <c r="OK21" s="52" t="s">
        <v>189</v>
      </c>
      <c r="OL21" s="52" t="s">
        <v>189</v>
      </c>
      <c r="OM21" s="52" t="s">
        <v>189</v>
      </c>
      <c r="ON21" s="52" t="s">
        <v>189</v>
      </c>
      <c r="OO21" s="52" t="s">
        <v>189</v>
      </c>
      <c r="OP21" s="52" t="s">
        <v>189</v>
      </c>
      <c r="OQ21" s="52" t="s">
        <v>189</v>
      </c>
      <c r="OR21" s="52" t="s">
        <v>189</v>
      </c>
      <c r="OS21" s="52" t="s">
        <v>189</v>
      </c>
      <c r="OT21" s="52" t="s">
        <v>189</v>
      </c>
      <c r="OU21" s="52" t="s">
        <v>189</v>
      </c>
      <c r="OV21" s="52" t="s">
        <v>189</v>
      </c>
      <c r="OW21" s="52" t="s">
        <v>189</v>
      </c>
      <c r="OX21" s="52" t="s">
        <v>189</v>
      </c>
      <c r="OY21" s="52" t="s">
        <v>189</v>
      </c>
      <c r="OZ21" s="52" t="s">
        <v>189</v>
      </c>
      <c r="PA21" s="52" t="s">
        <v>189</v>
      </c>
      <c r="PB21" s="52" t="s">
        <v>189</v>
      </c>
      <c r="PC21" s="52" t="s">
        <v>189</v>
      </c>
      <c r="PD21" s="52" t="s">
        <v>189</v>
      </c>
      <c r="PE21" s="52" t="s">
        <v>189</v>
      </c>
      <c r="PF21" s="52" t="s">
        <v>189</v>
      </c>
      <c r="PG21" s="52" t="s">
        <v>189</v>
      </c>
      <c r="PH21" s="52" t="s">
        <v>189</v>
      </c>
      <c r="PI21" s="52" t="s">
        <v>189</v>
      </c>
      <c r="PJ21" s="52" t="s">
        <v>189</v>
      </c>
      <c r="PK21" s="52" t="s">
        <v>189</v>
      </c>
      <c r="PL21" s="52" t="s">
        <v>189</v>
      </c>
      <c r="PM21" s="52" t="s">
        <v>189</v>
      </c>
      <c r="PN21" s="52" t="s">
        <v>189</v>
      </c>
      <c r="PO21" s="52" t="s">
        <v>189</v>
      </c>
      <c r="PP21" s="52" t="s">
        <v>189</v>
      </c>
      <c r="PQ21" s="52" t="s">
        <v>189</v>
      </c>
      <c r="PR21" s="52" t="s">
        <v>189</v>
      </c>
      <c r="PS21" s="52" t="s">
        <v>189</v>
      </c>
      <c r="PT21" s="52" t="s">
        <v>189</v>
      </c>
      <c r="PU21" s="52" t="s">
        <v>189</v>
      </c>
      <c r="PV21" s="52" t="s">
        <v>189</v>
      </c>
      <c r="PW21" s="52" t="s">
        <v>189</v>
      </c>
      <c r="PX21" s="52" t="s">
        <v>189</v>
      </c>
      <c r="PY21" s="52" t="s">
        <v>189</v>
      </c>
      <c r="PZ21" s="52" t="s">
        <v>189</v>
      </c>
      <c r="QA21" s="52" t="s">
        <v>189</v>
      </c>
      <c r="QB21" s="52" t="s">
        <v>189</v>
      </c>
      <c r="QC21" s="52" t="s">
        <v>189</v>
      </c>
      <c r="QD21" s="52" t="s">
        <v>189</v>
      </c>
      <c r="QE21" s="52" t="s">
        <v>189</v>
      </c>
      <c r="QF21" s="52" t="s">
        <v>189</v>
      </c>
      <c r="QG21" s="52" t="s">
        <v>189</v>
      </c>
      <c r="QH21" s="52" t="s">
        <v>189</v>
      </c>
      <c r="QI21" s="52" t="s">
        <v>189</v>
      </c>
      <c r="QJ21" s="52" t="s">
        <v>189</v>
      </c>
      <c r="QK21" s="52" t="s">
        <v>189</v>
      </c>
      <c r="QL21" s="52" t="s">
        <v>189</v>
      </c>
      <c r="QM21" s="52" t="s">
        <v>189</v>
      </c>
      <c r="QN21" s="52" t="s">
        <v>189</v>
      </c>
      <c r="QO21" s="52" t="s">
        <v>189</v>
      </c>
      <c r="QP21" s="52" t="s">
        <v>189</v>
      </c>
      <c r="QQ21" s="52" t="s">
        <v>189</v>
      </c>
      <c r="QR21" s="52" t="s">
        <v>189</v>
      </c>
      <c r="QS21" s="52" t="s">
        <v>189</v>
      </c>
      <c r="QT21" s="52" t="s">
        <v>189</v>
      </c>
      <c r="QU21" s="52" t="s">
        <v>189</v>
      </c>
      <c r="QV21" s="52" t="s">
        <v>189</v>
      </c>
      <c r="QW21" s="52" t="s">
        <v>189</v>
      </c>
      <c r="QX21" s="52" t="s">
        <v>189</v>
      </c>
      <c r="QY21" s="52" t="s">
        <v>189</v>
      </c>
      <c r="QZ21" s="52" t="s">
        <v>189</v>
      </c>
      <c r="RA21" s="52" t="s">
        <v>189</v>
      </c>
      <c r="RB21" s="52" t="s">
        <v>189</v>
      </c>
      <c r="RC21" s="52" t="s">
        <v>189</v>
      </c>
      <c r="RD21" s="52" t="s">
        <v>189</v>
      </c>
      <c r="RE21" s="52" t="s">
        <v>189</v>
      </c>
      <c r="RF21" s="52" t="s">
        <v>189</v>
      </c>
      <c r="RG21" s="52" t="s">
        <v>189</v>
      </c>
      <c r="RH21" s="52" t="s">
        <v>189</v>
      </c>
      <c r="RI21" s="52" t="s">
        <v>189</v>
      </c>
      <c r="RJ21" s="52" t="s">
        <v>189</v>
      </c>
      <c r="RK21" s="52" t="s">
        <v>189</v>
      </c>
      <c r="RL21" s="52" t="s">
        <v>189</v>
      </c>
      <c r="RM21" s="52" t="s">
        <v>189</v>
      </c>
      <c r="RN21" s="52" t="s">
        <v>189</v>
      </c>
      <c r="RO21" s="52" t="s">
        <v>189</v>
      </c>
      <c r="RP21" s="52" t="s">
        <v>189</v>
      </c>
      <c r="RQ21" s="52" t="s">
        <v>189</v>
      </c>
      <c r="RR21" s="52" t="s">
        <v>189</v>
      </c>
      <c r="RS21" s="52" t="s">
        <v>189</v>
      </c>
      <c r="RT21" s="52" t="s">
        <v>189</v>
      </c>
      <c r="RU21" s="52" t="s">
        <v>189</v>
      </c>
      <c r="RV21" s="52" t="s">
        <v>189</v>
      </c>
      <c r="RW21" s="52" t="s">
        <v>189</v>
      </c>
      <c r="RX21" s="52" t="s">
        <v>189</v>
      </c>
      <c r="RY21" s="52" t="s">
        <v>189</v>
      </c>
      <c r="RZ21" s="52" t="s">
        <v>189</v>
      </c>
      <c r="SA21" s="52" t="s">
        <v>189</v>
      </c>
      <c r="SB21" s="52" t="s">
        <v>189</v>
      </c>
      <c r="SC21" s="52" t="s">
        <v>189</v>
      </c>
      <c r="SD21" s="52" t="s">
        <v>189</v>
      </c>
      <c r="SE21" s="52" t="s">
        <v>189</v>
      </c>
      <c r="SF21" s="52" t="s">
        <v>189</v>
      </c>
      <c r="SG21" s="52" t="s">
        <v>189</v>
      </c>
      <c r="SH21" s="52" t="s">
        <v>189</v>
      </c>
      <c r="SI21" s="52" t="s">
        <v>189</v>
      </c>
      <c r="SJ21" s="52" t="s">
        <v>189</v>
      </c>
      <c r="SK21" s="52" t="s">
        <v>189</v>
      </c>
      <c r="SL21" s="52" t="s">
        <v>189</v>
      </c>
      <c r="SM21" s="52" t="s">
        <v>189</v>
      </c>
      <c r="SN21" s="52" t="s">
        <v>189</v>
      </c>
      <c r="SO21" s="52" t="s">
        <v>189</v>
      </c>
      <c r="SP21" s="52" t="s">
        <v>189</v>
      </c>
      <c r="SQ21" s="52" t="s">
        <v>189</v>
      </c>
      <c r="SR21" s="52" t="s">
        <v>189</v>
      </c>
      <c r="SS21" s="52" t="s">
        <v>189</v>
      </c>
      <c r="ST21" s="52" t="s">
        <v>189</v>
      </c>
      <c r="SU21" s="52" t="s">
        <v>189</v>
      </c>
      <c r="SV21" s="52" t="s">
        <v>189</v>
      </c>
      <c r="SW21" s="52" t="s">
        <v>189</v>
      </c>
      <c r="SX21" s="52" t="s">
        <v>189</v>
      </c>
      <c r="SY21" s="52" t="s">
        <v>189</v>
      </c>
      <c r="SZ21" s="52" t="s">
        <v>189</v>
      </c>
      <c r="TA21" s="52" t="s">
        <v>189</v>
      </c>
      <c r="TB21" s="52" t="s">
        <v>189</v>
      </c>
      <c r="TC21" s="52" t="s">
        <v>189</v>
      </c>
      <c r="TD21" s="52" t="s">
        <v>189</v>
      </c>
      <c r="TE21" s="52" t="s">
        <v>189</v>
      </c>
      <c r="TF21" s="52" t="s">
        <v>189</v>
      </c>
      <c r="TG21" s="52" t="s">
        <v>189</v>
      </c>
      <c r="TH21" s="52" t="s">
        <v>189</v>
      </c>
      <c r="TI21" s="52" t="s">
        <v>189</v>
      </c>
      <c r="TJ21" s="52" t="s">
        <v>189</v>
      </c>
      <c r="TK21" s="52" t="s">
        <v>189</v>
      </c>
      <c r="TL21" s="52" t="s">
        <v>189</v>
      </c>
      <c r="TM21" s="52" t="s">
        <v>189</v>
      </c>
      <c r="TN21" s="52" t="s">
        <v>189</v>
      </c>
      <c r="TO21" s="52" t="s">
        <v>189</v>
      </c>
      <c r="TP21" s="52" t="s">
        <v>189</v>
      </c>
      <c r="TQ21" s="52" t="s">
        <v>189</v>
      </c>
      <c r="TR21" s="52" t="s">
        <v>189</v>
      </c>
      <c r="TS21" s="52" t="s">
        <v>189</v>
      </c>
      <c r="TT21" s="52" t="s">
        <v>189</v>
      </c>
      <c r="TU21" s="52" t="s">
        <v>189</v>
      </c>
      <c r="TV21" s="52" t="s">
        <v>189</v>
      </c>
      <c r="TW21" s="52" t="s">
        <v>189</v>
      </c>
      <c r="TX21" s="52" t="s">
        <v>189</v>
      </c>
      <c r="TY21" s="52" t="s">
        <v>189</v>
      </c>
      <c r="TZ21" s="52" t="s">
        <v>189</v>
      </c>
      <c r="UA21" s="52" t="s">
        <v>189</v>
      </c>
      <c r="UB21" s="52" t="s">
        <v>189</v>
      </c>
      <c r="UC21" s="52" t="s">
        <v>189</v>
      </c>
      <c r="UD21" s="52" t="s">
        <v>189</v>
      </c>
      <c r="UE21" s="52" t="s">
        <v>189</v>
      </c>
      <c r="UF21" s="52" t="s">
        <v>189</v>
      </c>
      <c r="UG21" s="52" t="s">
        <v>189</v>
      </c>
      <c r="UH21" s="52" t="s">
        <v>189</v>
      </c>
      <c r="UI21" s="52" t="s">
        <v>189</v>
      </c>
      <c r="UJ21" s="52" t="s">
        <v>189</v>
      </c>
      <c r="UK21" s="52" t="s">
        <v>189</v>
      </c>
      <c r="UL21" s="52" t="s">
        <v>189</v>
      </c>
      <c r="UM21" s="52" t="s">
        <v>189</v>
      </c>
      <c r="UN21" s="52" t="s">
        <v>189</v>
      </c>
      <c r="UO21" s="52" t="s">
        <v>189</v>
      </c>
      <c r="UP21" s="52" t="s">
        <v>189</v>
      </c>
      <c r="UQ21" s="52" t="s">
        <v>189</v>
      </c>
      <c r="UR21" s="52" t="s">
        <v>189</v>
      </c>
      <c r="US21" s="52" t="s">
        <v>189</v>
      </c>
      <c r="UT21" s="52" t="s">
        <v>189</v>
      </c>
      <c r="UU21" s="52" t="s">
        <v>189</v>
      </c>
      <c r="UV21" s="52" t="s">
        <v>189</v>
      </c>
      <c r="UW21" s="52" t="s">
        <v>189</v>
      </c>
      <c r="UX21" s="52" t="s">
        <v>189</v>
      </c>
      <c r="UY21" s="52" t="s">
        <v>189</v>
      </c>
      <c r="UZ21" s="52" t="s">
        <v>189</v>
      </c>
      <c r="VA21" s="52" t="s">
        <v>189</v>
      </c>
      <c r="VB21" s="52" t="s">
        <v>189</v>
      </c>
      <c r="VC21" s="52" t="s">
        <v>189</v>
      </c>
      <c r="VD21" s="52" t="s">
        <v>189</v>
      </c>
      <c r="VE21" s="52" t="s">
        <v>189</v>
      </c>
      <c r="VF21" s="52" t="s">
        <v>189</v>
      </c>
      <c r="VG21" s="52" t="s">
        <v>189</v>
      </c>
      <c r="VH21" s="52" t="s">
        <v>189</v>
      </c>
      <c r="VI21" s="52" t="s">
        <v>189</v>
      </c>
      <c r="VJ21" s="52" t="s">
        <v>189</v>
      </c>
      <c r="VK21" s="52" t="s">
        <v>189</v>
      </c>
      <c r="VL21" s="52" t="s">
        <v>189</v>
      </c>
      <c r="VM21" s="52" t="s">
        <v>189</v>
      </c>
      <c r="VN21" s="52" t="s">
        <v>189</v>
      </c>
      <c r="VO21" s="52" t="s">
        <v>189</v>
      </c>
      <c r="VP21" s="52" t="s">
        <v>189</v>
      </c>
      <c r="VQ21" s="52" t="s">
        <v>189</v>
      </c>
      <c r="VR21" s="52" t="s">
        <v>189</v>
      </c>
      <c r="VS21" s="52" t="s">
        <v>189</v>
      </c>
      <c r="VT21" s="52" t="s">
        <v>189</v>
      </c>
      <c r="VU21" s="52" t="s">
        <v>189</v>
      </c>
      <c r="VV21" s="52" t="s">
        <v>189</v>
      </c>
      <c r="VW21" s="52" t="s">
        <v>189</v>
      </c>
      <c r="VX21" s="52" t="s">
        <v>189</v>
      </c>
      <c r="VY21" s="52" t="s">
        <v>189</v>
      </c>
      <c r="VZ21" s="52" t="s">
        <v>189</v>
      </c>
      <c r="WA21" s="52" t="s">
        <v>189</v>
      </c>
      <c r="WB21" s="52" t="s">
        <v>189</v>
      </c>
      <c r="WC21" s="52" t="s">
        <v>189</v>
      </c>
      <c r="WD21" s="52" t="s">
        <v>189</v>
      </c>
      <c r="WE21" s="52" t="s">
        <v>189</v>
      </c>
      <c r="WF21" s="52" t="s">
        <v>189</v>
      </c>
      <c r="WG21" s="52" t="s">
        <v>189</v>
      </c>
      <c r="WH21" s="52" t="s">
        <v>189</v>
      </c>
      <c r="WI21" s="52" t="s">
        <v>189</v>
      </c>
      <c r="WJ21" s="52" t="s">
        <v>189</v>
      </c>
      <c r="WK21" s="52" t="s">
        <v>189</v>
      </c>
      <c r="WL21" s="52" t="s">
        <v>189</v>
      </c>
      <c r="WM21" s="52" t="s">
        <v>189</v>
      </c>
      <c r="WN21" s="52" t="s">
        <v>189</v>
      </c>
      <c r="WO21" s="52" t="s">
        <v>189</v>
      </c>
      <c r="WP21" s="52" t="s">
        <v>189</v>
      </c>
      <c r="WQ21" s="52" t="s">
        <v>189</v>
      </c>
      <c r="WR21" s="52" t="s">
        <v>189</v>
      </c>
      <c r="WS21" s="52" t="s">
        <v>189</v>
      </c>
      <c r="WT21" s="52" t="s">
        <v>189</v>
      </c>
      <c r="WU21" s="52" t="s">
        <v>189</v>
      </c>
      <c r="WV21" s="52" t="s">
        <v>189</v>
      </c>
      <c r="WW21" s="52" t="s">
        <v>189</v>
      </c>
      <c r="WX21" s="52" t="s">
        <v>189</v>
      </c>
      <c r="WY21" s="52" t="s">
        <v>189</v>
      </c>
      <c r="WZ21" s="52" t="s">
        <v>189</v>
      </c>
      <c r="XA21" s="52" t="s">
        <v>189</v>
      </c>
      <c r="XB21" s="52" t="s">
        <v>189</v>
      </c>
      <c r="XC21" s="52" t="s">
        <v>189</v>
      </c>
      <c r="XD21" s="52" t="s">
        <v>189</v>
      </c>
      <c r="XE21" s="52" t="s">
        <v>189</v>
      </c>
      <c r="XF21" s="52" t="s">
        <v>189</v>
      </c>
      <c r="XG21" s="52" t="s">
        <v>189</v>
      </c>
      <c r="XH21" s="52" t="s">
        <v>189</v>
      </c>
      <c r="XI21" s="52" t="s">
        <v>189</v>
      </c>
      <c r="XJ21" s="52" t="s">
        <v>189</v>
      </c>
      <c r="XK21" s="52" t="s">
        <v>189</v>
      </c>
      <c r="XL21" s="52" t="s">
        <v>189</v>
      </c>
      <c r="XM21" s="52" t="s">
        <v>189</v>
      </c>
      <c r="XN21" s="52" t="s">
        <v>189</v>
      </c>
      <c r="XO21" s="52" t="s">
        <v>189</v>
      </c>
      <c r="XP21" s="52" t="s">
        <v>189</v>
      </c>
      <c r="XQ21" s="52" t="s">
        <v>189</v>
      </c>
      <c r="XR21" s="52" t="s">
        <v>189</v>
      </c>
      <c r="XS21" s="52" t="s">
        <v>189</v>
      </c>
      <c r="XT21" s="52" t="s">
        <v>189</v>
      </c>
      <c r="XU21" s="52" t="s">
        <v>189</v>
      </c>
      <c r="XV21" s="52" t="s">
        <v>189</v>
      </c>
      <c r="XW21" s="52" t="s">
        <v>189</v>
      </c>
      <c r="XX21" s="52" t="s">
        <v>189</v>
      </c>
      <c r="XY21" s="52" t="s">
        <v>189</v>
      </c>
      <c r="XZ21" s="52" t="s">
        <v>189</v>
      </c>
      <c r="YA21" s="52" t="s">
        <v>189</v>
      </c>
      <c r="YB21" s="52" t="s">
        <v>189</v>
      </c>
      <c r="YC21" s="52" t="s">
        <v>189</v>
      </c>
      <c r="YD21" s="52" t="s">
        <v>189</v>
      </c>
      <c r="YE21" s="52" t="s">
        <v>189</v>
      </c>
      <c r="YF21" s="52" t="s">
        <v>189</v>
      </c>
      <c r="YG21" s="52" t="s">
        <v>189</v>
      </c>
      <c r="YH21" s="52" t="s">
        <v>189</v>
      </c>
      <c r="YI21" s="52" t="s">
        <v>189</v>
      </c>
      <c r="YJ21" s="52" t="s">
        <v>189</v>
      </c>
      <c r="YK21" s="52" t="s">
        <v>189</v>
      </c>
      <c r="YL21" s="52" t="s">
        <v>189</v>
      </c>
      <c r="YM21" s="52" t="s">
        <v>189</v>
      </c>
      <c r="YN21" s="52" t="s">
        <v>189</v>
      </c>
      <c r="YO21" s="52" t="s">
        <v>189</v>
      </c>
      <c r="YP21" s="52" t="s">
        <v>189</v>
      </c>
      <c r="YQ21" s="52" t="s">
        <v>189</v>
      </c>
      <c r="YR21" s="52" t="s">
        <v>189</v>
      </c>
      <c r="YS21" s="52" t="s">
        <v>189</v>
      </c>
      <c r="YT21" s="52" t="s">
        <v>189</v>
      </c>
      <c r="YU21" s="52" t="s">
        <v>189</v>
      </c>
      <c r="YV21" s="52" t="s">
        <v>189</v>
      </c>
      <c r="YW21" s="52" t="s">
        <v>189</v>
      </c>
      <c r="YX21" s="52" t="s">
        <v>189</v>
      </c>
      <c r="YY21" s="52" t="s">
        <v>189</v>
      </c>
      <c r="YZ21" s="52" t="s">
        <v>189</v>
      </c>
      <c r="ZA21" s="52" t="s">
        <v>189</v>
      </c>
      <c r="ZB21" s="52" t="s">
        <v>189</v>
      </c>
      <c r="ZC21" s="52" t="s">
        <v>189</v>
      </c>
      <c r="ZD21" s="52" t="s">
        <v>189</v>
      </c>
      <c r="ZE21" s="52" t="s">
        <v>189</v>
      </c>
      <c r="ZF21" s="52" t="s">
        <v>189</v>
      </c>
      <c r="ZG21" s="52" t="s">
        <v>189</v>
      </c>
      <c r="ZH21" s="52" t="s">
        <v>189</v>
      </c>
      <c r="ZI21" s="52" t="s">
        <v>189</v>
      </c>
      <c r="ZJ21" s="52" t="s">
        <v>189</v>
      </c>
      <c r="ZK21" s="52" t="s">
        <v>189</v>
      </c>
      <c r="ZL21" s="52" t="s">
        <v>189</v>
      </c>
      <c r="ZM21" s="52" t="s">
        <v>189</v>
      </c>
      <c r="ZN21" s="52" t="s">
        <v>189</v>
      </c>
      <c r="ZO21" s="52" t="s">
        <v>189</v>
      </c>
      <c r="ZP21" s="52" t="s">
        <v>189</v>
      </c>
      <c r="ZQ21" s="52" t="s">
        <v>189</v>
      </c>
      <c r="ZR21" s="52" t="s">
        <v>189</v>
      </c>
      <c r="ZS21" s="52" t="s">
        <v>189</v>
      </c>
      <c r="ZT21" s="52" t="s">
        <v>189</v>
      </c>
      <c r="ZU21" s="52" t="s">
        <v>189</v>
      </c>
      <c r="ZV21" s="52" t="s">
        <v>189</v>
      </c>
      <c r="ZW21" s="52" t="s">
        <v>189</v>
      </c>
      <c r="ZX21" s="52" t="s">
        <v>189</v>
      </c>
      <c r="ZY21" s="52" t="s">
        <v>189</v>
      </c>
      <c r="ZZ21" s="52" t="s">
        <v>189</v>
      </c>
      <c r="AAA21" s="52" t="s">
        <v>189</v>
      </c>
      <c r="AAB21" s="52" t="s">
        <v>189</v>
      </c>
      <c r="AAC21" s="52" t="s">
        <v>189</v>
      </c>
      <c r="AAD21" s="52" t="s">
        <v>189</v>
      </c>
      <c r="AAE21" s="52" t="s">
        <v>189</v>
      </c>
      <c r="AAF21" s="52" t="s">
        <v>189</v>
      </c>
      <c r="AAG21" s="52" t="s">
        <v>189</v>
      </c>
      <c r="AAH21" s="52" t="s">
        <v>189</v>
      </c>
      <c r="AAI21" s="52" t="s">
        <v>189</v>
      </c>
      <c r="AAJ21" s="52" t="s">
        <v>189</v>
      </c>
      <c r="AAK21" s="52" t="s">
        <v>189</v>
      </c>
      <c r="AAL21" s="52" t="s">
        <v>189</v>
      </c>
      <c r="AAM21" s="52" t="s">
        <v>189</v>
      </c>
      <c r="AAN21" s="52" t="s">
        <v>189</v>
      </c>
      <c r="AAO21" s="52" t="s">
        <v>189</v>
      </c>
      <c r="AAP21" s="52" t="s">
        <v>189</v>
      </c>
      <c r="AAQ21" s="52" t="s">
        <v>189</v>
      </c>
      <c r="AAR21" s="52" t="s">
        <v>189</v>
      </c>
      <c r="AAS21" s="52" t="s">
        <v>189</v>
      </c>
      <c r="AAT21" s="52" t="s">
        <v>189</v>
      </c>
      <c r="AAU21" s="52" t="s">
        <v>189</v>
      </c>
      <c r="AAV21" s="52" t="s">
        <v>189</v>
      </c>
      <c r="AAW21" s="52" t="s">
        <v>189</v>
      </c>
      <c r="AAX21" s="52" t="s">
        <v>189</v>
      </c>
      <c r="AAY21" s="52" t="s">
        <v>189</v>
      </c>
      <c r="AAZ21" s="52" t="s">
        <v>189</v>
      </c>
      <c r="ABA21" s="52" t="s">
        <v>189</v>
      </c>
      <c r="ABB21" s="52" t="s">
        <v>189</v>
      </c>
      <c r="ABC21" s="52" t="s">
        <v>189</v>
      </c>
      <c r="ABD21" s="52" t="s">
        <v>189</v>
      </c>
      <c r="ABE21" s="52" t="s">
        <v>189</v>
      </c>
      <c r="ABF21" s="52" t="s">
        <v>189</v>
      </c>
      <c r="ABG21" s="52" t="s">
        <v>189</v>
      </c>
      <c r="ABH21" s="52" t="s">
        <v>189</v>
      </c>
      <c r="ABI21" s="52" t="s">
        <v>189</v>
      </c>
      <c r="ABJ21" s="52" t="s">
        <v>189</v>
      </c>
      <c r="ABK21" s="52" t="s">
        <v>189</v>
      </c>
      <c r="ABL21" s="52" t="s">
        <v>189</v>
      </c>
      <c r="ABM21" s="52" t="s">
        <v>189</v>
      </c>
      <c r="ABN21" s="52" t="s">
        <v>189</v>
      </c>
      <c r="ABO21" s="52" t="s">
        <v>189</v>
      </c>
      <c r="ABP21" s="52" t="s">
        <v>189</v>
      </c>
      <c r="ABQ21" s="52" t="s">
        <v>189</v>
      </c>
      <c r="ABR21" s="52" t="s">
        <v>189</v>
      </c>
      <c r="ABS21" s="52" t="s">
        <v>189</v>
      </c>
      <c r="ABT21" s="52" t="s">
        <v>189</v>
      </c>
      <c r="ABU21" s="52" t="s">
        <v>189</v>
      </c>
      <c r="ABV21" s="52" t="s">
        <v>189</v>
      </c>
      <c r="ABW21" s="52" t="s">
        <v>189</v>
      </c>
      <c r="ABX21" s="52" t="s">
        <v>189</v>
      </c>
      <c r="ABY21" s="52" t="s">
        <v>189</v>
      </c>
      <c r="ABZ21" s="52" t="s">
        <v>189</v>
      </c>
      <c r="ACA21" s="52" t="s">
        <v>189</v>
      </c>
      <c r="ACB21" s="52" t="s">
        <v>189</v>
      </c>
      <c r="ACC21" s="52" t="s">
        <v>189</v>
      </c>
      <c r="ACD21" s="52" t="s">
        <v>189</v>
      </c>
      <c r="ACE21" s="52" t="s">
        <v>189</v>
      </c>
      <c r="ACF21" s="52" t="s">
        <v>189</v>
      </c>
      <c r="ACG21" s="52" t="s">
        <v>189</v>
      </c>
      <c r="ACH21" s="52" t="s">
        <v>189</v>
      </c>
      <c r="ACI21" s="52" t="s">
        <v>189</v>
      </c>
      <c r="ACJ21" s="52" t="s">
        <v>189</v>
      </c>
      <c r="ACK21" s="52" t="s">
        <v>189</v>
      </c>
      <c r="ACL21" s="52" t="s">
        <v>189</v>
      </c>
      <c r="ACM21" s="52" t="s">
        <v>189</v>
      </c>
      <c r="ACN21" s="52" t="s">
        <v>189</v>
      </c>
      <c r="ACO21" s="52" t="s">
        <v>189</v>
      </c>
      <c r="ACP21" s="52" t="s">
        <v>189</v>
      </c>
      <c r="ACQ21" s="52" t="s">
        <v>189</v>
      </c>
      <c r="ACR21" s="52" t="s">
        <v>189</v>
      </c>
      <c r="ACS21" s="52" t="s">
        <v>189</v>
      </c>
      <c r="ACT21" s="52" t="s">
        <v>189</v>
      </c>
      <c r="ACU21" s="52" t="s">
        <v>189</v>
      </c>
      <c r="ACV21" s="52" t="s">
        <v>189</v>
      </c>
      <c r="ACW21" s="52" t="s">
        <v>189</v>
      </c>
      <c r="ACX21" s="52" t="s">
        <v>189</v>
      </c>
      <c r="ACY21" s="52" t="s">
        <v>189</v>
      </c>
      <c r="ACZ21" s="52" t="s">
        <v>189</v>
      </c>
      <c r="ADA21" s="52" t="s">
        <v>189</v>
      </c>
      <c r="ADB21" s="52" t="s">
        <v>189</v>
      </c>
      <c r="ADC21" s="52" t="s">
        <v>189</v>
      </c>
      <c r="ADD21" s="52" t="s">
        <v>189</v>
      </c>
      <c r="ADE21" s="52" t="s">
        <v>189</v>
      </c>
      <c r="ADF21" s="52" t="s">
        <v>189</v>
      </c>
      <c r="ADG21" s="52" t="s">
        <v>189</v>
      </c>
      <c r="ADH21" s="52" t="s">
        <v>189</v>
      </c>
      <c r="ADI21" s="52" t="s">
        <v>189</v>
      </c>
      <c r="ADJ21" s="52" t="s">
        <v>189</v>
      </c>
      <c r="ADK21" s="52" t="s">
        <v>189</v>
      </c>
      <c r="ADL21" s="52" t="s">
        <v>189</v>
      </c>
      <c r="ADM21" s="52" t="s">
        <v>189</v>
      </c>
      <c r="ADN21" s="52" t="s">
        <v>189</v>
      </c>
      <c r="ADO21" s="52" t="s">
        <v>189</v>
      </c>
      <c r="ADP21" s="52" t="s">
        <v>189</v>
      </c>
      <c r="ADQ21" s="52" t="s">
        <v>189</v>
      </c>
      <c r="ADR21" s="52" t="s">
        <v>189</v>
      </c>
      <c r="ADS21" s="52" t="s">
        <v>189</v>
      </c>
      <c r="ADT21" s="52" t="s">
        <v>189</v>
      </c>
      <c r="ADU21" s="52" t="s">
        <v>189</v>
      </c>
      <c r="ADV21" s="52" t="s">
        <v>189</v>
      </c>
      <c r="ADW21" s="52" t="s">
        <v>189</v>
      </c>
      <c r="ADX21" s="52" t="s">
        <v>189</v>
      </c>
      <c r="ADY21" s="52" t="s">
        <v>189</v>
      </c>
      <c r="ADZ21" s="52" t="s">
        <v>189</v>
      </c>
      <c r="AEA21" s="52" t="s">
        <v>189</v>
      </c>
      <c r="AEB21" s="52" t="s">
        <v>189</v>
      </c>
      <c r="AEC21" s="52" t="s">
        <v>189</v>
      </c>
      <c r="AED21" s="52" t="s">
        <v>189</v>
      </c>
      <c r="AEE21" s="52" t="s">
        <v>189</v>
      </c>
      <c r="AEF21" s="52" t="s">
        <v>189</v>
      </c>
      <c r="AEG21" s="52" t="s">
        <v>189</v>
      </c>
      <c r="AEH21" s="52" t="s">
        <v>189</v>
      </c>
      <c r="AEI21" s="52" t="s">
        <v>189</v>
      </c>
      <c r="AEJ21" s="52" t="s">
        <v>189</v>
      </c>
      <c r="AEK21" s="52" t="s">
        <v>189</v>
      </c>
      <c r="AEL21" s="52" t="s">
        <v>189</v>
      </c>
      <c r="AEM21" s="52" t="s">
        <v>189</v>
      </c>
      <c r="AEN21" s="52" t="s">
        <v>189</v>
      </c>
      <c r="AEO21" s="52" t="s">
        <v>189</v>
      </c>
      <c r="AEP21" s="52" t="s">
        <v>189</v>
      </c>
      <c r="AEQ21" s="52" t="s">
        <v>189</v>
      </c>
      <c r="AER21" s="52" t="s">
        <v>189</v>
      </c>
      <c r="AES21" s="52" t="s">
        <v>189</v>
      </c>
      <c r="AET21" s="52" t="s">
        <v>189</v>
      </c>
      <c r="AEU21" s="52" t="s">
        <v>189</v>
      </c>
      <c r="AEV21" s="52" t="s">
        <v>189</v>
      </c>
      <c r="AEW21" s="52" t="s">
        <v>189</v>
      </c>
      <c r="AEX21" s="52" t="s">
        <v>189</v>
      </c>
      <c r="AEY21" s="52" t="s">
        <v>189</v>
      </c>
      <c r="AEZ21" s="52" t="s">
        <v>189</v>
      </c>
      <c r="AFA21" s="52" t="s">
        <v>189</v>
      </c>
      <c r="AFB21" s="52" t="s">
        <v>189</v>
      </c>
      <c r="AFC21" s="52" t="s">
        <v>189</v>
      </c>
      <c r="AFD21" s="52" t="s">
        <v>189</v>
      </c>
      <c r="AFE21" s="52" t="s">
        <v>189</v>
      </c>
      <c r="AFF21" s="52" t="s">
        <v>189</v>
      </c>
      <c r="AFG21" s="52" t="s">
        <v>189</v>
      </c>
      <c r="AFH21" s="52" t="s">
        <v>189</v>
      </c>
      <c r="AFI21" s="52" t="s">
        <v>189</v>
      </c>
      <c r="AFJ21" s="52" t="s">
        <v>189</v>
      </c>
      <c r="AFK21" s="52" t="s">
        <v>189</v>
      </c>
      <c r="AFL21" s="52" t="s">
        <v>189</v>
      </c>
      <c r="AFM21" s="52" t="s">
        <v>189</v>
      </c>
      <c r="AFN21" s="52" t="s">
        <v>189</v>
      </c>
      <c r="AFO21" s="52" t="s">
        <v>189</v>
      </c>
      <c r="AFP21" s="52" t="s">
        <v>189</v>
      </c>
      <c r="AFQ21" s="52" t="s">
        <v>189</v>
      </c>
      <c r="AFR21" s="52" t="s">
        <v>189</v>
      </c>
      <c r="AFS21" s="52" t="s">
        <v>189</v>
      </c>
      <c r="AFT21" s="52" t="s">
        <v>189</v>
      </c>
      <c r="AFU21" s="52" t="s">
        <v>189</v>
      </c>
      <c r="AFV21" s="52" t="s">
        <v>189</v>
      </c>
      <c r="AFW21" s="52" t="s">
        <v>189</v>
      </c>
      <c r="AFX21" s="52" t="s">
        <v>189</v>
      </c>
      <c r="AFY21" s="52" t="s">
        <v>189</v>
      </c>
      <c r="AFZ21" s="52" t="s">
        <v>189</v>
      </c>
      <c r="AGA21" s="52" t="s">
        <v>189</v>
      </c>
      <c r="AGB21" s="52" t="s">
        <v>189</v>
      </c>
      <c r="AGC21" s="52" t="s">
        <v>189</v>
      </c>
      <c r="AGD21" s="52" t="s">
        <v>189</v>
      </c>
      <c r="AGE21" s="52" t="s">
        <v>189</v>
      </c>
      <c r="AGF21" s="52" t="s">
        <v>189</v>
      </c>
      <c r="AGG21" s="52" t="s">
        <v>189</v>
      </c>
      <c r="AGH21" s="52" t="s">
        <v>189</v>
      </c>
      <c r="AGI21" s="52" t="s">
        <v>189</v>
      </c>
      <c r="AGJ21" s="52" t="s">
        <v>189</v>
      </c>
      <c r="AGK21" s="52" t="s">
        <v>189</v>
      </c>
      <c r="AGL21" s="52" t="s">
        <v>189</v>
      </c>
      <c r="AGM21" s="52" t="s">
        <v>189</v>
      </c>
      <c r="AGN21" s="52" t="s">
        <v>189</v>
      </c>
      <c r="AGO21" s="52" t="s">
        <v>189</v>
      </c>
      <c r="AGP21" s="52" t="s">
        <v>189</v>
      </c>
      <c r="AGQ21" s="52" t="s">
        <v>189</v>
      </c>
      <c r="AGR21" s="52" t="s">
        <v>189</v>
      </c>
      <c r="AGS21" s="52" t="s">
        <v>189</v>
      </c>
      <c r="AGT21" s="52" t="s">
        <v>189</v>
      </c>
      <c r="AGU21" s="52" t="s">
        <v>189</v>
      </c>
      <c r="AGV21" s="52" t="s">
        <v>189</v>
      </c>
      <c r="AGW21" s="52" t="s">
        <v>189</v>
      </c>
      <c r="AGX21" s="52" t="s">
        <v>189</v>
      </c>
      <c r="AGY21" s="52" t="s">
        <v>189</v>
      </c>
      <c r="AGZ21" s="52" t="s">
        <v>189</v>
      </c>
      <c r="AHA21" s="52" t="s">
        <v>189</v>
      </c>
      <c r="AHB21" s="52" t="s">
        <v>189</v>
      </c>
      <c r="AHC21" s="52" t="s">
        <v>189</v>
      </c>
      <c r="AHD21" s="52" t="s">
        <v>189</v>
      </c>
      <c r="AHE21" s="52" t="s">
        <v>189</v>
      </c>
      <c r="AHF21" s="52" t="s">
        <v>189</v>
      </c>
      <c r="AHG21" s="52" t="s">
        <v>189</v>
      </c>
      <c r="AHH21" s="52" t="s">
        <v>189</v>
      </c>
      <c r="AHI21" s="52" t="s">
        <v>189</v>
      </c>
      <c r="AHJ21" s="52" t="s">
        <v>189</v>
      </c>
      <c r="AHK21" s="52" t="s">
        <v>189</v>
      </c>
      <c r="AHL21" s="52" t="s">
        <v>189</v>
      </c>
      <c r="AHM21" s="52" t="s">
        <v>189</v>
      </c>
      <c r="AHN21" s="52" t="s">
        <v>189</v>
      </c>
      <c r="AHO21" s="52" t="s">
        <v>189</v>
      </c>
      <c r="AHP21" s="52" t="s">
        <v>189</v>
      </c>
      <c r="AHQ21" s="52" t="s">
        <v>189</v>
      </c>
      <c r="AHR21" s="52" t="s">
        <v>189</v>
      </c>
      <c r="AHS21" s="52" t="s">
        <v>189</v>
      </c>
      <c r="AHT21" s="52" t="s">
        <v>189</v>
      </c>
      <c r="AHU21" s="52" t="s">
        <v>189</v>
      </c>
      <c r="AHV21" s="52" t="s">
        <v>189</v>
      </c>
      <c r="AHW21" s="52" t="s">
        <v>189</v>
      </c>
      <c r="AHX21" s="52" t="s">
        <v>189</v>
      </c>
      <c r="AHY21" s="52" t="s">
        <v>189</v>
      </c>
      <c r="AHZ21" s="52" t="s">
        <v>189</v>
      </c>
      <c r="AIA21" s="52" t="s">
        <v>189</v>
      </c>
      <c r="AIB21" s="52" t="s">
        <v>189</v>
      </c>
      <c r="AIC21" s="52" t="s">
        <v>189</v>
      </c>
      <c r="AID21" s="52" t="s">
        <v>189</v>
      </c>
      <c r="AIE21" s="52" t="s">
        <v>189</v>
      </c>
      <c r="AIF21" s="52" t="s">
        <v>189</v>
      </c>
      <c r="AIG21" s="52" t="s">
        <v>189</v>
      </c>
      <c r="AIH21" s="52" t="s">
        <v>189</v>
      </c>
      <c r="AII21" s="52" t="s">
        <v>189</v>
      </c>
      <c r="AIJ21" s="52" t="s">
        <v>189</v>
      </c>
      <c r="AIK21" s="52" t="s">
        <v>189</v>
      </c>
      <c r="AIL21" s="52" t="s">
        <v>189</v>
      </c>
      <c r="AIM21" s="52" t="s">
        <v>189</v>
      </c>
      <c r="AIN21" s="52" t="s">
        <v>189</v>
      </c>
      <c r="AIO21" s="52" t="s">
        <v>189</v>
      </c>
      <c r="AIP21" s="52" t="s">
        <v>189</v>
      </c>
      <c r="AIQ21" s="52" t="s">
        <v>189</v>
      </c>
      <c r="AIR21" s="52" t="s">
        <v>189</v>
      </c>
      <c r="AIS21" s="52" t="s">
        <v>189</v>
      </c>
      <c r="AIT21" s="52" t="s">
        <v>189</v>
      </c>
      <c r="AIU21" s="52" t="s">
        <v>189</v>
      </c>
      <c r="AIV21" s="52" t="s">
        <v>189</v>
      </c>
      <c r="AIW21" s="52" t="s">
        <v>189</v>
      </c>
      <c r="AIX21" s="52" t="s">
        <v>189</v>
      </c>
      <c r="AIY21" s="52" t="s">
        <v>189</v>
      </c>
      <c r="AIZ21" s="52" t="s">
        <v>189</v>
      </c>
      <c r="AJA21" s="52" t="s">
        <v>189</v>
      </c>
      <c r="AJB21" s="52" t="s">
        <v>189</v>
      </c>
      <c r="AJC21" s="52" t="s">
        <v>189</v>
      </c>
      <c r="AJD21" s="52" t="s">
        <v>189</v>
      </c>
      <c r="AJE21" s="52" t="s">
        <v>189</v>
      </c>
      <c r="AJF21" s="52" t="s">
        <v>189</v>
      </c>
      <c r="AJG21" s="52" t="s">
        <v>189</v>
      </c>
      <c r="AJH21" s="52" t="s">
        <v>189</v>
      </c>
      <c r="AJI21" s="52" t="s">
        <v>189</v>
      </c>
      <c r="AJJ21" s="52" t="s">
        <v>189</v>
      </c>
      <c r="AJK21" s="52" t="s">
        <v>189</v>
      </c>
      <c r="AJL21" s="52" t="s">
        <v>189</v>
      </c>
      <c r="AJM21" s="52" t="s">
        <v>189</v>
      </c>
      <c r="AJN21" s="52" t="s">
        <v>189</v>
      </c>
      <c r="AJO21" s="52" t="s">
        <v>189</v>
      </c>
      <c r="AJP21" s="52" t="s">
        <v>189</v>
      </c>
      <c r="AJQ21" s="52" t="s">
        <v>189</v>
      </c>
      <c r="AJR21" s="52" t="s">
        <v>189</v>
      </c>
      <c r="AJS21" s="52" t="s">
        <v>189</v>
      </c>
      <c r="AJT21" s="52" t="s">
        <v>189</v>
      </c>
      <c r="AJU21" s="52" t="s">
        <v>189</v>
      </c>
      <c r="AJV21" s="52" t="s">
        <v>189</v>
      </c>
      <c r="AJW21" s="52" t="s">
        <v>189</v>
      </c>
      <c r="AJX21" s="52" t="s">
        <v>189</v>
      </c>
      <c r="AJY21" s="52" t="s">
        <v>189</v>
      </c>
      <c r="AJZ21" s="52" t="s">
        <v>189</v>
      </c>
      <c r="AKA21" s="52" t="s">
        <v>189</v>
      </c>
      <c r="AKB21" s="52" t="s">
        <v>189</v>
      </c>
      <c r="AKC21" s="52" t="s">
        <v>189</v>
      </c>
      <c r="AKD21" s="52" t="s">
        <v>189</v>
      </c>
      <c r="AKE21" s="52" t="s">
        <v>189</v>
      </c>
      <c r="AKF21" s="52" t="s">
        <v>189</v>
      </c>
      <c r="AKG21" s="52" t="s">
        <v>189</v>
      </c>
      <c r="AKH21" s="52" t="s">
        <v>189</v>
      </c>
      <c r="AKI21" s="52" t="s">
        <v>189</v>
      </c>
      <c r="AKJ21" s="52" t="s">
        <v>189</v>
      </c>
      <c r="AKK21" s="52" t="s">
        <v>189</v>
      </c>
      <c r="AKL21" s="52" t="s">
        <v>189</v>
      </c>
      <c r="AKM21" s="52" t="s">
        <v>189</v>
      </c>
      <c r="AKN21" s="52" t="s">
        <v>189</v>
      </c>
      <c r="AKO21" s="52" t="s">
        <v>189</v>
      </c>
      <c r="AKP21" s="52" t="s">
        <v>189</v>
      </c>
      <c r="AKQ21" s="52" t="s">
        <v>189</v>
      </c>
      <c r="AKR21" s="52" t="s">
        <v>189</v>
      </c>
      <c r="AKS21" s="52" t="s">
        <v>189</v>
      </c>
      <c r="AKT21" s="52" t="s">
        <v>189</v>
      </c>
      <c r="AKU21" s="52" t="s">
        <v>189</v>
      </c>
      <c r="AKV21" s="52" t="s">
        <v>189</v>
      </c>
      <c r="AKW21" s="52" t="s">
        <v>189</v>
      </c>
      <c r="AKX21" s="52" t="s">
        <v>189</v>
      </c>
      <c r="AKY21" s="52" t="s">
        <v>189</v>
      </c>
      <c r="AKZ21" s="52" t="s">
        <v>189</v>
      </c>
      <c r="ALA21" s="52" t="s">
        <v>189</v>
      </c>
      <c r="ALB21" s="52" t="s">
        <v>189</v>
      </c>
      <c r="ALC21" s="52" t="s">
        <v>189</v>
      </c>
      <c r="ALD21" s="52" t="s">
        <v>189</v>
      </c>
      <c r="ALE21" s="52" t="s">
        <v>189</v>
      </c>
      <c r="ALF21" s="52" t="s">
        <v>189</v>
      </c>
      <c r="ALG21" s="52" t="s">
        <v>189</v>
      </c>
      <c r="ALH21" s="52" t="s">
        <v>189</v>
      </c>
      <c r="ALI21" s="52" t="s">
        <v>189</v>
      </c>
      <c r="ALJ21" s="52" t="s">
        <v>189</v>
      </c>
      <c r="ALK21" s="52" t="s">
        <v>189</v>
      </c>
      <c r="ALL21" s="52" t="s">
        <v>189</v>
      </c>
      <c r="ALM21" s="52" t="s">
        <v>189</v>
      </c>
      <c r="ALN21" s="52" t="s">
        <v>189</v>
      </c>
      <c r="ALO21" s="52" t="s">
        <v>189</v>
      </c>
      <c r="ALP21" s="52" t="s">
        <v>189</v>
      </c>
      <c r="ALQ21" s="52" t="s">
        <v>189</v>
      </c>
      <c r="ALR21" s="52" t="s">
        <v>189</v>
      </c>
      <c r="ALS21" s="52" t="s">
        <v>189</v>
      </c>
      <c r="ALT21" s="52" t="s">
        <v>189</v>
      </c>
      <c r="ALU21" s="52" t="s">
        <v>189</v>
      </c>
      <c r="ALV21" s="52" t="s">
        <v>189</v>
      </c>
      <c r="ALW21" s="52" t="s">
        <v>189</v>
      </c>
      <c r="ALX21" s="52" t="s">
        <v>189</v>
      </c>
      <c r="ALY21" s="52" t="s">
        <v>189</v>
      </c>
      <c r="ALZ21" s="52" t="s">
        <v>189</v>
      </c>
      <c r="AMA21" s="52" t="s">
        <v>189</v>
      </c>
      <c r="AMB21" s="52" t="s">
        <v>189</v>
      </c>
      <c r="AMC21" s="52" t="s">
        <v>189</v>
      </c>
      <c r="AMD21" s="52" t="s">
        <v>189</v>
      </c>
      <c r="AME21" s="52" t="s">
        <v>189</v>
      </c>
      <c r="AMF21" s="52" t="s">
        <v>189</v>
      </c>
      <c r="AMG21" s="52" t="s">
        <v>189</v>
      </c>
      <c r="AMH21" s="52" t="s">
        <v>189</v>
      </c>
      <c r="AMI21" s="52" t="s">
        <v>189</v>
      </c>
      <c r="AMJ21" s="52" t="s">
        <v>189</v>
      </c>
      <c r="AMK21" s="52" t="s">
        <v>189</v>
      </c>
      <c r="AML21" s="52" t="s">
        <v>189</v>
      </c>
      <c r="AMM21" s="52" t="s">
        <v>189</v>
      </c>
      <c r="AMN21" s="52" t="s">
        <v>189</v>
      </c>
      <c r="AMO21" s="52" t="s">
        <v>189</v>
      </c>
      <c r="AMP21" s="52" t="s">
        <v>189</v>
      </c>
      <c r="AMQ21" s="52" t="s">
        <v>189</v>
      </c>
      <c r="AMR21" s="52" t="s">
        <v>189</v>
      </c>
      <c r="AMS21" s="52" t="s">
        <v>189</v>
      </c>
      <c r="AMT21" s="52" t="s">
        <v>189</v>
      </c>
      <c r="AMU21" s="52" t="s">
        <v>189</v>
      </c>
      <c r="AMV21" s="52" t="s">
        <v>189</v>
      </c>
      <c r="AMW21" s="52" t="s">
        <v>189</v>
      </c>
      <c r="AMX21" s="52" t="s">
        <v>189</v>
      </c>
      <c r="AMY21" s="52" t="s">
        <v>189</v>
      </c>
      <c r="AMZ21" s="52" t="s">
        <v>189</v>
      </c>
      <c r="ANA21" s="52" t="s">
        <v>189</v>
      </c>
      <c r="ANB21" s="52" t="s">
        <v>189</v>
      </c>
      <c r="ANC21" s="52" t="s">
        <v>189</v>
      </c>
      <c r="AND21" s="52" t="s">
        <v>189</v>
      </c>
      <c r="ANE21" s="52" t="s">
        <v>189</v>
      </c>
      <c r="ANF21" s="52" t="s">
        <v>189</v>
      </c>
      <c r="ANG21" s="52" t="s">
        <v>189</v>
      </c>
      <c r="ANH21" s="52" t="s">
        <v>189</v>
      </c>
      <c r="ANI21" s="52" t="s">
        <v>189</v>
      </c>
      <c r="ANJ21" s="52" t="s">
        <v>189</v>
      </c>
      <c r="ANK21" s="52" t="s">
        <v>189</v>
      </c>
      <c r="ANL21" s="52" t="s">
        <v>189</v>
      </c>
      <c r="ANM21" s="52" t="s">
        <v>189</v>
      </c>
      <c r="ANN21" s="52" t="s">
        <v>189</v>
      </c>
      <c r="ANO21" s="52" t="s">
        <v>189</v>
      </c>
      <c r="ANP21" s="52" t="s">
        <v>189</v>
      </c>
      <c r="ANQ21" s="52" t="s">
        <v>189</v>
      </c>
      <c r="ANR21" s="52" t="s">
        <v>189</v>
      </c>
      <c r="ANS21" s="52" t="s">
        <v>189</v>
      </c>
      <c r="ANT21" s="52" t="s">
        <v>189</v>
      </c>
      <c r="ANU21" s="52" t="s">
        <v>189</v>
      </c>
      <c r="ANV21" s="52" t="s">
        <v>189</v>
      </c>
      <c r="ANW21" s="52" t="s">
        <v>189</v>
      </c>
      <c r="ANX21" s="52" t="s">
        <v>189</v>
      </c>
      <c r="ANY21" s="52" t="s">
        <v>189</v>
      </c>
      <c r="ANZ21" s="52" t="s">
        <v>189</v>
      </c>
      <c r="AOA21" s="52" t="s">
        <v>189</v>
      </c>
      <c r="AOB21" s="52" t="s">
        <v>189</v>
      </c>
      <c r="AOC21" s="52" t="s">
        <v>189</v>
      </c>
      <c r="AOD21" s="52" t="s">
        <v>189</v>
      </c>
      <c r="AOE21" s="52" t="s">
        <v>189</v>
      </c>
      <c r="AOF21" s="52" t="s">
        <v>189</v>
      </c>
      <c r="AOG21" s="52" t="s">
        <v>189</v>
      </c>
      <c r="AOH21" s="52" t="s">
        <v>189</v>
      </c>
      <c r="AOI21" s="52" t="s">
        <v>189</v>
      </c>
      <c r="AOJ21" s="52" t="s">
        <v>189</v>
      </c>
      <c r="AOK21" s="52" t="s">
        <v>189</v>
      </c>
      <c r="AOL21" s="52" t="s">
        <v>189</v>
      </c>
      <c r="AOM21" s="52" t="s">
        <v>189</v>
      </c>
      <c r="AON21" s="52" t="s">
        <v>189</v>
      </c>
      <c r="AOO21" s="52" t="s">
        <v>189</v>
      </c>
      <c r="AOP21" s="52" t="s">
        <v>189</v>
      </c>
      <c r="AOQ21" s="52" t="s">
        <v>189</v>
      </c>
      <c r="AOR21" s="52" t="s">
        <v>189</v>
      </c>
      <c r="AOS21" s="52" t="s">
        <v>189</v>
      </c>
      <c r="AOT21" s="52" t="s">
        <v>189</v>
      </c>
      <c r="AOU21" s="52" t="s">
        <v>189</v>
      </c>
      <c r="AOV21" s="52" t="s">
        <v>189</v>
      </c>
      <c r="AOW21" s="52" t="s">
        <v>189</v>
      </c>
      <c r="AOX21" s="52" t="s">
        <v>189</v>
      </c>
      <c r="AOY21" s="52" t="s">
        <v>189</v>
      </c>
      <c r="AOZ21" s="52" t="s">
        <v>189</v>
      </c>
      <c r="APA21" s="52" t="s">
        <v>189</v>
      </c>
      <c r="APB21" s="52" t="s">
        <v>189</v>
      </c>
      <c r="APC21" s="52" t="s">
        <v>189</v>
      </c>
      <c r="APD21" s="52" t="s">
        <v>189</v>
      </c>
      <c r="APE21" s="52" t="s">
        <v>189</v>
      </c>
      <c r="APF21" s="52" t="s">
        <v>189</v>
      </c>
      <c r="APG21" s="52" t="s">
        <v>189</v>
      </c>
      <c r="APH21" s="52" t="s">
        <v>189</v>
      </c>
      <c r="API21" s="52" t="s">
        <v>189</v>
      </c>
      <c r="APJ21" s="52" t="s">
        <v>189</v>
      </c>
      <c r="APK21" s="52" t="s">
        <v>189</v>
      </c>
      <c r="APL21" s="52" t="s">
        <v>189</v>
      </c>
      <c r="APM21" s="52" t="s">
        <v>189</v>
      </c>
      <c r="APN21" s="52" t="s">
        <v>189</v>
      </c>
      <c r="APO21" s="52" t="s">
        <v>189</v>
      </c>
      <c r="APP21" s="52" t="s">
        <v>189</v>
      </c>
      <c r="APQ21" s="52" t="s">
        <v>189</v>
      </c>
      <c r="APR21" s="52" t="s">
        <v>189</v>
      </c>
      <c r="APS21" s="52" t="s">
        <v>189</v>
      </c>
      <c r="APT21" s="52" t="s">
        <v>189</v>
      </c>
      <c r="APU21" s="52" t="s">
        <v>189</v>
      </c>
      <c r="APV21" s="52" t="s">
        <v>189</v>
      </c>
      <c r="APW21" s="52" t="s">
        <v>189</v>
      </c>
      <c r="APX21" s="52" t="s">
        <v>189</v>
      </c>
      <c r="APY21" s="52" t="s">
        <v>189</v>
      </c>
      <c r="APZ21" s="52" t="s">
        <v>189</v>
      </c>
      <c r="AQA21" s="52" t="s">
        <v>189</v>
      </c>
      <c r="AQB21" s="52" t="s">
        <v>189</v>
      </c>
      <c r="AQC21" s="52" t="s">
        <v>189</v>
      </c>
      <c r="AQD21" s="52" t="s">
        <v>189</v>
      </c>
      <c r="AQE21" s="52" t="s">
        <v>189</v>
      </c>
      <c r="AQF21" s="52" t="s">
        <v>189</v>
      </c>
      <c r="AQG21" s="52" t="s">
        <v>189</v>
      </c>
      <c r="AQH21" s="52" t="s">
        <v>189</v>
      </c>
      <c r="AQI21" s="52" t="s">
        <v>189</v>
      </c>
      <c r="AQJ21" s="52" t="s">
        <v>189</v>
      </c>
      <c r="AQK21" s="52" t="s">
        <v>189</v>
      </c>
      <c r="AQL21" s="52" t="s">
        <v>189</v>
      </c>
      <c r="AQM21" s="52" t="s">
        <v>189</v>
      </c>
      <c r="AQN21" s="52" t="s">
        <v>189</v>
      </c>
      <c r="AQO21" s="52" t="s">
        <v>189</v>
      </c>
      <c r="AQP21" s="52" t="s">
        <v>189</v>
      </c>
      <c r="AQQ21" s="52" t="s">
        <v>189</v>
      </c>
      <c r="AQR21" s="52" t="s">
        <v>189</v>
      </c>
      <c r="AQS21" s="52" t="s">
        <v>189</v>
      </c>
      <c r="AQT21" s="52" t="s">
        <v>189</v>
      </c>
      <c r="AQU21" s="52" t="s">
        <v>189</v>
      </c>
      <c r="AQV21" s="52" t="s">
        <v>189</v>
      </c>
      <c r="AQW21" s="52" t="s">
        <v>189</v>
      </c>
      <c r="AQX21" s="52" t="s">
        <v>189</v>
      </c>
      <c r="AQY21" s="52" t="s">
        <v>189</v>
      </c>
      <c r="AQZ21" s="52" t="s">
        <v>189</v>
      </c>
      <c r="ARA21" s="52" t="s">
        <v>189</v>
      </c>
      <c r="ARB21" s="52" t="s">
        <v>189</v>
      </c>
      <c r="ARC21" s="52" t="s">
        <v>189</v>
      </c>
      <c r="ARD21" s="52" t="s">
        <v>189</v>
      </c>
      <c r="ARE21" s="52" t="s">
        <v>189</v>
      </c>
      <c r="ARF21" s="52" t="s">
        <v>189</v>
      </c>
      <c r="ARG21" s="52" t="s">
        <v>189</v>
      </c>
      <c r="ARH21" s="52" t="s">
        <v>189</v>
      </c>
      <c r="ARI21" s="52" t="s">
        <v>189</v>
      </c>
      <c r="ARJ21" s="52" t="s">
        <v>189</v>
      </c>
      <c r="ARK21" s="52" t="s">
        <v>189</v>
      </c>
      <c r="ARL21" s="52" t="s">
        <v>189</v>
      </c>
      <c r="ARM21" s="52" t="s">
        <v>189</v>
      </c>
      <c r="ARN21" s="52" t="s">
        <v>189</v>
      </c>
      <c r="ARO21" s="52" t="s">
        <v>189</v>
      </c>
      <c r="ARP21" s="52" t="s">
        <v>189</v>
      </c>
      <c r="ARQ21" s="52" t="s">
        <v>189</v>
      </c>
      <c r="ARR21" s="52" t="s">
        <v>189</v>
      </c>
      <c r="ARS21" s="52" t="s">
        <v>189</v>
      </c>
      <c r="ART21" s="52" t="s">
        <v>189</v>
      </c>
      <c r="ARU21" s="52" t="s">
        <v>189</v>
      </c>
      <c r="ARV21" s="52" t="s">
        <v>189</v>
      </c>
      <c r="ARW21" s="52" t="s">
        <v>189</v>
      </c>
      <c r="ARX21" s="52" t="s">
        <v>189</v>
      </c>
      <c r="ARY21" s="52" t="s">
        <v>189</v>
      </c>
      <c r="ARZ21" s="52" t="s">
        <v>189</v>
      </c>
      <c r="ASA21" s="52" t="s">
        <v>189</v>
      </c>
      <c r="ASB21" s="52" t="s">
        <v>189</v>
      </c>
      <c r="ASC21" s="52" t="s">
        <v>189</v>
      </c>
      <c r="ASD21" s="52" t="s">
        <v>189</v>
      </c>
      <c r="ASE21" s="52" t="s">
        <v>189</v>
      </c>
      <c r="ASF21" s="52" t="s">
        <v>189</v>
      </c>
      <c r="ASG21" s="52" t="s">
        <v>189</v>
      </c>
      <c r="ASH21" s="52" t="s">
        <v>189</v>
      </c>
      <c r="ASI21" s="52" t="s">
        <v>189</v>
      </c>
      <c r="ASJ21" s="52" t="s">
        <v>189</v>
      </c>
      <c r="ASK21" s="52" t="s">
        <v>189</v>
      </c>
      <c r="ASL21" s="52" t="s">
        <v>189</v>
      </c>
      <c r="ASM21" s="52" t="s">
        <v>189</v>
      </c>
      <c r="ASN21" s="52" t="s">
        <v>189</v>
      </c>
      <c r="ASO21" s="52" t="s">
        <v>189</v>
      </c>
      <c r="ASP21" s="52" t="s">
        <v>189</v>
      </c>
      <c r="ASQ21" s="52" t="s">
        <v>189</v>
      </c>
      <c r="ASR21" s="52" t="s">
        <v>189</v>
      </c>
      <c r="ASS21" s="52" t="s">
        <v>189</v>
      </c>
      <c r="AST21" s="52" t="s">
        <v>189</v>
      </c>
      <c r="ASU21" s="52" t="s">
        <v>189</v>
      </c>
      <c r="ASV21" s="52" t="s">
        <v>189</v>
      </c>
      <c r="ASW21" s="52" t="s">
        <v>189</v>
      </c>
      <c r="ASX21" s="52" t="s">
        <v>189</v>
      </c>
      <c r="ASY21" s="52" t="s">
        <v>189</v>
      </c>
      <c r="ASZ21" s="52" t="s">
        <v>189</v>
      </c>
      <c r="ATA21" s="52" t="s">
        <v>189</v>
      </c>
      <c r="ATB21" s="52" t="s">
        <v>189</v>
      </c>
      <c r="ATC21" s="52" t="s">
        <v>189</v>
      </c>
      <c r="ATD21" s="52" t="s">
        <v>189</v>
      </c>
      <c r="ATE21" s="52" t="s">
        <v>189</v>
      </c>
      <c r="ATF21" s="52" t="s">
        <v>189</v>
      </c>
      <c r="ATG21" s="52" t="s">
        <v>189</v>
      </c>
      <c r="ATH21" s="52" t="s">
        <v>189</v>
      </c>
      <c r="ATI21" s="52" t="s">
        <v>189</v>
      </c>
      <c r="ATJ21" s="52" t="s">
        <v>189</v>
      </c>
      <c r="ATK21" s="52" t="s">
        <v>189</v>
      </c>
      <c r="ATL21" s="52" t="s">
        <v>189</v>
      </c>
      <c r="ATM21" s="52" t="s">
        <v>189</v>
      </c>
      <c r="ATN21" s="52" t="s">
        <v>189</v>
      </c>
      <c r="ATO21" s="52" t="s">
        <v>189</v>
      </c>
      <c r="ATP21" s="52" t="s">
        <v>189</v>
      </c>
      <c r="ATQ21" s="52" t="s">
        <v>189</v>
      </c>
      <c r="ATR21" s="52" t="s">
        <v>189</v>
      </c>
      <c r="ATS21" s="52" t="s">
        <v>189</v>
      </c>
      <c r="ATT21" s="52" t="s">
        <v>189</v>
      </c>
      <c r="ATU21" s="52" t="s">
        <v>189</v>
      </c>
      <c r="ATV21" s="52" t="s">
        <v>189</v>
      </c>
      <c r="ATW21" s="52" t="s">
        <v>189</v>
      </c>
      <c r="ATX21" s="52" t="s">
        <v>189</v>
      </c>
      <c r="ATY21" s="52" t="s">
        <v>189</v>
      </c>
      <c r="ATZ21" s="52" t="s">
        <v>189</v>
      </c>
      <c r="AUA21" s="52" t="s">
        <v>189</v>
      </c>
      <c r="AUB21" s="52" t="s">
        <v>189</v>
      </c>
      <c r="AUC21" s="52" t="s">
        <v>189</v>
      </c>
      <c r="AUD21" s="52" t="s">
        <v>189</v>
      </c>
      <c r="AUE21" s="52" t="s">
        <v>189</v>
      </c>
      <c r="AUF21" s="52" t="s">
        <v>189</v>
      </c>
      <c r="AUG21" s="52" t="s">
        <v>189</v>
      </c>
      <c r="AUH21" s="52" t="s">
        <v>189</v>
      </c>
      <c r="AUI21" s="52" t="s">
        <v>189</v>
      </c>
      <c r="AUJ21" s="52" t="s">
        <v>189</v>
      </c>
      <c r="AUK21" s="52" t="s">
        <v>189</v>
      </c>
      <c r="AUL21" s="52" t="s">
        <v>189</v>
      </c>
      <c r="AUM21" s="52" t="s">
        <v>189</v>
      </c>
      <c r="AUN21" s="52" t="s">
        <v>189</v>
      </c>
      <c r="AUO21" s="52" t="s">
        <v>189</v>
      </c>
      <c r="AUP21" s="52" t="s">
        <v>189</v>
      </c>
      <c r="AUQ21" s="52" t="s">
        <v>189</v>
      </c>
      <c r="AUR21" s="52" t="s">
        <v>189</v>
      </c>
      <c r="AUS21" s="52" t="s">
        <v>189</v>
      </c>
      <c r="AUT21" s="52" t="s">
        <v>189</v>
      </c>
      <c r="AUU21" s="52" t="s">
        <v>189</v>
      </c>
      <c r="AUV21" s="52" t="s">
        <v>189</v>
      </c>
      <c r="AUW21" s="52" t="s">
        <v>189</v>
      </c>
      <c r="AUX21" s="52" t="s">
        <v>189</v>
      </c>
      <c r="AUY21" s="52" t="s">
        <v>189</v>
      </c>
      <c r="AUZ21" s="52" t="s">
        <v>189</v>
      </c>
      <c r="AVA21" s="52" t="s">
        <v>189</v>
      </c>
      <c r="AVB21" s="52" t="s">
        <v>189</v>
      </c>
      <c r="AVC21" s="52" t="s">
        <v>189</v>
      </c>
      <c r="AVD21" s="52" t="s">
        <v>189</v>
      </c>
      <c r="AVE21" s="52" t="s">
        <v>189</v>
      </c>
      <c r="AVF21" s="52" t="s">
        <v>189</v>
      </c>
      <c r="AVG21" s="52" t="s">
        <v>189</v>
      </c>
      <c r="AVH21" s="52" t="s">
        <v>189</v>
      </c>
      <c r="AVI21" s="52" t="s">
        <v>189</v>
      </c>
      <c r="AVJ21" s="52" t="s">
        <v>189</v>
      </c>
      <c r="AVK21" s="52" t="s">
        <v>189</v>
      </c>
      <c r="AVL21" s="52" t="s">
        <v>189</v>
      </c>
      <c r="AVM21" s="52" t="s">
        <v>189</v>
      </c>
      <c r="AVN21" s="52" t="s">
        <v>189</v>
      </c>
      <c r="AVO21" s="52" t="s">
        <v>189</v>
      </c>
      <c r="AVP21" s="52" t="s">
        <v>189</v>
      </c>
      <c r="AVQ21" s="52" t="s">
        <v>189</v>
      </c>
      <c r="AVR21" s="52" t="s">
        <v>189</v>
      </c>
      <c r="AVS21" s="52" t="s">
        <v>189</v>
      </c>
      <c r="AVT21" s="52" t="s">
        <v>189</v>
      </c>
      <c r="AVU21" s="52" t="s">
        <v>189</v>
      </c>
      <c r="AVV21" s="52" t="s">
        <v>189</v>
      </c>
      <c r="AVW21" s="52" t="s">
        <v>189</v>
      </c>
      <c r="AVX21" s="52" t="s">
        <v>189</v>
      </c>
      <c r="AVY21" s="52" t="s">
        <v>189</v>
      </c>
      <c r="AVZ21" s="52" t="s">
        <v>189</v>
      </c>
      <c r="AWA21" s="52" t="s">
        <v>189</v>
      </c>
      <c r="AWB21" s="52" t="s">
        <v>189</v>
      </c>
      <c r="AWC21" s="52" t="s">
        <v>189</v>
      </c>
      <c r="AWD21" s="52" t="s">
        <v>189</v>
      </c>
      <c r="AWE21" s="52" t="s">
        <v>189</v>
      </c>
      <c r="AWF21" s="52" t="s">
        <v>189</v>
      </c>
      <c r="AWG21" s="52" t="s">
        <v>189</v>
      </c>
      <c r="AWH21" s="52" t="s">
        <v>189</v>
      </c>
      <c r="AWI21" s="52" t="s">
        <v>189</v>
      </c>
      <c r="AWJ21" s="52" t="s">
        <v>189</v>
      </c>
      <c r="AWK21" s="52" t="s">
        <v>189</v>
      </c>
      <c r="AWL21" s="52" t="s">
        <v>189</v>
      </c>
      <c r="AWM21" s="52" t="s">
        <v>189</v>
      </c>
      <c r="AWN21" s="52" t="s">
        <v>189</v>
      </c>
      <c r="AWO21" s="52" t="s">
        <v>189</v>
      </c>
      <c r="AWP21" s="52" t="s">
        <v>189</v>
      </c>
      <c r="AWQ21" s="52" t="s">
        <v>189</v>
      </c>
      <c r="AWR21" s="52" t="s">
        <v>189</v>
      </c>
      <c r="AWS21" s="52" t="s">
        <v>189</v>
      </c>
      <c r="AWT21" s="52" t="s">
        <v>189</v>
      </c>
      <c r="AWU21" s="52" t="s">
        <v>189</v>
      </c>
      <c r="AWV21" s="52" t="s">
        <v>189</v>
      </c>
      <c r="AWW21" s="52" t="s">
        <v>189</v>
      </c>
      <c r="AWX21" s="52" t="s">
        <v>189</v>
      </c>
      <c r="AWY21" s="52" t="s">
        <v>189</v>
      </c>
      <c r="AWZ21" s="52" t="s">
        <v>189</v>
      </c>
      <c r="AXA21" s="52" t="s">
        <v>189</v>
      </c>
      <c r="AXB21" s="52" t="s">
        <v>189</v>
      </c>
      <c r="AXC21" s="52" t="s">
        <v>189</v>
      </c>
      <c r="AXD21" s="52" t="s">
        <v>189</v>
      </c>
      <c r="AXE21" s="52" t="s">
        <v>189</v>
      </c>
      <c r="AXF21" s="52" t="s">
        <v>189</v>
      </c>
      <c r="AXG21" s="52" t="s">
        <v>189</v>
      </c>
      <c r="AXH21" s="52" t="s">
        <v>189</v>
      </c>
      <c r="AXI21" s="52" t="s">
        <v>189</v>
      </c>
      <c r="AXJ21" s="52" t="s">
        <v>189</v>
      </c>
      <c r="AXK21" s="52" t="s">
        <v>189</v>
      </c>
      <c r="AXL21" s="52" t="s">
        <v>189</v>
      </c>
      <c r="AXM21" s="52" t="s">
        <v>189</v>
      </c>
      <c r="AXN21" s="52" t="s">
        <v>189</v>
      </c>
      <c r="AXO21" s="52" t="s">
        <v>189</v>
      </c>
      <c r="AXP21" s="52" t="s">
        <v>189</v>
      </c>
      <c r="AXQ21" s="52" t="s">
        <v>189</v>
      </c>
      <c r="AXR21" s="52" t="s">
        <v>189</v>
      </c>
      <c r="AXS21" s="52" t="s">
        <v>189</v>
      </c>
      <c r="AXT21" s="52" t="s">
        <v>189</v>
      </c>
      <c r="AXU21" s="52" t="s">
        <v>189</v>
      </c>
      <c r="AXV21" s="52" t="s">
        <v>189</v>
      </c>
      <c r="AXW21" s="52" t="s">
        <v>189</v>
      </c>
      <c r="AXX21" s="52" t="s">
        <v>189</v>
      </c>
      <c r="AXY21" s="52" t="s">
        <v>189</v>
      </c>
      <c r="AXZ21" s="52" t="s">
        <v>189</v>
      </c>
      <c r="AYA21" s="52" t="s">
        <v>189</v>
      </c>
      <c r="AYB21" s="52" t="s">
        <v>189</v>
      </c>
      <c r="AYC21" s="52" t="s">
        <v>189</v>
      </c>
      <c r="AYD21" s="52" t="s">
        <v>189</v>
      </c>
      <c r="AYE21" s="52" t="s">
        <v>189</v>
      </c>
      <c r="AYF21" s="52" t="s">
        <v>189</v>
      </c>
      <c r="AYG21" s="52" t="s">
        <v>189</v>
      </c>
      <c r="AYH21" s="52" t="s">
        <v>189</v>
      </c>
      <c r="AYI21" s="52" t="s">
        <v>189</v>
      </c>
      <c r="AYJ21" s="52" t="s">
        <v>189</v>
      </c>
      <c r="AYK21" s="52" t="s">
        <v>189</v>
      </c>
      <c r="AYL21" s="52" t="s">
        <v>189</v>
      </c>
      <c r="AYM21" s="52" t="s">
        <v>189</v>
      </c>
      <c r="AYN21" s="52" t="s">
        <v>189</v>
      </c>
      <c r="AYO21" s="52" t="s">
        <v>189</v>
      </c>
      <c r="AYP21" s="52" t="s">
        <v>189</v>
      </c>
      <c r="AYQ21" s="52" t="s">
        <v>189</v>
      </c>
      <c r="AYR21" s="52" t="s">
        <v>189</v>
      </c>
      <c r="AYS21" s="52" t="s">
        <v>189</v>
      </c>
      <c r="AYT21" s="52" t="s">
        <v>189</v>
      </c>
      <c r="AYU21" s="52" t="s">
        <v>189</v>
      </c>
      <c r="AYV21" s="52" t="s">
        <v>189</v>
      </c>
      <c r="AYW21" s="52" t="s">
        <v>189</v>
      </c>
      <c r="AYX21" s="52" t="s">
        <v>189</v>
      </c>
      <c r="AYY21" s="52" t="s">
        <v>189</v>
      </c>
      <c r="AYZ21" s="52" t="s">
        <v>189</v>
      </c>
      <c r="AZA21" s="52" t="s">
        <v>189</v>
      </c>
      <c r="AZB21" s="52" t="s">
        <v>189</v>
      </c>
      <c r="AZC21" s="52" t="s">
        <v>189</v>
      </c>
      <c r="AZD21" s="52" t="s">
        <v>189</v>
      </c>
      <c r="AZE21" s="52" t="s">
        <v>189</v>
      </c>
      <c r="AZF21" s="52" t="s">
        <v>189</v>
      </c>
      <c r="AZG21" s="52" t="s">
        <v>189</v>
      </c>
      <c r="AZH21" s="52" t="s">
        <v>189</v>
      </c>
      <c r="AZI21" s="52" t="s">
        <v>189</v>
      </c>
      <c r="AZJ21" s="52" t="s">
        <v>189</v>
      </c>
      <c r="AZK21" s="52" t="s">
        <v>189</v>
      </c>
      <c r="AZL21" s="52" t="s">
        <v>189</v>
      </c>
      <c r="AZM21" s="52" t="s">
        <v>189</v>
      </c>
      <c r="AZN21" s="52" t="s">
        <v>189</v>
      </c>
      <c r="AZO21" s="52" t="s">
        <v>189</v>
      </c>
      <c r="AZP21" s="52" t="s">
        <v>189</v>
      </c>
      <c r="AZQ21" s="52" t="s">
        <v>189</v>
      </c>
      <c r="AZR21" s="52" t="s">
        <v>189</v>
      </c>
      <c r="AZS21" s="52" t="s">
        <v>189</v>
      </c>
      <c r="AZT21" s="52" t="s">
        <v>189</v>
      </c>
      <c r="AZU21" s="52" t="s">
        <v>189</v>
      </c>
      <c r="AZV21" s="52" t="s">
        <v>189</v>
      </c>
      <c r="AZW21" s="52" t="s">
        <v>189</v>
      </c>
      <c r="AZX21" s="52" t="s">
        <v>189</v>
      </c>
      <c r="AZY21" s="52" t="s">
        <v>189</v>
      </c>
      <c r="AZZ21" s="52" t="s">
        <v>189</v>
      </c>
      <c r="BAA21" s="52" t="s">
        <v>189</v>
      </c>
      <c r="BAB21" s="52" t="s">
        <v>189</v>
      </c>
      <c r="BAC21" s="52" t="s">
        <v>189</v>
      </c>
      <c r="BAD21" s="52" t="s">
        <v>189</v>
      </c>
      <c r="BAE21" s="52" t="s">
        <v>189</v>
      </c>
      <c r="BAF21" s="52" t="s">
        <v>189</v>
      </c>
      <c r="BAG21" s="52" t="s">
        <v>189</v>
      </c>
      <c r="BAH21" s="52" t="s">
        <v>189</v>
      </c>
      <c r="BAI21" s="52" t="s">
        <v>189</v>
      </c>
      <c r="BAJ21" s="52" t="s">
        <v>189</v>
      </c>
      <c r="BAK21" s="52" t="s">
        <v>189</v>
      </c>
      <c r="BAL21" s="52" t="s">
        <v>189</v>
      </c>
      <c r="BAM21" s="52" t="s">
        <v>189</v>
      </c>
      <c r="BAN21" s="52" t="s">
        <v>189</v>
      </c>
      <c r="BAO21" s="52" t="s">
        <v>189</v>
      </c>
      <c r="BAP21" s="52" t="s">
        <v>189</v>
      </c>
      <c r="BAQ21" s="52" t="s">
        <v>189</v>
      </c>
      <c r="BAR21" s="52" t="s">
        <v>189</v>
      </c>
      <c r="BAS21" s="52" t="s">
        <v>189</v>
      </c>
      <c r="BAT21" s="52" t="s">
        <v>189</v>
      </c>
      <c r="BAU21" s="52" t="s">
        <v>189</v>
      </c>
      <c r="BAV21" s="52" t="s">
        <v>189</v>
      </c>
      <c r="BAW21" s="52" t="s">
        <v>189</v>
      </c>
      <c r="BAX21" s="52" t="s">
        <v>189</v>
      </c>
      <c r="BAY21" s="52" t="s">
        <v>189</v>
      </c>
      <c r="BAZ21" s="52" t="s">
        <v>189</v>
      </c>
      <c r="BBA21" s="52" t="s">
        <v>189</v>
      </c>
      <c r="BBB21" s="52" t="s">
        <v>189</v>
      </c>
      <c r="BBC21" s="52" t="s">
        <v>189</v>
      </c>
      <c r="BBD21" s="52" t="s">
        <v>189</v>
      </c>
      <c r="BBE21" s="52" t="s">
        <v>189</v>
      </c>
      <c r="BBF21" s="52" t="s">
        <v>189</v>
      </c>
      <c r="BBG21" s="52" t="s">
        <v>189</v>
      </c>
      <c r="BBH21" s="52" t="s">
        <v>189</v>
      </c>
      <c r="BBI21" s="52" t="s">
        <v>189</v>
      </c>
      <c r="BBJ21" s="52" t="s">
        <v>189</v>
      </c>
      <c r="BBK21" s="52" t="s">
        <v>189</v>
      </c>
      <c r="BBL21" s="52" t="s">
        <v>189</v>
      </c>
      <c r="BBM21" s="52" t="s">
        <v>189</v>
      </c>
      <c r="BBN21" s="52" t="s">
        <v>189</v>
      </c>
      <c r="BBO21" s="52" t="s">
        <v>189</v>
      </c>
      <c r="BBP21" s="52" t="s">
        <v>189</v>
      </c>
      <c r="BBQ21" s="52" t="s">
        <v>189</v>
      </c>
      <c r="BBR21" s="52" t="s">
        <v>189</v>
      </c>
      <c r="BBS21" s="52" t="s">
        <v>189</v>
      </c>
      <c r="BBT21" s="52" t="s">
        <v>189</v>
      </c>
      <c r="BBU21" s="52" t="s">
        <v>189</v>
      </c>
      <c r="BBV21" s="52" t="s">
        <v>189</v>
      </c>
      <c r="BBW21" s="52" t="s">
        <v>189</v>
      </c>
      <c r="BBX21" s="52" t="s">
        <v>189</v>
      </c>
      <c r="BBY21" s="52" t="s">
        <v>189</v>
      </c>
      <c r="BBZ21" s="52" t="s">
        <v>189</v>
      </c>
      <c r="BCA21" s="52" t="s">
        <v>189</v>
      </c>
      <c r="BCB21" s="52" t="s">
        <v>189</v>
      </c>
      <c r="BCC21" s="52" t="s">
        <v>189</v>
      </c>
      <c r="BCD21" s="52" t="s">
        <v>189</v>
      </c>
      <c r="BCE21" s="52" t="s">
        <v>189</v>
      </c>
      <c r="BCF21" s="52" t="s">
        <v>189</v>
      </c>
      <c r="BCG21" s="52" t="s">
        <v>189</v>
      </c>
      <c r="BCH21" s="52" t="s">
        <v>189</v>
      </c>
      <c r="BCI21" s="52" t="s">
        <v>189</v>
      </c>
      <c r="BCJ21" s="52" t="s">
        <v>189</v>
      </c>
      <c r="BCK21" s="52" t="s">
        <v>189</v>
      </c>
      <c r="BCL21" s="52" t="s">
        <v>189</v>
      </c>
      <c r="BCM21" s="52" t="s">
        <v>189</v>
      </c>
      <c r="BCN21" s="52" t="s">
        <v>189</v>
      </c>
      <c r="BCO21" s="52" t="s">
        <v>189</v>
      </c>
      <c r="BCP21" s="52" t="s">
        <v>189</v>
      </c>
      <c r="BCQ21" s="52" t="s">
        <v>189</v>
      </c>
      <c r="BCR21" s="52" t="s">
        <v>189</v>
      </c>
      <c r="BCS21" s="52" t="s">
        <v>189</v>
      </c>
      <c r="BCT21" s="52" t="s">
        <v>189</v>
      </c>
      <c r="BCU21" s="52" t="s">
        <v>189</v>
      </c>
      <c r="BCV21" s="52" t="s">
        <v>189</v>
      </c>
      <c r="BCW21" s="52" t="s">
        <v>189</v>
      </c>
      <c r="BCX21" s="52" t="s">
        <v>189</v>
      </c>
      <c r="BCY21" s="52" t="s">
        <v>189</v>
      </c>
      <c r="BCZ21" s="52" t="s">
        <v>189</v>
      </c>
      <c r="BDA21" s="52" t="s">
        <v>189</v>
      </c>
      <c r="BDB21" s="52" t="s">
        <v>189</v>
      </c>
      <c r="BDC21" s="52" t="s">
        <v>189</v>
      </c>
      <c r="BDD21" s="52" t="s">
        <v>189</v>
      </c>
      <c r="BDE21" s="52" t="s">
        <v>189</v>
      </c>
      <c r="BDF21" s="52" t="s">
        <v>189</v>
      </c>
      <c r="BDG21" s="52" t="s">
        <v>189</v>
      </c>
      <c r="BDH21" s="52" t="s">
        <v>189</v>
      </c>
      <c r="BDI21" s="52" t="s">
        <v>189</v>
      </c>
      <c r="BDJ21" s="52" t="s">
        <v>189</v>
      </c>
      <c r="BDK21" s="52" t="s">
        <v>189</v>
      </c>
      <c r="BDL21" s="52" t="s">
        <v>189</v>
      </c>
      <c r="BDM21" s="52" t="s">
        <v>189</v>
      </c>
      <c r="BDN21" s="52" t="s">
        <v>189</v>
      </c>
      <c r="BDO21" s="52" t="s">
        <v>189</v>
      </c>
      <c r="BDP21" s="52" t="s">
        <v>189</v>
      </c>
      <c r="BDQ21" s="52" t="s">
        <v>189</v>
      </c>
      <c r="BDR21" s="52" t="s">
        <v>189</v>
      </c>
      <c r="BDS21" s="52" t="s">
        <v>189</v>
      </c>
      <c r="BDT21" s="52" t="s">
        <v>189</v>
      </c>
      <c r="BDU21" s="52" t="s">
        <v>189</v>
      </c>
      <c r="BDV21" s="52" t="s">
        <v>189</v>
      </c>
      <c r="BDW21" s="52" t="s">
        <v>189</v>
      </c>
      <c r="BDX21" s="52" t="s">
        <v>189</v>
      </c>
      <c r="BDY21" s="52" t="s">
        <v>189</v>
      </c>
      <c r="BDZ21" s="52" t="s">
        <v>189</v>
      </c>
      <c r="BEA21" s="52" t="s">
        <v>189</v>
      </c>
      <c r="BEB21" s="52" t="s">
        <v>189</v>
      </c>
      <c r="BEC21" s="52" t="s">
        <v>189</v>
      </c>
      <c r="BED21" s="52" t="s">
        <v>189</v>
      </c>
      <c r="BEE21" s="52" t="s">
        <v>189</v>
      </c>
      <c r="BEF21" s="52" t="s">
        <v>189</v>
      </c>
      <c r="BEG21" s="52" t="s">
        <v>189</v>
      </c>
      <c r="BEH21" s="52" t="s">
        <v>189</v>
      </c>
      <c r="BEI21" s="52" t="s">
        <v>189</v>
      </c>
      <c r="BEJ21" s="52" t="s">
        <v>189</v>
      </c>
      <c r="BEK21" s="52" t="s">
        <v>189</v>
      </c>
      <c r="BEL21" s="52" t="s">
        <v>189</v>
      </c>
      <c r="BEM21" s="52" t="s">
        <v>189</v>
      </c>
      <c r="BEN21" s="52" t="s">
        <v>189</v>
      </c>
      <c r="BEO21" s="52" t="s">
        <v>189</v>
      </c>
      <c r="BEP21" s="52" t="s">
        <v>189</v>
      </c>
      <c r="BEQ21" s="52" t="s">
        <v>189</v>
      </c>
      <c r="BER21" s="52" t="s">
        <v>189</v>
      </c>
      <c r="BES21" s="52" t="s">
        <v>189</v>
      </c>
      <c r="BET21" s="52" t="s">
        <v>189</v>
      </c>
      <c r="BEU21" s="52" t="s">
        <v>189</v>
      </c>
      <c r="BEV21" s="52" t="s">
        <v>189</v>
      </c>
      <c r="BEW21" s="52" t="s">
        <v>189</v>
      </c>
      <c r="BEX21" s="52" t="s">
        <v>189</v>
      </c>
      <c r="BEY21" s="52" t="s">
        <v>189</v>
      </c>
      <c r="BEZ21" s="52" t="s">
        <v>189</v>
      </c>
      <c r="BFA21" s="52" t="s">
        <v>189</v>
      </c>
      <c r="BFB21" s="52" t="s">
        <v>189</v>
      </c>
      <c r="BFC21" s="52" t="s">
        <v>189</v>
      </c>
      <c r="BFD21" s="52" t="s">
        <v>189</v>
      </c>
      <c r="BFE21" s="52" t="s">
        <v>189</v>
      </c>
      <c r="BFF21" s="52" t="s">
        <v>189</v>
      </c>
      <c r="BFG21" s="52" t="s">
        <v>189</v>
      </c>
      <c r="BFH21" s="52" t="s">
        <v>189</v>
      </c>
      <c r="BFI21" s="52" t="s">
        <v>189</v>
      </c>
      <c r="BFJ21" s="52" t="s">
        <v>189</v>
      </c>
      <c r="BFK21" s="52" t="s">
        <v>189</v>
      </c>
      <c r="BFL21" s="52" t="s">
        <v>189</v>
      </c>
      <c r="BFM21" s="52" t="s">
        <v>189</v>
      </c>
      <c r="BFN21" s="52" t="s">
        <v>189</v>
      </c>
      <c r="BFO21" s="52" t="s">
        <v>189</v>
      </c>
      <c r="BFP21" s="52" t="s">
        <v>189</v>
      </c>
      <c r="BFQ21" s="52" t="s">
        <v>189</v>
      </c>
      <c r="BFR21" s="52" t="s">
        <v>189</v>
      </c>
      <c r="BFS21" s="52" t="s">
        <v>189</v>
      </c>
      <c r="BFT21" s="52" t="s">
        <v>189</v>
      </c>
      <c r="BFU21" s="52" t="s">
        <v>189</v>
      </c>
      <c r="BFV21" s="52" t="s">
        <v>189</v>
      </c>
      <c r="BFW21" s="52" t="s">
        <v>189</v>
      </c>
      <c r="BFX21" s="52" t="s">
        <v>189</v>
      </c>
      <c r="BFY21" s="52" t="s">
        <v>189</v>
      </c>
      <c r="BFZ21" s="52" t="s">
        <v>189</v>
      </c>
      <c r="BGA21" s="52" t="s">
        <v>189</v>
      </c>
      <c r="BGB21" s="52" t="s">
        <v>189</v>
      </c>
      <c r="BGC21" s="52" t="s">
        <v>189</v>
      </c>
      <c r="BGD21" s="52" t="s">
        <v>189</v>
      </c>
      <c r="BGE21" s="52" t="s">
        <v>189</v>
      </c>
      <c r="BGF21" s="52" t="s">
        <v>189</v>
      </c>
      <c r="BGG21" s="52" t="s">
        <v>189</v>
      </c>
      <c r="BGH21" s="52" t="s">
        <v>189</v>
      </c>
      <c r="BGI21" s="52" t="s">
        <v>189</v>
      </c>
      <c r="BGJ21" s="52" t="s">
        <v>189</v>
      </c>
      <c r="BGK21" s="52" t="s">
        <v>189</v>
      </c>
      <c r="BGL21" s="52" t="s">
        <v>189</v>
      </c>
      <c r="BGM21" s="52" t="s">
        <v>189</v>
      </c>
      <c r="BGN21" s="52" t="s">
        <v>189</v>
      </c>
      <c r="BGO21" s="52" t="s">
        <v>189</v>
      </c>
      <c r="BGP21" s="52" t="s">
        <v>189</v>
      </c>
      <c r="BGQ21" s="52" t="s">
        <v>189</v>
      </c>
      <c r="BGR21" s="52" t="s">
        <v>189</v>
      </c>
      <c r="BGS21" s="52" t="s">
        <v>189</v>
      </c>
      <c r="BGT21" s="52" t="s">
        <v>189</v>
      </c>
      <c r="BGU21" s="52" t="s">
        <v>189</v>
      </c>
      <c r="BGV21" s="52" t="s">
        <v>189</v>
      </c>
      <c r="BGW21" s="52" t="s">
        <v>189</v>
      </c>
      <c r="BGX21" s="52" t="s">
        <v>189</v>
      </c>
      <c r="BGY21" s="52" t="s">
        <v>189</v>
      </c>
      <c r="BGZ21" s="52" t="s">
        <v>189</v>
      </c>
      <c r="BHA21" s="52" t="s">
        <v>189</v>
      </c>
      <c r="BHB21" s="52" t="s">
        <v>189</v>
      </c>
      <c r="BHC21" s="52" t="s">
        <v>189</v>
      </c>
      <c r="BHD21" s="52" t="s">
        <v>189</v>
      </c>
      <c r="BHE21" s="52" t="s">
        <v>189</v>
      </c>
      <c r="BHF21" s="52" t="s">
        <v>189</v>
      </c>
      <c r="BHG21" s="52" t="s">
        <v>189</v>
      </c>
      <c r="BHH21" s="52" t="s">
        <v>189</v>
      </c>
      <c r="BHI21" s="52" t="s">
        <v>189</v>
      </c>
      <c r="BHJ21" s="52" t="s">
        <v>189</v>
      </c>
      <c r="BHK21" s="52" t="s">
        <v>189</v>
      </c>
      <c r="BHL21" s="52" t="s">
        <v>189</v>
      </c>
      <c r="BHM21" s="52" t="s">
        <v>189</v>
      </c>
      <c r="BHN21" s="52" t="s">
        <v>189</v>
      </c>
      <c r="BHO21" s="52" t="s">
        <v>189</v>
      </c>
      <c r="BHP21" s="52" t="s">
        <v>189</v>
      </c>
      <c r="BHQ21" s="52" t="s">
        <v>189</v>
      </c>
      <c r="BHR21" s="52" t="s">
        <v>189</v>
      </c>
      <c r="BHS21" s="52" t="s">
        <v>189</v>
      </c>
      <c r="BHT21" s="52" t="s">
        <v>189</v>
      </c>
      <c r="BHU21" s="52" t="s">
        <v>189</v>
      </c>
      <c r="BHV21" s="52" t="s">
        <v>189</v>
      </c>
      <c r="BHW21" s="52" t="s">
        <v>189</v>
      </c>
      <c r="BHX21" s="52" t="s">
        <v>189</v>
      </c>
      <c r="BHY21" s="52" t="s">
        <v>189</v>
      </c>
      <c r="BHZ21" s="52" t="s">
        <v>189</v>
      </c>
      <c r="BIA21" s="52" t="s">
        <v>189</v>
      </c>
      <c r="BIB21" s="52" t="s">
        <v>189</v>
      </c>
      <c r="BIC21" s="52" t="s">
        <v>189</v>
      </c>
      <c r="BID21" s="52" t="s">
        <v>189</v>
      </c>
      <c r="BIE21" s="52" t="s">
        <v>189</v>
      </c>
      <c r="BIF21" s="52" t="s">
        <v>189</v>
      </c>
      <c r="BIG21" s="52" t="s">
        <v>189</v>
      </c>
      <c r="BIH21" s="52" t="s">
        <v>189</v>
      </c>
      <c r="BII21" s="52" t="s">
        <v>189</v>
      </c>
      <c r="BIJ21" s="52" t="s">
        <v>189</v>
      </c>
      <c r="BIK21" s="52" t="s">
        <v>189</v>
      </c>
      <c r="BIL21" s="52" t="s">
        <v>189</v>
      </c>
      <c r="BIM21" s="52" t="s">
        <v>189</v>
      </c>
      <c r="BIN21" s="52" t="s">
        <v>189</v>
      </c>
      <c r="BIO21" s="52" t="s">
        <v>189</v>
      </c>
      <c r="BIP21" s="52" t="s">
        <v>189</v>
      </c>
      <c r="BIQ21" s="52" t="s">
        <v>189</v>
      </c>
      <c r="BIR21" s="52" t="s">
        <v>189</v>
      </c>
      <c r="BIS21" s="52" t="s">
        <v>189</v>
      </c>
      <c r="BIT21" s="52" t="s">
        <v>189</v>
      </c>
      <c r="BIU21" s="52" t="s">
        <v>189</v>
      </c>
      <c r="BIV21" s="52" t="s">
        <v>189</v>
      </c>
      <c r="BIW21" s="52" t="s">
        <v>189</v>
      </c>
      <c r="BIX21" s="52" t="s">
        <v>189</v>
      </c>
      <c r="BIY21" s="52" t="s">
        <v>189</v>
      </c>
      <c r="BIZ21" s="52" t="s">
        <v>189</v>
      </c>
      <c r="BJA21" s="52" t="s">
        <v>189</v>
      </c>
      <c r="BJB21" s="52" t="s">
        <v>189</v>
      </c>
      <c r="BJC21" s="52" t="s">
        <v>189</v>
      </c>
      <c r="BJD21" s="52" t="s">
        <v>189</v>
      </c>
      <c r="BJE21" s="52" t="s">
        <v>189</v>
      </c>
      <c r="BJF21" s="52" t="s">
        <v>189</v>
      </c>
      <c r="BJG21" s="52" t="s">
        <v>189</v>
      </c>
      <c r="BJH21" s="52" t="s">
        <v>189</v>
      </c>
      <c r="BJI21" s="52" t="s">
        <v>189</v>
      </c>
      <c r="BJJ21" s="52" t="s">
        <v>189</v>
      </c>
      <c r="BJK21" s="52" t="s">
        <v>189</v>
      </c>
      <c r="BJL21" s="52" t="s">
        <v>189</v>
      </c>
      <c r="BJM21" s="52" t="s">
        <v>189</v>
      </c>
      <c r="BJN21" s="52" t="s">
        <v>189</v>
      </c>
      <c r="BJO21" s="52" t="s">
        <v>189</v>
      </c>
      <c r="BJP21" s="52" t="s">
        <v>189</v>
      </c>
      <c r="BJQ21" s="52" t="s">
        <v>189</v>
      </c>
      <c r="BJR21" s="52" t="s">
        <v>189</v>
      </c>
      <c r="BJS21" s="52" t="s">
        <v>189</v>
      </c>
      <c r="BJT21" s="52" t="s">
        <v>189</v>
      </c>
      <c r="BJU21" s="52" t="s">
        <v>189</v>
      </c>
      <c r="BJV21" s="52" t="s">
        <v>189</v>
      </c>
      <c r="BJW21" s="52" t="s">
        <v>189</v>
      </c>
      <c r="BJX21" s="52" t="s">
        <v>189</v>
      </c>
      <c r="BJY21" s="52" t="s">
        <v>189</v>
      </c>
      <c r="BJZ21" s="52" t="s">
        <v>189</v>
      </c>
      <c r="BKA21" s="52" t="s">
        <v>189</v>
      </c>
      <c r="BKB21" s="52" t="s">
        <v>189</v>
      </c>
      <c r="BKC21" s="52" t="s">
        <v>189</v>
      </c>
      <c r="BKD21" s="52" t="s">
        <v>189</v>
      </c>
      <c r="BKE21" s="52" t="s">
        <v>189</v>
      </c>
      <c r="BKF21" s="52" t="s">
        <v>189</v>
      </c>
      <c r="BKG21" s="52" t="s">
        <v>189</v>
      </c>
      <c r="BKH21" s="52" t="s">
        <v>189</v>
      </c>
      <c r="BKI21" s="52" t="s">
        <v>189</v>
      </c>
      <c r="BKJ21" s="52" t="s">
        <v>189</v>
      </c>
      <c r="BKK21" s="52" t="s">
        <v>189</v>
      </c>
      <c r="BKL21" s="52" t="s">
        <v>189</v>
      </c>
      <c r="BKM21" s="52" t="s">
        <v>189</v>
      </c>
      <c r="BKN21" s="52" t="s">
        <v>189</v>
      </c>
      <c r="BKO21" s="52" t="s">
        <v>189</v>
      </c>
      <c r="BKP21" s="52" t="s">
        <v>189</v>
      </c>
      <c r="BKQ21" s="52" t="s">
        <v>189</v>
      </c>
      <c r="BKR21" s="52" t="s">
        <v>189</v>
      </c>
      <c r="BKS21" s="52" t="s">
        <v>189</v>
      </c>
      <c r="BKT21" s="52" t="s">
        <v>189</v>
      </c>
      <c r="BKU21" s="52" t="s">
        <v>189</v>
      </c>
      <c r="BKV21" s="52" t="s">
        <v>189</v>
      </c>
      <c r="BKW21" s="52" t="s">
        <v>189</v>
      </c>
      <c r="BKX21" s="52" t="s">
        <v>189</v>
      </c>
      <c r="BKY21" s="52" t="s">
        <v>189</v>
      </c>
      <c r="BKZ21" s="52" t="s">
        <v>189</v>
      </c>
      <c r="BLA21" s="52" t="s">
        <v>189</v>
      </c>
      <c r="BLB21" s="52" t="s">
        <v>189</v>
      </c>
      <c r="BLC21" s="52" t="s">
        <v>189</v>
      </c>
      <c r="BLD21" s="52" t="s">
        <v>189</v>
      </c>
      <c r="BLE21" s="52" t="s">
        <v>189</v>
      </c>
      <c r="BLF21" s="52" t="s">
        <v>189</v>
      </c>
      <c r="BLG21" s="52" t="s">
        <v>189</v>
      </c>
      <c r="BLH21" s="52" t="s">
        <v>189</v>
      </c>
      <c r="BLI21" s="52" t="s">
        <v>189</v>
      </c>
      <c r="BLJ21" s="52" t="s">
        <v>189</v>
      </c>
      <c r="BLK21" s="52" t="s">
        <v>189</v>
      </c>
      <c r="BLL21" s="52" t="s">
        <v>189</v>
      </c>
      <c r="BLM21" s="52" t="s">
        <v>189</v>
      </c>
      <c r="BLN21" s="52" t="s">
        <v>189</v>
      </c>
      <c r="BLO21" s="52" t="s">
        <v>189</v>
      </c>
      <c r="BLP21" s="52" t="s">
        <v>189</v>
      </c>
      <c r="BLQ21" s="52" t="s">
        <v>189</v>
      </c>
      <c r="BLR21" s="52" t="s">
        <v>189</v>
      </c>
      <c r="BLS21" s="52" t="s">
        <v>189</v>
      </c>
      <c r="BLT21" s="52" t="s">
        <v>189</v>
      </c>
      <c r="BLU21" s="52" t="s">
        <v>189</v>
      </c>
      <c r="BLV21" s="52" t="s">
        <v>189</v>
      </c>
      <c r="BLW21" s="52" t="s">
        <v>189</v>
      </c>
      <c r="BLX21" s="52" t="s">
        <v>189</v>
      </c>
      <c r="BLY21" s="52" t="s">
        <v>189</v>
      </c>
      <c r="BLZ21" s="52" t="s">
        <v>189</v>
      </c>
      <c r="BMA21" s="52" t="s">
        <v>189</v>
      </c>
      <c r="BMB21" s="52" t="s">
        <v>189</v>
      </c>
      <c r="BMC21" s="52" t="s">
        <v>189</v>
      </c>
      <c r="BMD21" s="52" t="s">
        <v>189</v>
      </c>
      <c r="BME21" s="52" t="s">
        <v>189</v>
      </c>
      <c r="BMF21" s="52" t="s">
        <v>189</v>
      </c>
      <c r="BMG21" s="52" t="s">
        <v>189</v>
      </c>
      <c r="BMH21" s="52" t="s">
        <v>189</v>
      </c>
      <c r="BMI21" s="52" t="s">
        <v>189</v>
      </c>
      <c r="BMJ21" s="52" t="s">
        <v>189</v>
      </c>
      <c r="BMK21" s="52" t="s">
        <v>189</v>
      </c>
      <c r="BML21" s="52" t="s">
        <v>189</v>
      </c>
      <c r="BMM21" s="52" t="s">
        <v>189</v>
      </c>
      <c r="BMN21" s="52" t="s">
        <v>189</v>
      </c>
      <c r="BMO21" s="52" t="s">
        <v>189</v>
      </c>
      <c r="BMP21" s="52" t="s">
        <v>189</v>
      </c>
      <c r="BMQ21" s="52" t="s">
        <v>189</v>
      </c>
      <c r="BMR21" s="52" t="s">
        <v>189</v>
      </c>
      <c r="BMS21" s="52" t="s">
        <v>189</v>
      </c>
      <c r="BMT21" s="52" t="s">
        <v>189</v>
      </c>
      <c r="BMU21" s="52" t="s">
        <v>189</v>
      </c>
      <c r="BMV21" s="52" t="s">
        <v>189</v>
      </c>
      <c r="BMW21" s="52" t="s">
        <v>189</v>
      </c>
      <c r="BMX21" s="52" t="s">
        <v>189</v>
      </c>
      <c r="BMY21" s="52" t="s">
        <v>189</v>
      </c>
      <c r="BMZ21" s="52" t="s">
        <v>189</v>
      </c>
      <c r="BNA21" s="52" t="s">
        <v>189</v>
      </c>
      <c r="BNB21" s="52" t="s">
        <v>189</v>
      </c>
      <c r="BNC21" s="52" t="s">
        <v>189</v>
      </c>
      <c r="BND21" s="52" t="s">
        <v>189</v>
      </c>
      <c r="BNE21" s="52" t="s">
        <v>189</v>
      </c>
      <c r="BNF21" s="52" t="s">
        <v>189</v>
      </c>
      <c r="BNG21" s="52" t="s">
        <v>189</v>
      </c>
      <c r="BNH21" s="52" t="s">
        <v>189</v>
      </c>
      <c r="BNI21" s="52" t="s">
        <v>189</v>
      </c>
      <c r="BNJ21" s="52" t="s">
        <v>189</v>
      </c>
      <c r="BNK21" s="52" t="s">
        <v>189</v>
      </c>
      <c r="BNL21" s="52" t="s">
        <v>189</v>
      </c>
      <c r="BNM21" s="52" t="s">
        <v>189</v>
      </c>
      <c r="BNN21" s="52" t="s">
        <v>189</v>
      </c>
      <c r="BNO21" s="52" t="s">
        <v>189</v>
      </c>
      <c r="BNP21" s="52" t="s">
        <v>189</v>
      </c>
      <c r="BNQ21" s="52" t="s">
        <v>189</v>
      </c>
      <c r="BNR21" s="52" t="s">
        <v>189</v>
      </c>
      <c r="BNS21" s="52" t="s">
        <v>189</v>
      </c>
      <c r="BNT21" s="52" t="s">
        <v>189</v>
      </c>
      <c r="BNU21" s="52" t="s">
        <v>189</v>
      </c>
      <c r="BNV21" s="52" t="s">
        <v>189</v>
      </c>
      <c r="BNW21" s="52" t="s">
        <v>189</v>
      </c>
      <c r="BNX21" s="52" t="s">
        <v>189</v>
      </c>
      <c r="BNY21" s="52" t="s">
        <v>189</v>
      </c>
      <c r="BNZ21" s="52" t="s">
        <v>189</v>
      </c>
      <c r="BOA21" s="52" t="s">
        <v>189</v>
      </c>
      <c r="BOB21" s="52" t="s">
        <v>189</v>
      </c>
      <c r="BOC21" s="52" t="s">
        <v>189</v>
      </c>
      <c r="BOD21" s="52" t="s">
        <v>189</v>
      </c>
      <c r="BOE21" s="52" t="s">
        <v>189</v>
      </c>
      <c r="BOF21" s="52" t="s">
        <v>189</v>
      </c>
      <c r="BOG21" s="52" t="s">
        <v>189</v>
      </c>
      <c r="BOH21" s="52" t="s">
        <v>189</v>
      </c>
      <c r="BOI21" s="52" t="s">
        <v>189</v>
      </c>
      <c r="BOJ21" s="52" t="s">
        <v>189</v>
      </c>
      <c r="BOK21" s="52" t="s">
        <v>189</v>
      </c>
      <c r="BOL21" s="52" t="s">
        <v>189</v>
      </c>
      <c r="BOM21" s="52" t="s">
        <v>189</v>
      </c>
      <c r="BON21" s="52" t="s">
        <v>189</v>
      </c>
      <c r="BOO21" s="52" t="s">
        <v>189</v>
      </c>
      <c r="BOP21" s="52" t="s">
        <v>189</v>
      </c>
      <c r="BOQ21" s="52" t="s">
        <v>189</v>
      </c>
      <c r="BOR21" s="52" t="s">
        <v>189</v>
      </c>
      <c r="BOS21" s="52" t="s">
        <v>189</v>
      </c>
      <c r="BOT21" s="52" t="s">
        <v>189</v>
      </c>
      <c r="BOU21" s="52" t="s">
        <v>189</v>
      </c>
      <c r="BOV21" s="52" t="s">
        <v>189</v>
      </c>
      <c r="BOW21" s="52" t="s">
        <v>189</v>
      </c>
      <c r="BOX21" s="52" t="s">
        <v>189</v>
      </c>
      <c r="BOY21" s="52" t="s">
        <v>189</v>
      </c>
      <c r="BOZ21" s="52" t="s">
        <v>189</v>
      </c>
      <c r="BPA21" s="52" t="s">
        <v>189</v>
      </c>
      <c r="BPB21" s="52" t="s">
        <v>189</v>
      </c>
      <c r="BPC21" s="52" t="s">
        <v>189</v>
      </c>
      <c r="BPD21" s="52" t="s">
        <v>189</v>
      </c>
      <c r="BPE21" s="52" t="s">
        <v>189</v>
      </c>
      <c r="BPF21" s="52" t="s">
        <v>189</v>
      </c>
      <c r="BPG21" s="52" t="s">
        <v>189</v>
      </c>
      <c r="BPH21" s="52" t="s">
        <v>189</v>
      </c>
      <c r="BPI21" s="52" t="s">
        <v>189</v>
      </c>
      <c r="BPJ21" s="52" t="s">
        <v>189</v>
      </c>
      <c r="BPK21" s="52" t="s">
        <v>189</v>
      </c>
      <c r="BPL21" s="52" t="s">
        <v>189</v>
      </c>
      <c r="BPM21" s="52" t="s">
        <v>189</v>
      </c>
      <c r="BPN21" s="52" t="s">
        <v>189</v>
      </c>
      <c r="BPO21" s="52" t="s">
        <v>189</v>
      </c>
      <c r="BPP21" s="52" t="s">
        <v>189</v>
      </c>
      <c r="BPQ21" s="52" t="s">
        <v>189</v>
      </c>
      <c r="BPR21" s="52" t="s">
        <v>189</v>
      </c>
      <c r="BPS21" s="52" t="s">
        <v>189</v>
      </c>
      <c r="BPT21" s="52" t="s">
        <v>189</v>
      </c>
      <c r="BPU21" s="52" t="s">
        <v>189</v>
      </c>
      <c r="BPV21" s="52" t="s">
        <v>189</v>
      </c>
      <c r="BPW21" s="52" t="s">
        <v>189</v>
      </c>
      <c r="BPX21" s="52" t="s">
        <v>189</v>
      </c>
      <c r="BPY21" s="52" t="s">
        <v>189</v>
      </c>
      <c r="BPZ21" s="52" t="s">
        <v>189</v>
      </c>
      <c r="BQA21" s="52" t="s">
        <v>189</v>
      </c>
      <c r="BQB21" s="52" t="s">
        <v>189</v>
      </c>
      <c r="BQC21" s="52" t="s">
        <v>189</v>
      </c>
      <c r="BQD21" s="52" t="s">
        <v>189</v>
      </c>
      <c r="BQE21" s="52" t="s">
        <v>189</v>
      </c>
      <c r="BQF21" s="52" t="s">
        <v>189</v>
      </c>
      <c r="BQG21" s="52" t="s">
        <v>189</v>
      </c>
      <c r="BQH21" s="52" t="s">
        <v>189</v>
      </c>
      <c r="BQI21" s="52" t="s">
        <v>189</v>
      </c>
      <c r="BQJ21" s="52" t="s">
        <v>189</v>
      </c>
      <c r="BQK21" s="52" t="s">
        <v>189</v>
      </c>
      <c r="BQL21" s="52" t="s">
        <v>189</v>
      </c>
      <c r="BQM21" s="52" t="s">
        <v>189</v>
      </c>
      <c r="BQN21" s="52" t="s">
        <v>189</v>
      </c>
      <c r="BQO21" s="52" t="s">
        <v>189</v>
      </c>
      <c r="BQP21" s="52" t="s">
        <v>189</v>
      </c>
      <c r="BQQ21" s="52" t="s">
        <v>189</v>
      </c>
      <c r="BQR21" s="52" t="s">
        <v>189</v>
      </c>
      <c r="BQS21" s="52" t="s">
        <v>189</v>
      </c>
      <c r="BQT21" s="52" t="s">
        <v>189</v>
      </c>
      <c r="BQU21" s="52" t="s">
        <v>189</v>
      </c>
      <c r="BQV21" s="52" t="s">
        <v>189</v>
      </c>
      <c r="BQW21" s="52" t="s">
        <v>189</v>
      </c>
      <c r="BQX21" s="52" t="s">
        <v>189</v>
      </c>
      <c r="BQY21" s="52" t="s">
        <v>189</v>
      </c>
      <c r="BQZ21" s="52" t="s">
        <v>189</v>
      </c>
      <c r="BRA21" s="52" t="s">
        <v>189</v>
      </c>
      <c r="BRB21" s="52" t="s">
        <v>189</v>
      </c>
      <c r="BRC21" s="52" t="s">
        <v>189</v>
      </c>
      <c r="BRD21" s="52" t="s">
        <v>189</v>
      </c>
      <c r="BRE21" s="52" t="s">
        <v>189</v>
      </c>
      <c r="BRF21" s="52" t="s">
        <v>189</v>
      </c>
      <c r="BRG21" s="52" t="s">
        <v>189</v>
      </c>
      <c r="BRH21" s="52" t="s">
        <v>189</v>
      </c>
      <c r="BRI21" s="52" t="s">
        <v>189</v>
      </c>
      <c r="BRJ21" s="52" t="s">
        <v>189</v>
      </c>
      <c r="BRK21" s="52" t="s">
        <v>189</v>
      </c>
      <c r="BRL21" s="52" t="s">
        <v>189</v>
      </c>
      <c r="BRM21" s="52" t="s">
        <v>189</v>
      </c>
      <c r="BRN21" s="52" t="s">
        <v>189</v>
      </c>
      <c r="BRO21" s="52" t="s">
        <v>189</v>
      </c>
      <c r="BRP21" s="52" t="s">
        <v>189</v>
      </c>
      <c r="BRQ21" s="52" t="s">
        <v>189</v>
      </c>
      <c r="BRR21" s="52" t="s">
        <v>189</v>
      </c>
      <c r="BRS21" s="52" t="s">
        <v>189</v>
      </c>
      <c r="BRT21" s="52" t="s">
        <v>189</v>
      </c>
      <c r="BRU21" s="52" t="s">
        <v>189</v>
      </c>
      <c r="BRV21" s="52" t="s">
        <v>189</v>
      </c>
      <c r="BRW21" s="52" t="s">
        <v>189</v>
      </c>
      <c r="BRX21" s="52" t="s">
        <v>189</v>
      </c>
      <c r="BRY21" s="52" t="s">
        <v>189</v>
      </c>
      <c r="BRZ21" s="52" t="s">
        <v>189</v>
      </c>
      <c r="BSA21" s="52" t="s">
        <v>189</v>
      </c>
      <c r="BSB21" s="52" t="s">
        <v>189</v>
      </c>
      <c r="BSC21" s="52" t="s">
        <v>189</v>
      </c>
      <c r="BSD21" s="52" t="s">
        <v>189</v>
      </c>
      <c r="BSE21" s="52" t="s">
        <v>189</v>
      </c>
      <c r="BSF21" s="52" t="s">
        <v>189</v>
      </c>
      <c r="BSG21" s="52" t="s">
        <v>189</v>
      </c>
      <c r="BSH21" s="52" t="s">
        <v>189</v>
      </c>
      <c r="BSI21" s="52" t="s">
        <v>189</v>
      </c>
      <c r="BSJ21" s="52" t="s">
        <v>189</v>
      </c>
      <c r="BSK21" s="52" t="s">
        <v>189</v>
      </c>
      <c r="BSL21" s="52" t="s">
        <v>189</v>
      </c>
      <c r="BSM21" s="52" t="s">
        <v>189</v>
      </c>
      <c r="BSN21" s="52" t="s">
        <v>189</v>
      </c>
      <c r="BSO21" s="52" t="s">
        <v>189</v>
      </c>
      <c r="BSP21" s="52" t="s">
        <v>189</v>
      </c>
      <c r="BSQ21" s="52" t="s">
        <v>189</v>
      </c>
      <c r="BSR21" s="52" t="s">
        <v>189</v>
      </c>
      <c r="BSS21" s="52" t="s">
        <v>189</v>
      </c>
      <c r="BST21" s="52" t="s">
        <v>189</v>
      </c>
      <c r="BSU21" s="52" t="s">
        <v>189</v>
      </c>
      <c r="BSV21" s="52" t="s">
        <v>189</v>
      </c>
      <c r="BSW21" s="52" t="s">
        <v>189</v>
      </c>
      <c r="BSX21" s="52" t="s">
        <v>189</v>
      </c>
      <c r="BSY21" s="52" t="s">
        <v>189</v>
      </c>
      <c r="BSZ21" s="52" t="s">
        <v>189</v>
      </c>
      <c r="BTA21" s="52" t="s">
        <v>189</v>
      </c>
      <c r="BTB21" s="52" t="s">
        <v>189</v>
      </c>
      <c r="BTC21" s="52" t="s">
        <v>189</v>
      </c>
      <c r="BTD21" s="52" t="s">
        <v>189</v>
      </c>
      <c r="BTE21" s="52" t="s">
        <v>189</v>
      </c>
      <c r="BTF21" s="52" t="s">
        <v>189</v>
      </c>
      <c r="BTG21" s="52" t="s">
        <v>189</v>
      </c>
      <c r="BTH21" s="52" t="s">
        <v>189</v>
      </c>
      <c r="BTI21" s="52" t="s">
        <v>189</v>
      </c>
      <c r="BTJ21" s="52" t="s">
        <v>189</v>
      </c>
      <c r="BTK21" s="52" t="s">
        <v>189</v>
      </c>
      <c r="BTL21" s="52" t="s">
        <v>189</v>
      </c>
      <c r="BTM21" s="52" t="s">
        <v>189</v>
      </c>
      <c r="BTN21" s="52" t="s">
        <v>189</v>
      </c>
      <c r="BTO21" s="52" t="s">
        <v>189</v>
      </c>
      <c r="BTP21" s="52" t="s">
        <v>189</v>
      </c>
      <c r="BTQ21" s="52" t="s">
        <v>189</v>
      </c>
      <c r="BTR21" s="52" t="s">
        <v>189</v>
      </c>
      <c r="BTS21" s="52" t="s">
        <v>189</v>
      </c>
      <c r="BTT21" s="52" t="s">
        <v>189</v>
      </c>
      <c r="BTU21" s="52" t="s">
        <v>189</v>
      </c>
      <c r="BTV21" s="52" t="s">
        <v>189</v>
      </c>
      <c r="BTW21" s="52" t="s">
        <v>189</v>
      </c>
      <c r="BTX21" s="52" t="s">
        <v>189</v>
      </c>
      <c r="BTY21" s="52" t="s">
        <v>189</v>
      </c>
      <c r="BTZ21" s="52" t="s">
        <v>189</v>
      </c>
      <c r="BUA21" s="52" t="s">
        <v>189</v>
      </c>
      <c r="BUB21" s="52" t="s">
        <v>189</v>
      </c>
      <c r="BUC21" s="52" t="s">
        <v>189</v>
      </c>
      <c r="BUD21" s="52" t="s">
        <v>189</v>
      </c>
      <c r="BUE21" s="52" t="s">
        <v>189</v>
      </c>
      <c r="BUF21" s="52" t="s">
        <v>189</v>
      </c>
      <c r="BUG21" s="52" t="s">
        <v>189</v>
      </c>
      <c r="BUH21" s="52" t="s">
        <v>189</v>
      </c>
      <c r="BUI21" s="52" t="s">
        <v>189</v>
      </c>
      <c r="BUJ21" s="52" t="s">
        <v>189</v>
      </c>
      <c r="BUK21" s="52" t="s">
        <v>189</v>
      </c>
      <c r="BUL21" s="52" t="s">
        <v>189</v>
      </c>
      <c r="BUM21" s="52" t="s">
        <v>189</v>
      </c>
      <c r="BUN21" s="52" t="s">
        <v>189</v>
      </c>
      <c r="BUO21" s="52" t="s">
        <v>189</v>
      </c>
      <c r="BUP21" s="52" t="s">
        <v>189</v>
      </c>
      <c r="BUQ21" s="52" t="s">
        <v>189</v>
      </c>
      <c r="BUR21" s="52" t="s">
        <v>189</v>
      </c>
      <c r="BUS21" s="52" t="s">
        <v>189</v>
      </c>
      <c r="BUT21" s="52" t="s">
        <v>189</v>
      </c>
      <c r="BUU21" s="52" t="s">
        <v>189</v>
      </c>
      <c r="BUV21" s="52" t="s">
        <v>189</v>
      </c>
      <c r="BUW21" s="52" t="s">
        <v>189</v>
      </c>
      <c r="BUX21" s="52" t="s">
        <v>189</v>
      </c>
      <c r="BUY21" s="52" t="s">
        <v>189</v>
      </c>
      <c r="BUZ21" s="52" t="s">
        <v>189</v>
      </c>
      <c r="BVA21" s="52" t="s">
        <v>189</v>
      </c>
      <c r="BVB21" s="52" t="s">
        <v>189</v>
      </c>
      <c r="BVC21" s="52" t="s">
        <v>189</v>
      </c>
      <c r="BVD21" s="52" t="s">
        <v>189</v>
      </c>
      <c r="BVE21" s="52" t="s">
        <v>189</v>
      </c>
      <c r="BVF21" s="52" t="s">
        <v>189</v>
      </c>
      <c r="BVG21" s="52" t="s">
        <v>189</v>
      </c>
      <c r="BVH21" s="52" t="s">
        <v>189</v>
      </c>
      <c r="BVI21" s="52" t="s">
        <v>189</v>
      </c>
      <c r="BVJ21" s="52" t="s">
        <v>189</v>
      </c>
      <c r="BVK21" s="52" t="s">
        <v>189</v>
      </c>
      <c r="BVL21" s="52" t="s">
        <v>189</v>
      </c>
      <c r="BVM21" s="52" t="s">
        <v>189</v>
      </c>
      <c r="BVN21" s="52" t="s">
        <v>189</v>
      </c>
      <c r="BVO21" s="52" t="s">
        <v>189</v>
      </c>
      <c r="BVP21" s="52" t="s">
        <v>189</v>
      </c>
      <c r="BVQ21" s="52" t="s">
        <v>189</v>
      </c>
      <c r="BVR21" s="52" t="s">
        <v>189</v>
      </c>
      <c r="BVS21" s="52" t="s">
        <v>189</v>
      </c>
      <c r="BVT21" s="52" t="s">
        <v>189</v>
      </c>
      <c r="BVU21" s="52" t="s">
        <v>189</v>
      </c>
      <c r="BVV21" s="52" t="s">
        <v>189</v>
      </c>
      <c r="BVW21" s="52" t="s">
        <v>189</v>
      </c>
      <c r="BVX21" s="52" t="s">
        <v>189</v>
      </c>
      <c r="BVY21" s="52" t="s">
        <v>189</v>
      </c>
      <c r="BVZ21" s="52" t="s">
        <v>189</v>
      </c>
      <c r="BWA21" s="52" t="s">
        <v>189</v>
      </c>
      <c r="BWB21" s="52" t="s">
        <v>189</v>
      </c>
      <c r="BWC21" s="52" t="s">
        <v>189</v>
      </c>
      <c r="BWD21" s="52" t="s">
        <v>189</v>
      </c>
      <c r="BWE21" s="52" t="s">
        <v>189</v>
      </c>
      <c r="BWF21" s="52" t="s">
        <v>189</v>
      </c>
      <c r="BWG21" s="52" t="s">
        <v>189</v>
      </c>
      <c r="BWH21" s="52" t="s">
        <v>189</v>
      </c>
      <c r="BWI21" s="52" t="s">
        <v>189</v>
      </c>
      <c r="BWJ21" s="52" t="s">
        <v>189</v>
      </c>
      <c r="BWK21" s="52" t="s">
        <v>189</v>
      </c>
      <c r="BWL21" s="52" t="s">
        <v>189</v>
      </c>
      <c r="BWM21" s="52" t="s">
        <v>189</v>
      </c>
      <c r="BWN21" s="52" t="s">
        <v>189</v>
      </c>
      <c r="BWO21" s="52" t="s">
        <v>189</v>
      </c>
      <c r="BWP21" s="52" t="s">
        <v>189</v>
      </c>
      <c r="BWQ21" s="52" t="s">
        <v>189</v>
      </c>
      <c r="BWR21" s="52" t="s">
        <v>189</v>
      </c>
      <c r="BWS21" s="52" t="s">
        <v>189</v>
      </c>
      <c r="BWT21" s="52" t="s">
        <v>189</v>
      </c>
      <c r="BWU21" s="52" t="s">
        <v>189</v>
      </c>
      <c r="BWV21" s="52" t="s">
        <v>189</v>
      </c>
      <c r="BWW21" s="52" t="s">
        <v>189</v>
      </c>
      <c r="BWX21" s="52" t="s">
        <v>189</v>
      </c>
      <c r="BWY21" s="52" t="s">
        <v>189</v>
      </c>
      <c r="BWZ21" s="52" t="s">
        <v>189</v>
      </c>
      <c r="BXA21" s="52" t="s">
        <v>189</v>
      </c>
      <c r="BXB21" s="52" t="s">
        <v>189</v>
      </c>
      <c r="BXC21" s="52" t="s">
        <v>189</v>
      </c>
      <c r="BXD21" s="52" t="s">
        <v>189</v>
      </c>
      <c r="BXE21" s="52" t="s">
        <v>189</v>
      </c>
      <c r="BXF21" s="52" t="s">
        <v>189</v>
      </c>
      <c r="BXG21" s="52" t="s">
        <v>189</v>
      </c>
      <c r="BXH21" s="52" t="s">
        <v>189</v>
      </c>
      <c r="BXI21" s="52" t="s">
        <v>189</v>
      </c>
      <c r="BXJ21" s="52" t="s">
        <v>189</v>
      </c>
      <c r="BXK21" s="52" t="s">
        <v>189</v>
      </c>
      <c r="BXL21" s="52" t="s">
        <v>189</v>
      </c>
      <c r="BXM21" s="52" t="s">
        <v>189</v>
      </c>
      <c r="BXN21" s="52" t="s">
        <v>189</v>
      </c>
      <c r="BXO21" s="52" t="s">
        <v>189</v>
      </c>
      <c r="BXP21" s="52" t="s">
        <v>189</v>
      </c>
      <c r="BXQ21" s="52" t="s">
        <v>189</v>
      </c>
      <c r="BXR21" s="52" t="s">
        <v>189</v>
      </c>
      <c r="BXS21" s="52" t="s">
        <v>189</v>
      </c>
      <c r="BXT21" s="52" t="s">
        <v>189</v>
      </c>
      <c r="BXU21" s="52" t="s">
        <v>189</v>
      </c>
      <c r="BXV21" s="52" t="s">
        <v>189</v>
      </c>
      <c r="BXW21" s="52" t="s">
        <v>189</v>
      </c>
      <c r="BXX21" s="52" t="s">
        <v>189</v>
      </c>
      <c r="BXY21" s="52" t="s">
        <v>189</v>
      </c>
      <c r="BXZ21" s="52" t="s">
        <v>189</v>
      </c>
      <c r="BYA21" s="52" t="s">
        <v>189</v>
      </c>
      <c r="BYB21" s="52" t="s">
        <v>189</v>
      </c>
      <c r="BYC21" s="52" t="s">
        <v>189</v>
      </c>
      <c r="BYD21" s="52" t="s">
        <v>189</v>
      </c>
      <c r="BYE21" s="52" t="s">
        <v>189</v>
      </c>
      <c r="BYF21" s="52" t="s">
        <v>189</v>
      </c>
      <c r="BYG21" s="52" t="s">
        <v>189</v>
      </c>
      <c r="BYH21" s="52" t="s">
        <v>189</v>
      </c>
      <c r="BYI21" s="52" t="s">
        <v>189</v>
      </c>
      <c r="BYJ21" s="52" t="s">
        <v>189</v>
      </c>
      <c r="BYK21" s="52" t="s">
        <v>189</v>
      </c>
      <c r="BYL21" s="52" t="s">
        <v>189</v>
      </c>
      <c r="BYM21" s="52" t="s">
        <v>189</v>
      </c>
      <c r="BYN21" s="52" t="s">
        <v>189</v>
      </c>
      <c r="BYO21" s="52" t="s">
        <v>189</v>
      </c>
      <c r="BYP21" s="52" t="s">
        <v>189</v>
      </c>
      <c r="BYQ21" s="52" t="s">
        <v>189</v>
      </c>
      <c r="BYR21" s="52" t="s">
        <v>189</v>
      </c>
      <c r="BYS21" s="52" t="s">
        <v>189</v>
      </c>
      <c r="BYT21" s="52" t="s">
        <v>189</v>
      </c>
      <c r="BYU21" s="52" t="s">
        <v>189</v>
      </c>
      <c r="BYV21" s="52" t="s">
        <v>189</v>
      </c>
      <c r="BYW21" s="52" t="s">
        <v>189</v>
      </c>
      <c r="BYX21" s="52" t="s">
        <v>189</v>
      </c>
      <c r="BYY21" s="52" t="s">
        <v>189</v>
      </c>
      <c r="BYZ21" s="52" t="s">
        <v>189</v>
      </c>
      <c r="BZA21" s="52" t="s">
        <v>189</v>
      </c>
      <c r="BZB21" s="52" t="s">
        <v>189</v>
      </c>
      <c r="BZC21" s="52" t="s">
        <v>189</v>
      </c>
      <c r="BZD21" s="52" t="s">
        <v>189</v>
      </c>
      <c r="BZE21" s="52" t="s">
        <v>189</v>
      </c>
      <c r="BZF21" s="52" t="s">
        <v>189</v>
      </c>
      <c r="BZG21" s="52" t="s">
        <v>189</v>
      </c>
      <c r="BZH21" s="52" t="s">
        <v>189</v>
      </c>
      <c r="BZI21" s="52" t="s">
        <v>189</v>
      </c>
      <c r="BZJ21" s="52" t="s">
        <v>189</v>
      </c>
      <c r="BZK21" s="52" t="s">
        <v>189</v>
      </c>
      <c r="BZL21" s="52" t="s">
        <v>189</v>
      </c>
      <c r="BZM21" s="52" t="s">
        <v>189</v>
      </c>
      <c r="BZN21" s="52" t="s">
        <v>189</v>
      </c>
      <c r="BZO21" s="52" t="s">
        <v>189</v>
      </c>
      <c r="BZP21" s="52" t="s">
        <v>189</v>
      </c>
      <c r="BZQ21" s="52" t="s">
        <v>189</v>
      </c>
      <c r="BZR21" s="52" t="s">
        <v>189</v>
      </c>
      <c r="BZS21" s="52" t="s">
        <v>189</v>
      </c>
      <c r="BZT21" s="52" t="s">
        <v>189</v>
      </c>
      <c r="BZU21" s="52" t="s">
        <v>189</v>
      </c>
      <c r="BZV21" s="52" t="s">
        <v>189</v>
      </c>
      <c r="BZW21" s="52" t="s">
        <v>189</v>
      </c>
      <c r="BZX21" s="52" t="s">
        <v>189</v>
      </c>
      <c r="BZY21" s="52" t="s">
        <v>189</v>
      </c>
      <c r="BZZ21" s="52" t="s">
        <v>189</v>
      </c>
      <c r="CAA21" s="52" t="s">
        <v>189</v>
      </c>
      <c r="CAB21" s="52" t="s">
        <v>189</v>
      </c>
      <c r="CAC21" s="52" t="s">
        <v>189</v>
      </c>
      <c r="CAD21" s="52" t="s">
        <v>189</v>
      </c>
      <c r="CAE21" s="52" t="s">
        <v>189</v>
      </c>
      <c r="CAF21" s="52" t="s">
        <v>189</v>
      </c>
      <c r="CAG21" s="52" t="s">
        <v>189</v>
      </c>
      <c r="CAH21" s="52" t="s">
        <v>189</v>
      </c>
      <c r="CAI21" s="52" t="s">
        <v>189</v>
      </c>
      <c r="CAJ21" s="52" t="s">
        <v>189</v>
      </c>
      <c r="CAK21" s="52" t="s">
        <v>189</v>
      </c>
      <c r="CAL21" s="52" t="s">
        <v>189</v>
      </c>
      <c r="CAM21" s="52" t="s">
        <v>189</v>
      </c>
      <c r="CAN21" s="52" t="s">
        <v>189</v>
      </c>
      <c r="CAO21" s="52" t="s">
        <v>189</v>
      </c>
      <c r="CAP21" s="52" t="s">
        <v>189</v>
      </c>
      <c r="CAQ21" s="52" t="s">
        <v>189</v>
      </c>
      <c r="CAR21" s="52" t="s">
        <v>189</v>
      </c>
      <c r="CAS21" s="52" t="s">
        <v>189</v>
      </c>
      <c r="CAT21" s="52" t="s">
        <v>189</v>
      </c>
      <c r="CAU21" s="52" t="s">
        <v>189</v>
      </c>
      <c r="CAV21" s="52" t="s">
        <v>189</v>
      </c>
      <c r="CAW21" s="52" t="s">
        <v>189</v>
      </c>
      <c r="CAX21" s="52" t="s">
        <v>189</v>
      </c>
      <c r="CAY21" s="52" t="s">
        <v>189</v>
      </c>
      <c r="CAZ21" s="52" t="s">
        <v>189</v>
      </c>
      <c r="CBA21" s="52" t="s">
        <v>189</v>
      </c>
      <c r="CBB21" s="52" t="s">
        <v>189</v>
      </c>
      <c r="CBC21" s="52" t="s">
        <v>189</v>
      </c>
      <c r="CBD21" s="52" t="s">
        <v>189</v>
      </c>
      <c r="CBE21" s="52" t="s">
        <v>189</v>
      </c>
      <c r="CBF21" s="52" t="s">
        <v>189</v>
      </c>
      <c r="CBG21" s="52" t="s">
        <v>189</v>
      </c>
      <c r="CBH21" s="52" t="s">
        <v>189</v>
      </c>
      <c r="CBI21" s="52" t="s">
        <v>189</v>
      </c>
      <c r="CBJ21" s="52" t="s">
        <v>189</v>
      </c>
      <c r="CBK21" s="52" t="s">
        <v>189</v>
      </c>
      <c r="CBL21" s="52" t="s">
        <v>189</v>
      </c>
      <c r="CBM21" s="52" t="s">
        <v>189</v>
      </c>
      <c r="CBN21" s="52" t="s">
        <v>189</v>
      </c>
      <c r="CBO21" s="52" t="s">
        <v>189</v>
      </c>
      <c r="CBP21" s="52" t="s">
        <v>189</v>
      </c>
      <c r="CBQ21" s="52" t="s">
        <v>189</v>
      </c>
      <c r="CBR21" s="52" t="s">
        <v>189</v>
      </c>
      <c r="CBS21" s="52" t="s">
        <v>189</v>
      </c>
      <c r="CBT21" s="52" t="s">
        <v>189</v>
      </c>
      <c r="CBU21" s="52" t="s">
        <v>189</v>
      </c>
      <c r="CBV21" s="52" t="s">
        <v>189</v>
      </c>
      <c r="CBW21" s="52" t="s">
        <v>189</v>
      </c>
      <c r="CBX21" s="52" t="s">
        <v>189</v>
      </c>
      <c r="CBY21" s="52" t="s">
        <v>189</v>
      </c>
      <c r="CBZ21" s="52" t="s">
        <v>189</v>
      </c>
      <c r="CCA21" s="52" t="s">
        <v>189</v>
      </c>
      <c r="CCB21" s="52" t="s">
        <v>189</v>
      </c>
      <c r="CCC21" s="52" t="s">
        <v>189</v>
      </c>
      <c r="CCD21" s="52" t="s">
        <v>189</v>
      </c>
      <c r="CCE21" s="52" t="s">
        <v>189</v>
      </c>
      <c r="CCF21" s="52" t="s">
        <v>189</v>
      </c>
      <c r="CCG21" s="52" t="s">
        <v>189</v>
      </c>
      <c r="CCH21" s="52" t="s">
        <v>189</v>
      </c>
      <c r="CCI21" s="52" t="s">
        <v>189</v>
      </c>
      <c r="CCJ21" s="52" t="s">
        <v>189</v>
      </c>
      <c r="CCK21" s="52" t="s">
        <v>189</v>
      </c>
      <c r="CCL21" s="52" t="s">
        <v>189</v>
      </c>
      <c r="CCM21" s="52" t="s">
        <v>189</v>
      </c>
      <c r="CCN21" s="52" t="s">
        <v>189</v>
      </c>
      <c r="CCO21" s="52" t="s">
        <v>189</v>
      </c>
      <c r="CCP21" s="52" t="s">
        <v>189</v>
      </c>
      <c r="CCQ21" s="52" t="s">
        <v>189</v>
      </c>
      <c r="CCR21" s="52" t="s">
        <v>189</v>
      </c>
      <c r="CCS21" s="52" t="s">
        <v>189</v>
      </c>
      <c r="CCT21" s="52" t="s">
        <v>189</v>
      </c>
      <c r="CCU21" s="52" t="s">
        <v>189</v>
      </c>
      <c r="CCV21" s="52" t="s">
        <v>189</v>
      </c>
      <c r="CCW21" s="52" t="s">
        <v>189</v>
      </c>
      <c r="CCX21" s="52" t="s">
        <v>189</v>
      </c>
      <c r="CCY21" s="52" t="s">
        <v>189</v>
      </c>
      <c r="CCZ21" s="52" t="s">
        <v>189</v>
      </c>
      <c r="CDA21" s="52" t="s">
        <v>189</v>
      </c>
      <c r="CDB21" s="52" t="s">
        <v>189</v>
      </c>
      <c r="CDC21" s="52" t="s">
        <v>189</v>
      </c>
      <c r="CDD21" s="52" t="s">
        <v>189</v>
      </c>
      <c r="CDE21" s="52" t="s">
        <v>189</v>
      </c>
      <c r="CDF21" s="52" t="s">
        <v>189</v>
      </c>
      <c r="CDG21" s="52" t="s">
        <v>189</v>
      </c>
      <c r="CDH21" s="52" t="s">
        <v>189</v>
      </c>
      <c r="CDI21" s="52" t="s">
        <v>189</v>
      </c>
      <c r="CDJ21" s="52" t="s">
        <v>189</v>
      </c>
      <c r="CDK21" s="52" t="s">
        <v>189</v>
      </c>
      <c r="CDL21" s="52" t="s">
        <v>189</v>
      </c>
      <c r="CDM21" s="52" t="s">
        <v>189</v>
      </c>
      <c r="CDN21" s="52" t="s">
        <v>189</v>
      </c>
      <c r="CDO21" s="52" t="s">
        <v>189</v>
      </c>
      <c r="CDP21" s="52" t="s">
        <v>189</v>
      </c>
      <c r="CDQ21" s="52" t="s">
        <v>189</v>
      </c>
      <c r="CDR21" s="52" t="s">
        <v>189</v>
      </c>
      <c r="CDS21" s="52" t="s">
        <v>189</v>
      </c>
      <c r="CDT21" s="52" t="s">
        <v>189</v>
      </c>
      <c r="CDU21" s="52" t="s">
        <v>189</v>
      </c>
      <c r="CDV21" s="52" t="s">
        <v>189</v>
      </c>
      <c r="CDW21" s="52" t="s">
        <v>189</v>
      </c>
      <c r="CDX21" s="52" t="s">
        <v>189</v>
      </c>
      <c r="CDY21" s="52" t="s">
        <v>189</v>
      </c>
      <c r="CDZ21" s="52" t="s">
        <v>189</v>
      </c>
      <c r="CEA21" s="52" t="s">
        <v>189</v>
      </c>
      <c r="CEB21" s="52" t="s">
        <v>189</v>
      </c>
      <c r="CEC21" s="52" t="s">
        <v>189</v>
      </c>
      <c r="CED21" s="52" t="s">
        <v>189</v>
      </c>
      <c r="CEE21" s="52" t="s">
        <v>189</v>
      </c>
      <c r="CEF21" s="52" t="s">
        <v>189</v>
      </c>
      <c r="CEG21" s="52" t="s">
        <v>189</v>
      </c>
      <c r="CEH21" s="52" t="s">
        <v>189</v>
      </c>
      <c r="CEI21" s="52" t="s">
        <v>189</v>
      </c>
      <c r="CEJ21" s="52" t="s">
        <v>189</v>
      </c>
      <c r="CEK21" s="52" t="s">
        <v>189</v>
      </c>
      <c r="CEL21" s="52" t="s">
        <v>189</v>
      </c>
      <c r="CEM21" s="52" t="s">
        <v>189</v>
      </c>
      <c r="CEN21" s="52" t="s">
        <v>189</v>
      </c>
      <c r="CEO21" s="52" t="s">
        <v>189</v>
      </c>
      <c r="CEP21" s="52" t="s">
        <v>189</v>
      </c>
      <c r="CEQ21" s="52" t="s">
        <v>189</v>
      </c>
      <c r="CER21" s="52" t="s">
        <v>189</v>
      </c>
      <c r="CES21" s="52" t="s">
        <v>189</v>
      </c>
      <c r="CET21" s="52" t="s">
        <v>189</v>
      </c>
      <c r="CEU21" s="52" t="s">
        <v>189</v>
      </c>
      <c r="CEV21" s="52" t="s">
        <v>189</v>
      </c>
      <c r="CEW21" s="52" t="s">
        <v>189</v>
      </c>
      <c r="CEX21" s="52" t="s">
        <v>189</v>
      </c>
      <c r="CEY21" s="52" t="s">
        <v>189</v>
      </c>
      <c r="CEZ21" s="52" t="s">
        <v>189</v>
      </c>
      <c r="CFA21" s="52" t="s">
        <v>189</v>
      </c>
      <c r="CFB21" s="52" t="s">
        <v>189</v>
      </c>
      <c r="CFC21" s="52" t="s">
        <v>189</v>
      </c>
      <c r="CFD21" s="52" t="s">
        <v>189</v>
      </c>
      <c r="CFE21" s="52" t="s">
        <v>189</v>
      </c>
      <c r="CFF21" s="52" t="s">
        <v>189</v>
      </c>
      <c r="CFG21" s="52" t="s">
        <v>189</v>
      </c>
      <c r="CFH21" s="52" t="s">
        <v>189</v>
      </c>
      <c r="CFI21" s="52" t="s">
        <v>189</v>
      </c>
      <c r="CFJ21" s="52" t="s">
        <v>189</v>
      </c>
      <c r="CFK21" s="52" t="s">
        <v>189</v>
      </c>
      <c r="CFL21" s="52" t="s">
        <v>189</v>
      </c>
      <c r="CFM21" s="52" t="s">
        <v>189</v>
      </c>
      <c r="CFN21" s="52" t="s">
        <v>189</v>
      </c>
      <c r="CFO21" s="52" t="s">
        <v>189</v>
      </c>
      <c r="CFP21" s="52" t="s">
        <v>189</v>
      </c>
      <c r="CFQ21" s="52" t="s">
        <v>189</v>
      </c>
      <c r="CFR21" s="52" t="s">
        <v>189</v>
      </c>
      <c r="CFS21" s="52" t="s">
        <v>189</v>
      </c>
      <c r="CFT21" s="52" t="s">
        <v>189</v>
      </c>
      <c r="CFU21" s="52" t="s">
        <v>189</v>
      </c>
      <c r="CFV21" s="52" t="s">
        <v>189</v>
      </c>
      <c r="CFW21" s="52" t="s">
        <v>189</v>
      </c>
      <c r="CFX21" s="52" t="s">
        <v>189</v>
      </c>
      <c r="CFY21" s="52" t="s">
        <v>189</v>
      </c>
      <c r="CFZ21" s="52" t="s">
        <v>189</v>
      </c>
      <c r="CGA21" s="52" t="s">
        <v>189</v>
      </c>
      <c r="CGB21" s="52" t="s">
        <v>189</v>
      </c>
      <c r="CGC21" s="52" t="s">
        <v>189</v>
      </c>
      <c r="CGD21" s="52" t="s">
        <v>189</v>
      </c>
      <c r="CGE21" s="52" t="s">
        <v>189</v>
      </c>
      <c r="CGF21" s="52" t="s">
        <v>189</v>
      </c>
      <c r="CGG21" s="52" t="s">
        <v>189</v>
      </c>
      <c r="CGH21" s="52" t="s">
        <v>189</v>
      </c>
      <c r="CGI21" s="52" t="s">
        <v>189</v>
      </c>
      <c r="CGJ21" s="52" t="s">
        <v>189</v>
      </c>
      <c r="CGK21" s="52" t="s">
        <v>189</v>
      </c>
      <c r="CGL21" s="52" t="s">
        <v>189</v>
      </c>
      <c r="CGM21" s="52" t="s">
        <v>189</v>
      </c>
      <c r="CGN21" s="52" t="s">
        <v>189</v>
      </c>
      <c r="CGO21" s="52" t="s">
        <v>189</v>
      </c>
      <c r="CGP21" s="52" t="s">
        <v>189</v>
      </c>
      <c r="CGQ21" s="52" t="s">
        <v>189</v>
      </c>
      <c r="CGR21" s="52" t="s">
        <v>189</v>
      </c>
      <c r="CGS21" s="52" t="s">
        <v>189</v>
      </c>
      <c r="CGT21" s="52" t="s">
        <v>189</v>
      </c>
      <c r="CGU21" s="52" t="s">
        <v>189</v>
      </c>
      <c r="CGV21" s="52" t="s">
        <v>189</v>
      </c>
      <c r="CGW21" s="52" t="s">
        <v>189</v>
      </c>
      <c r="CGX21" s="52" t="s">
        <v>189</v>
      </c>
      <c r="CGY21" s="52" t="s">
        <v>189</v>
      </c>
      <c r="CGZ21" s="52" t="s">
        <v>189</v>
      </c>
      <c r="CHA21" s="52" t="s">
        <v>189</v>
      </c>
      <c r="CHB21" s="52" t="s">
        <v>189</v>
      </c>
      <c r="CHC21" s="52" t="s">
        <v>189</v>
      </c>
      <c r="CHD21" s="52" t="s">
        <v>189</v>
      </c>
      <c r="CHE21" s="52" t="s">
        <v>189</v>
      </c>
      <c r="CHF21" s="52" t="s">
        <v>189</v>
      </c>
      <c r="CHG21" s="52" t="s">
        <v>189</v>
      </c>
      <c r="CHH21" s="52" t="s">
        <v>189</v>
      </c>
      <c r="CHI21" s="52" t="s">
        <v>189</v>
      </c>
      <c r="CHJ21" s="52" t="s">
        <v>189</v>
      </c>
      <c r="CHK21" s="52" t="s">
        <v>189</v>
      </c>
      <c r="CHL21" s="52" t="s">
        <v>189</v>
      </c>
      <c r="CHM21" s="52" t="s">
        <v>189</v>
      </c>
      <c r="CHN21" s="52" t="s">
        <v>189</v>
      </c>
      <c r="CHO21" s="52" t="s">
        <v>189</v>
      </c>
      <c r="CHP21" s="52" t="s">
        <v>189</v>
      </c>
      <c r="CHQ21" s="52" t="s">
        <v>189</v>
      </c>
      <c r="CHR21" s="52" t="s">
        <v>189</v>
      </c>
      <c r="CHS21" s="52" t="s">
        <v>189</v>
      </c>
      <c r="CHT21" s="52" t="s">
        <v>189</v>
      </c>
      <c r="CHU21" s="52" t="s">
        <v>189</v>
      </c>
      <c r="CHV21" s="52" t="s">
        <v>189</v>
      </c>
      <c r="CHW21" s="52" t="s">
        <v>189</v>
      </c>
      <c r="CHX21" s="52" t="s">
        <v>189</v>
      </c>
      <c r="CHY21" s="52" t="s">
        <v>189</v>
      </c>
      <c r="CHZ21" s="52" t="s">
        <v>189</v>
      </c>
      <c r="CIA21" s="52" t="s">
        <v>189</v>
      </c>
      <c r="CIB21" s="52" t="s">
        <v>189</v>
      </c>
      <c r="CIC21" s="52" t="s">
        <v>189</v>
      </c>
      <c r="CID21" s="52" t="s">
        <v>189</v>
      </c>
      <c r="CIE21" s="52" t="s">
        <v>189</v>
      </c>
      <c r="CIF21" s="52" t="s">
        <v>189</v>
      </c>
      <c r="CIG21" s="52" t="s">
        <v>189</v>
      </c>
      <c r="CIH21" s="52" t="s">
        <v>189</v>
      </c>
      <c r="CII21" s="52" t="s">
        <v>189</v>
      </c>
      <c r="CIJ21" s="52" t="s">
        <v>189</v>
      </c>
      <c r="CIK21" s="52" t="s">
        <v>189</v>
      </c>
      <c r="CIL21" s="52" t="s">
        <v>189</v>
      </c>
      <c r="CIM21" s="52" t="s">
        <v>189</v>
      </c>
      <c r="CIN21" s="52" t="s">
        <v>189</v>
      </c>
      <c r="CIO21" s="52" t="s">
        <v>189</v>
      </c>
      <c r="CIP21" s="52" t="s">
        <v>189</v>
      </c>
      <c r="CIQ21" s="52" t="s">
        <v>189</v>
      </c>
      <c r="CIR21" s="52" t="s">
        <v>189</v>
      </c>
      <c r="CIS21" s="52" t="s">
        <v>189</v>
      </c>
      <c r="CIT21" s="52" t="s">
        <v>189</v>
      </c>
      <c r="CIU21" s="52" t="s">
        <v>189</v>
      </c>
      <c r="CIV21" s="52" t="s">
        <v>189</v>
      </c>
      <c r="CIW21" s="52" t="s">
        <v>189</v>
      </c>
      <c r="CIX21" s="52" t="s">
        <v>189</v>
      </c>
      <c r="CIY21" s="52" t="s">
        <v>189</v>
      </c>
      <c r="CIZ21" s="52" t="s">
        <v>189</v>
      </c>
      <c r="CJA21" s="52" t="s">
        <v>189</v>
      </c>
      <c r="CJB21" s="52" t="s">
        <v>189</v>
      </c>
      <c r="CJC21" s="52" t="s">
        <v>189</v>
      </c>
      <c r="CJD21" s="52" t="s">
        <v>189</v>
      </c>
      <c r="CJE21" s="52" t="s">
        <v>189</v>
      </c>
      <c r="CJF21" s="52" t="s">
        <v>189</v>
      </c>
      <c r="CJG21" s="52" t="s">
        <v>189</v>
      </c>
      <c r="CJH21" s="52" t="s">
        <v>189</v>
      </c>
      <c r="CJI21" s="52" t="s">
        <v>189</v>
      </c>
      <c r="CJJ21" s="52" t="s">
        <v>189</v>
      </c>
      <c r="CJK21" s="52" t="s">
        <v>189</v>
      </c>
      <c r="CJL21" s="52" t="s">
        <v>189</v>
      </c>
      <c r="CJM21" s="52" t="s">
        <v>189</v>
      </c>
      <c r="CJN21" s="52" t="s">
        <v>189</v>
      </c>
      <c r="CJO21" s="52" t="s">
        <v>189</v>
      </c>
      <c r="CJP21" s="52" t="s">
        <v>189</v>
      </c>
      <c r="CJQ21" s="52" t="s">
        <v>189</v>
      </c>
      <c r="CJR21" s="52" t="s">
        <v>189</v>
      </c>
      <c r="CJS21" s="52" t="s">
        <v>189</v>
      </c>
      <c r="CJT21" s="52" t="s">
        <v>189</v>
      </c>
      <c r="CJU21" s="52" t="s">
        <v>189</v>
      </c>
      <c r="CJV21" s="52" t="s">
        <v>189</v>
      </c>
      <c r="CJW21" s="52" t="s">
        <v>189</v>
      </c>
      <c r="CJX21" s="52" t="s">
        <v>189</v>
      </c>
      <c r="CJY21" s="52" t="s">
        <v>189</v>
      </c>
      <c r="CJZ21" s="52" t="s">
        <v>189</v>
      </c>
      <c r="CKA21" s="52" t="s">
        <v>189</v>
      </c>
      <c r="CKB21" s="52" t="s">
        <v>189</v>
      </c>
      <c r="CKC21" s="52" t="s">
        <v>189</v>
      </c>
      <c r="CKD21" s="52" t="s">
        <v>189</v>
      </c>
      <c r="CKE21" s="52" t="s">
        <v>189</v>
      </c>
      <c r="CKF21" s="52" t="s">
        <v>189</v>
      </c>
      <c r="CKG21" s="52" t="s">
        <v>189</v>
      </c>
      <c r="CKH21" s="52" t="s">
        <v>189</v>
      </c>
      <c r="CKI21" s="52" t="s">
        <v>189</v>
      </c>
      <c r="CKJ21" s="52" t="s">
        <v>189</v>
      </c>
      <c r="CKK21" s="52" t="s">
        <v>189</v>
      </c>
      <c r="CKL21" s="52" t="s">
        <v>189</v>
      </c>
      <c r="CKM21" s="52" t="s">
        <v>189</v>
      </c>
      <c r="CKN21" s="52" t="s">
        <v>189</v>
      </c>
      <c r="CKO21" s="52" t="s">
        <v>189</v>
      </c>
      <c r="CKP21" s="52" t="s">
        <v>189</v>
      </c>
      <c r="CKQ21" s="52" t="s">
        <v>189</v>
      </c>
      <c r="CKR21" s="52" t="s">
        <v>189</v>
      </c>
      <c r="CKS21" s="52" t="s">
        <v>189</v>
      </c>
      <c r="CKT21" s="52" t="s">
        <v>189</v>
      </c>
      <c r="CKU21" s="52" t="s">
        <v>189</v>
      </c>
      <c r="CKV21" s="52" t="s">
        <v>189</v>
      </c>
      <c r="CKW21" s="52" t="s">
        <v>189</v>
      </c>
      <c r="CKX21" s="52" t="s">
        <v>189</v>
      </c>
      <c r="CKY21" s="52" t="s">
        <v>189</v>
      </c>
      <c r="CKZ21" s="52" t="s">
        <v>189</v>
      </c>
      <c r="CLA21" s="52" t="s">
        <v>189</v>
      </c>
      <c r="CLB21" s="52" t="s">
        <v>189</v>
      </c>
      <c r="CLC21" s="52" t="s">
        <v>189</v>
      </c>
      <c r="CLD21" s="52" t="s">
        <v>189</v>
      </c>
      <c r="CLE21" s="52" t="s">
        <v>189</v>
      </c>
      <c r="CLF21" s="52" t="s">
        <v>189</v>
      </c>
      <c r="CLG21" s="52" t="s">
        <v>189</v>
      </c>
      <c r="CLH21" s="52" t="s">
        <v>189</v>
      </c>
      <c r="CLI21" s="52" t="s">
        <v>189</v>
      </c>
      <c r="CLJ21" s="52" t="s">
        <v>189</v>
      </c>
      <c r="CLK21" s="52" t="s">
        <v>189</v>
      </c>
      <c r="CLL21" s="52" t="s">
        <v>189</v>
      </c>
      <c r="CLM21" s="52" t="s">
        <v>189</v>
      </c>
      <c r="CLN21" s="52" t="s">
        <v>189</v>
      </c>
      <c r="CLO21" s="52" t="s">
        <v>189</v>
      </c>
      <c r="CLP21" s="52" t="s">
        <v>189</v>
      </c>
      <c r="CLQ21" s="52" t="s">
        <v>189</v>
      </c>
      <c r="CLR21" s="52" t="s">
        <v>189</v>
      </c>
      <c r="CLS21" s="52" t="s">
        <v>189</v>
      </c>
      <c r="CLT21" s="52" t="s">
        <v>189</v>
      </c>
      <c r="CLU21" s="52" t="s">
        <v>189</v>
      </c>
      <c r="CLV21" s="52" t="s">
        <v>189</v>
      </c>
      <c r="CLW21" s="52" t="s">
        <v>189</v>
      </c>
      <c r="CLX21" s="52" t="s">
        <v>189</v>
      </c>
      <c r="CLY21" s="52" t="s">
        <v>189</v>
      </c>
      <c r="CLZ21" s="52" t="s">
        <v>189</v>
      </c>
      <c r="CMA21" s="52" t="s">
        <v>189</v>
      </c>
      <c r="CMB21" s="52" t="s">
        <v>189</v>
      </c>
      <c r="CMC21" s="52" t="s">
        <v>189</v>
      </c>
      <c r="CMD21" s="52" t="s">
        <v>189</v>
      </c>
      <c r="CME21" s="52" t="s">
        <v>189</v>
      </c>
      <c r="CMF21" s="52" t="s">
        <v>189</v>
      </c>
      <c r="CMG21" s="52" t="s">
        <v>189</v>
      </c>
      <c r="CMH21" s="52" t="s">
        <v>189</v>
      </c>
      <c r="CMI21" s="52" t="s">
        <v>189</v>
      </c>
      <c r="CMJ21" s="52" t="s">
        <v>189</v>
      </c>
      <c r="CMK21" s="52" t="s">
        <v>189</v>
      </c>
      <c r="CML21" s="52" t="s">
        <v>189</v>
      </c>
      <c r="CMM21" s="52" t="s">
        <v>189</v>
      </c>
      <c r="CMN21" s="52" t="s">
        <v>189</v>
      </c>
      <c r="CMO21" s="52" t="s">
        <v>189</v>
      </c>
      <c r="CMP21" s="52" t="s">
        <v>189</v>
      </c>
      <c r="CMQ21" s="52" t="s">
        <v>189</v>
      </c>
      <c r="CMR21" s="52" t="s">
        <v>189</v>
      </c>
      <c r="CMS21" s="52" t="s">
        <v>189</v>
      </c>
      <c r="CMT21" s="52" t="s">
        <v>189</v>
      </c>
      <c r="CMU21" s="52" t="s">
        <v>189</v>
      </c>
      <c r="CMV21" s="52" t="s">
        <v>189</v>
      </c>
      <c r="CMW21" s="52" t="s">
        <v>189</v>
      </c>
      <c r="CMX21" s="52" t="s">
        <v>189</v>
      </c>
      <c r="CMY21" s="52" t="s">
        <v>189</v>
      </c>
      <c r="CMZ21" s="52" t="s">
        <v>189</v>
      </c>
      <c r="CNA21" s="52" t="s">
        <v>189</v>
      </c>
      <c r="CNB21" s="52" t="s">
        <v>189</v>
      </c>
      <c r="CNC21" s="52" t="s">
        <v>189</v>
      </c>
      <c r="CND21" s="52" t="s">
        <v>189</v>
      </c>
      <c r="CNE21" s="52" t="s">
        <v>189</v>
      </c>
      <c r="CNF21" s="52" t="s">
        <v>189</v>
      </c>
      <c r="CNG21" s="52" t="s">
        <v>189</v>
      </c>
      <c r="CNH21" s="52" t="s">
        <v>189</v>
      </c>
      <c r="CNI21" s="52" t="s">
        <v>189</v>
      </c>
      <c r="CNJ21" s="52" t="s">
        <v>189</v>
      </c>
      <c r="CNK21" s="52" t="s">
        <v>189</v>
      </c>
      <c r="CNL21" s="52" t="s">
        <v>189</v>
      </c>
      <c r="CNM21" s="52" t="s">
        <v>189</v>
      </c>
      <c r="CNN21" s="52" t="s">
        <v>189</v>
      </c>
      <c r="CNO21" s="52" t="s">
        <v>189</v>
      </c>
      <c r="CNP21" s="52" t="s">
        <v>189</v>
      </c>
      <c r="CNQ21" s="52" t="s">
        <v>189</v>
      </c>
      <c r="CNR21" s="52" t="s">
        <v>189</v>
      </c>
      <c r="CNS21" s="52" t="s">
        <v>189</v>
      </c>
      <c r="CNT21" s="52" t="s">
        <v>189</v>
      </c>
      <c r="CNU21" s="52" t="s">
        <v>189</v>
      </c>
      <c r="CNV21" s="52" t="s">
        <v>189</v>
      </c>
      <c r="CNW21" s="52" t="s">
        <v>189</v>
      </c>
      <c r="CNX21" s="52" t="s">
        <v>189</v>
      </c>
      <c r="CNY21" s="52" t="s">
        <v>189</v>
      </c>
      <c r="CNZ21" s="52" t="s">
        <v>189</v>
      </c>
      <c r="COA21" s="52" t="s">
        <v>189</v>
      </c>
      <c r="COB21" s="52" t="s">
        <v>189</v>
      </c>
      <c r="COC21" s="52" t="s">
        <v>189</v>
      </c>
      <c r="COD21" s="52" t="s">
        <v>189</v>
      </c>
      <c r="COE21" s="52" t="s">
        <v>189</v>
      </c>
      <c r="COF21" s="52" t="s">
        <v>189</v>
      </c>
      <c r="COG21" s="52" t="s">
        <v>189</v>
      </c>
      <c r="COH21" s="52" t="s">
        <v>189</v>
      </c>
      <c r="COI21" s="52" t="s">
        <v>189</v>
      </c>
      <c r="COJ21" s="52" t="s">
        <v>189</v>
      </c>
      <c r="COK21" s="52" t="s">
        <v>189</v>
      </c>
      <c r="COL21" s="52" t="s">
        <v>189</v>
      </c>
      <c r="COM21" s="52" t="s">
        <v>189</v>
      </c>
      <c r="CON21" s="52" t="s">
        <v>189</v>
      </c>
      <c r="COO21" s="52" t="s">
        <v>189</v>
      </c>
      <c r="COP21" s="52" t="s">
        <v>189</v>
      </c>
      <c r="COQ21" s="52" t="s">
        <v>189</v>
      </c>
      <c r="COR21" s="52" t="s">
        <v>189</v>
      </c>
      <c r="COS21" s="52" t="s">
        <v>189</v>
      </c>
      <c r="COT21" s="52" t="s">
        <v>189</v>
      </c>
      <c r="COU21" s="52" t="s">
        <v>189</v>
      </c>
      <c r="COV21" s="52" t="s">
        <v>189</v>
      </c>
      <c r="COW21" s="52" t="s">
        <v>189</v>
      </c>
      <c r="COX21" s="52" t="s">
        <v>189</v>
      </c>
      <c r="COY21" s="52" t="s">
        <v>189</v>
      </c>
      <c r="COZ21" s="52" t="s">
        <v>189</v>
      </c>
      <c r="CPA21" s="52" t="s">
        <v>189</v>
      </c>
      <c r="CPB21" s="52" t="s">
        <v>189</v>
      </c>
      <c r="CPC21" s="52" t="s">
        <v>189</v>
      </c>
      <c r="CPD21" s="52" t="s">
        <v>189</v>
      </c>
      <c r="CPE21" s="52" t="s">
        <v>189</v>
      </c>
      <c r="CPF21" s="52" t="s">
        <v>189</v>
      </c>
      <c r="CPG21" s="52" t="s">
        <v>189</v>
      </c>
      <c r="CPH21" s="52" t="s">
        <v>189</v>
      </c>
      <c r="CPI21" s="52" t="s">
        <v>189</v>
      </c>
      <c r="CPJ21" s="52" t="s">
        <v>189</v>
      </c>
      <c r="CPK21" s="52" t="s">
        <v>189</v>
      </c>
      <c r="CPL21" s="52" t="s">
        <v>189</v>
      </c>
      <c r="CPM21" s="52" t="s">
        <v>189</v>
      </c>
      <c r="CPN21" s="52" t="s">
        <v>189</v>
      </c>
      <c r="CPO21" s="52" t="s">
        <v>189</v>
      </c>
      <c r="CPP21" s="52" t="s">
        <v>189</v>
      </c>
      <c r="CPQ21" s="52" t="s">
        <v>189</v>
      </c>
      <c r="CPR21" s="52" t="s">
        <v>189</v>
      </c>
      <c r="CPS21" s="52" t="s">
        <v>189</v>
      </c>
      <c r="CPT21" s="52" t="s">
        <v>189</v>
      </c>
      <c r="CPU21" s="52" t="s">
        <v>189</v>
      </c>
      <c r="CPV21" s="52" t="s">
        <v>189</v>
      </c>
      <c r="CPW21" s="52" t="s">
        <v>189</v>
      </c>
      <c r="CPX21" s="52" t="s">
        <v>189</v>
      </c>
      <c r="CPY21" s="52" t="s">
        <v>189</v>
      </c>
      <c r="CPZ21" s="52" t="s">
        <v>189</v>
      </c>
      <c r="CQA21" s="52" t="s">
        <v>189</v>
      </c>
      <c r="CQB21" s="52" t="s">
        <v>189</v>
      </c>
      <c r="CQC21" s="52" t="s">
        <v>189</v>
      </c>
      <c r="CQD21" s="52" t="s">
        <v>189</v>
      </c>
      <c r="CQE21" s="52" t="s">
        <v>189</v>
      </c>
      <c r="CQF21" s="52" t="s">
        <v>189</v>
      </c>
      <c r="CQG21" s="52" t="s">
        <v>189</v>
      </c>
      <c r="CQH21" s="52" t="s">
        <v>189</v>
      </c>
      <c r="CQI21" s="52" t="s">
        <v>189</v>
      </c>
      <c r="CQJ21" s="52" t="s">
        <v>189</v>
      </c>
      <c r="CQK21" s="52" t="s">
        <v>189</v>
      </c>
      <c r="CQL21" s="52" t="s">
        <v>189</v>
      </c>
      <c r="CQM21" s="52" t="s">
        <v>189</v>
      </c>
      <c r="CQN21" s="52" t="s">
        <v>189</v>
      </c>
      <c r="CQO21" s="52" t="s">
        <v>189</v>
      </c>
      <c r="CQP21" s="52" t="s">
        <v>189</v>
      </c>
      <c r="CQQ21" s="52" t="s">
        <v>189</v>
      </c>
      <c r="CQR21" s="52" t="s">
        <v>189</v>
      </c>
      <c r="CQS21" s="52" t="s">
        <v>189</v>
      </c>
      <c r="CQT21" s="52" t="s">
        <v>189</v>
      </c>
      <c r="CQU21" s="52" t="s">
        <v>189</v>
      </c>
      <c r="CQV21" s="52" t="s">
        <v>189</v>
      </c>
      <c r="CQW21" s="52" t="s">
        <v>189</v>
      </c>
      <c r="CQX21" s="52" t="s">
        <v>189</v>
      </c>
      <c r="CQY21" s="52" t="s">
        <v>189</v>
      </c>
      <c r="CQZ21" s="52" t="s">
        <v>189</v>
      </c>
      <c r="CRA21" s="52" t="s">
        <v>189</v>
      </c>
      <c r="CRB21" s="52" t="s">
        <v>189</v>
      </c>
      <c r="CRC21" s="52" t="s">
        <v>189</v>
      </c>
      <c r="CRD21" s="52" t="s">
        <v>189</v>
      </c>
      <c r="CRE21" s="52" t="s">
        <v>189</v>
      </c>
      <c r="CRF21" s="52" t="s">
        <v>189</v>
      </c>
      <c r="CRG21" s="52" t="s">
        <v>189</v>
      </c>
      <c r="CRH21" s="52" t="s">
        <v>189</v>
      </c>
      <c r="CRI21" s="52" t="s">
        <v>189</v>
      </c>
      <c r="CRJ21" s="52" t="s">
        <v>189</v>
      </c>
      <c r="CRK21" s="52" t="s">
        <v>189</v>
      </c>
      <c r="CRL21" s="52" t="s">
        <v>189</v>
      </c>
      <c r="CRM21" s="52" t="s">
        <v>189</v>
      </c>
      <c r="CRN21" s="52" t="s">
        <v>189</v>
      </c>
      <c r="CRO21" s="52" t="s">
        <v>189</v>
      </c>
      <c r="CRP21" s="52" t="s">
        <v>189</v>
      </c>
      <c r="CRQ21" s="52" t="s">
        <v>189</v>
      </c>
      <c r="CRR21" s="52" t="s">
        <v>189</v>
      </c>
      <c r="CRS21" s="52" t="s">
        <v>189</v>
      </c>
      <c r="CRT21" s="52" t="s">
        <v>189</v>
      </c>
      <c r="CRU21" s="52" t="s">
        <v>189</v>
      </c>
      <c r="CRV21" s="52" t="s">
        <v>189</v>
      </c>
      <c r="CRW21" s="52" t="s">
        <v>189</v>
      </c>
      <c r="CRX21" s="52" t="s">
        <v>189</v>
      </c>
      <c r="CRY21" s="52" t="s">
        <v>189</v>
      </c>
      <c r="CRZ21" s="52" t="s">
        <v>189</v>
      </c>
      <c r="CSA21" s="52" t="s">
        <v>189</v>
      </c>
      <c r="CSB21" s="52" t="s">
        <v>189</v>
      </c>
      <c r="CSC21" s="52" t="s">
        <v>189</v>
      </c>
      <c r="CSD21" s="52" t="s">
        <v>189</v>
      </c>
      <c r="CSE21" s="52" t="s">
        <v>189</v>
      </c>
      <c r="CSF21" s="52" t="s">
        <v>189</v>
      </c>
      <c r="CSG21" s="52" t="s">
        <v>189</v>
      </c>
      <c r="CSH21" s="52" t="s">
        <v>189</v>
      </c>
      <c r="CSI21" s="52" t="s">
        <v>189</v>
      </c>
      <c r="CSJ21" s="52" t="s">
        <v>189</v>
      </c>
      <c r="CSK21" s="52" t="s">
        <v>189</v>
      </c>
      <c r="CSL21" s="52" t="s">
        <v>189</v>
      </c>
      <c r="CSM21" s="52" t="s">
        <v>189</v>
      </c>
      <c r="CSN21" s="52" t="s">
        <v>189</v>
      </c>
      <c r="CSO21" s="52" t="s">
        <v>189</v>
      </c>
      <c r="CSP21" s="52" t="s">
        <v>189</v>
      </c>
      <c r="CSQ21" s="52" t="s">
        <v>189</v>
      </c>
      <c r="CSR21" s="52" t="s">
        <v>189</v>
      </c>
      <c r="CSS21" s="52" t="s">
        <v>189</v>
      </c>
      <c r="CST21" s="52" t="s">
        <v>189</v>
      </c>
      <c r="CSU21" s="52" t="s">
        <v>189</v>
      </c>
      <c r="CSV21" s="52" t="s">
        <v>189</v>
      </c>
      <c r="CSW21" s="52" t="s">
        <v>189</v>
      </c>
      <c r="CSX21" s="52" t="s">
        <v>189</v>
      </c>
      <c r="CSY21" s="52" t="s">
        <v>189</v>
      </c>
      <c r="CSZ21" s="52" t="s">
        <v>189</v>
      </c>
      <c r="CTA21" s="52" t="s">
        <v>189</v>
      </c>
      <c r="CTB21" s="52" t="s">
        <v>189</v>
      </c>
      <c r="CTC21" s="52" t="s">
        <v>189</v>
      </c>
      <c r="CTD21" s="52" t="s">
        <v>189</v>
      </c>
      <c r="CTE21" s="52" t="s">
        <v>189</v>
      </c>
      <c r="CTF21" s="52" t="s">
        <v>189</v>
      </c>
      <c r="CTG21" s="52" t="s">
        <v>189</v>
      </c>
      <c r="CTH21" s="52" t="s">
        <v>189</v>
      </c>
      <c r="CTI21" s="52" t="s">
        <v>189</v>
      </c>
      <c r="CTJ21" s="52" t="s">
        <v>189</v>
      </c>
      <c r="CTK21" s="52" t="s">
        <v>189</v>
      </c>
      <c r="CTL21" s="52" t="s">
        <v>189</v>
      </c>
      <c r="CTM21" s="52" t="s">
        <v>189</v>
      </c>
      <c r="CTN21" s="52" t="s">
        <v>189</v>
      </c>
      <c r="CTO21" s="52" t="s">
        <v>189</v>
      </c>
      <c r="CTP21" s="52" t="s">
        <v>189</v>
      </c>
      <c r="CTQ21" s="52" t="s">
        <v>189</v>
      </c>
      <c r="CTR21" s="52" t="s">
        <v>189</v>
      </c>
      <c r="CTS21" s="52" t="s">
        <v>189</v>
      </c>
      <c r="CTT21" s="52" t="s">
        <v>189</v>
      </c>
      <c r="CTU21" s="52" t="s">
        <v>189</v>
      </c>
      <c r="CTV21" s="52" t="s">
        <v>189</v>
      </c>
      <c r="CTW21" s="52" t="s">
        <v>189</v>
      </c>
      <c r="CTX21" s="52" t="s">
        <v>189</v>
      </c>
      <c r="CTY21" s="52" t="s">
        <v>189</v>
      </c>
      <c r="CTZ21" s="52" t="s">
        <v>189</v>
      </c>
      <c r="CUA21" s="52" t="s">
        <v>189</v>
      </c>
      <c r="CUB21" s="52" t="s">
        <v>189</v>
      </c>
      <c r="CUC21" s="52" t="s">
        <v>189</v>
      </c>
      <c r="CUD21" s="52" t="s">
        <v>189</v>
      </c>
      <c r="CUE21" s="52" t="s">
        <v>189</v>
      </c>
      <c r="CUF21" s="52" t="s">
        <v>189</v>
      </c>
      <c r="CUG21" s="52" t="s">
        <v>189</v>
      </c>
      <c r="CUH21" s="52" t="s">
        <v>189</v>
      </c>
      <c r="CUI21" s="52" t="s">
        <v>189</v>
      </c>
      <c r="CUJ21" s="52" t="s">
        <v>189</v>
      </c>
      <c r="CUK21" s="52" t="s">
        <v>189</v>
      </c>
      <c r="CUL21" s="52" t="s">
        <v>189</v>
      </c>
      <c r="CUM21" s="52" t="s">
        <v>189</v>
      </c>
      <c r="CUN21" s="52" t="s">
        <v>189</v>
      </c>
      <c r="CUO21" s="52" t="s">
        <v>189</v>
      </c>
      <c r="CUP21" s="52" t="s">
        <v>189</v>
      </c>
      <c r="CUQ21" s="52" t="s">
        <v>189</v>
      </c>
      <c r="CUR21" s="52" t="s">
        <v>189</v>
      </c>
      <c r="CUS21" s="52" t="s">
        <v>189</v>
      </c>
      <c r="CUT21" s="52" t="s">
        <v>189</v>
      </c>
      <c r="CUU21" s="52" t="s">
        <v>189</v>
      </c>
      <c r="CUV21" s="52" t="s">
        <v>189</v>
      </c>
      <c r="CUW21" s="52" t="s">
        <v>189</v>
      </c>
      <c r="CUX21" s="52" t="s">
        <v>189</v>
      </c>
      <c r="CUY21" s="52" t="s">
        <v>189</v>
      </c>
      <c r="CUZ21" s="52" t="s">
        <v>189</v>
      </c>
      <c r="CVA21" s="52" t="s">
        <v>189</v>
      </c>
      <c r="CVB21" s="52" t="s">
        <v>189</v>
      </c>
      <c r="CVC21" s="52" t="s">
        <v>189</v>
      </c>
      <c r="CVD21" s="52" t="s">
        <v>189</v>
      </c>
      <c r="CVE21" s="52" t="s">
        <v>189</v>
      </c>
      <c r="CVF21" s="52" t="s">
        <v>189</v>
      </c>
      <c r="CVG21" s="52" t="s">
        <v>189</v>
      </c>
      <c r="CVH21" s="52" t="s">
        <v>189</v>
      </c>
      <c r="CVI21" s="52" t="s">
        <v>189</v>
      </c>
      <c r="CVJ21" s="52" t="s">
        <v>189</v>
      </c>
      <c r="CVK21" s="52" t="s">
        <v>189</v>
      </c>
      <c r="CVL21" s="52" t="s">
        <v>189</v>
      </c>
      <c r="CVM21" s="52" t="s">
        <v>189</v>
      </c>
      <c r="CVN21" s="52" t="s">
        <v>189</v>
      </c>
      <c r="CVO21" s="52" t="s">
        <v>189</v>
      </c>
      <c r="CVP21" s="52" t="s">
        <v>189</v>
      </c>
      <c r="CVQ21" s="52" t="s">
        <v>189</v>
      </c>
      <c r="CVR21" s="52" t="s">
        <v>189</v>
      </c>
      <c r="CVS21" s="52" t="s">
        <v>189</v>
      </c>
      <c r="CVT21" s="52" t="s">
        <v>189</v>
      </c>
      <c r="CVU21" s="52" t="s">
        <v>189</v>
      </c>
      <c r="CVV21" s="52" t="s">
        <v>189</v>
      </c>
      <c r="CVW21" s="52" t="s">
        <v>189</v>
      </c>
      <c r="CVX21" s="52" t="s">
        <v>189</v>
      </c>
      <c r="CVY21" s="52" t="s">
        <v>189</v>
      </c>
      <c r="CVZ21" s="52" t="s">
        <v>189</v>
      </c>
      <c r="CWA21" s="52" t="s">
        <v>189</v>
      </c>
      <c r="CWB21" s="52" t="s">
        <v>189</v>
      </c>
      <c r="CWC21" s="52" t="s">
        <v>189</v>
      </c>
      <c r="CWD21" s="52" t="s">
        <v>189</v>
      </c>
      <c r="CWE21" s="52" t="s">
        <v>189</v>
      </c>
      <c r="CWF21" s="52" t="s">
        <v>189</v>
      </c>
      <c r="CWG21" s="52" t="s">
        <v>189</v>
      </c>
      <c r="CWH21" s="52" t="s">
        <v>189</v>
      </c>
      <c r="CWI21" s="52" t="s">
        <v>189</v>
      </c>
      <c r="CWJ21" s="52" t="s">
        <v>189</v>
      </c>
      <c r="CWK21" s="52" t="s">
        <v>189</v>
      </c>
      <c r="CWL21" s="52" t="s">
        <v>189</v>
      </c>
      <c r="CWM21" s="52" t="s">
        <v>189</v>
      </c>
      <c r="CWN21" s="52" t="s">
        <v>189</v>
      </c>
      <c r="CWO21" s="52" t="s">
        <v>189</v>
      </c>
      <c r="CWP21" s="52" t="s">
        <v>189</v>
      </c>
      <c r="CWQ21" s="52" t="s">
        <v>189</v>
      </c>
      <c r="CWR21" s="52" t="s">
        <v>189</v>
      </c>
      <c r="CWS21" s="52" t="s">
        <v>189</v>
      </c>
      <c r="CWT21" s="52" t="s">
        <v>189</v>
      </c>
      <c r="CWU21" s="52" t="s">
        <v>189</v>
      </c>
      <c r="CWV21" s="52" t="s">
        <v>189</v>
      </c>
      <c r="CWW21" s="52" t="s">
        <v>189</v>
      </c>
      <c r="CWX21" s="52" t="s">
        <v>189</v>
      </c>
      <c r="CWY21" s="52" t="s">
        <v>189</v>
      </c>
      <c r="CWZ21" s="52" t="s">
        <v>189</v>
      </c>
      <c r="CXA21" s="52" t="s">
        <v>189</v>
      </c>
      <c r="CXB21" s="52" t="s">
        <v>189</v>
      </c>
      <c r="CXC21" s="52" t="s">
        <v>189</v>
      </c>
      <c r="CXD21" s="52" t="s">
        <v>189</v>
      </c>
      <c r="CXE21" s="52" t="s">
        <v>189</v>
      </c>
      <c r="CXF21" s="52" t="s">
        <v>189</v>
      </c>
      <c r="CXG21" s="52" t="s">
        <v>189</v>
      </c>
      <c r="CXH21" s="52" t="s">
        <v>189</v>
      </c>
      <c r="CXI21" s="52" t="s">
        <v>189</v>
      </c>
      <c r="CXJ21" s="52" t="s">
        <v>189</v>
      </c>
      <c r="CXK21" s="52" t="s">
        <v>189</v>
      </c>
      <c r="CXL21" s="52" t="s">
        <v>189</v>
      </c>
      <c r="CXM21" s="52" t="s">
        <v>189</v>
      </c>
      <c r="CXN21" s="52" t="s">
        <v>189</v>
      </c>
      <c r="CXO21" s="52" t="s">
        <v>189</v>
      </c>
      <c r="CXP21" s="52" t="s">
        <v>189</v>
      </c>
      <c r="CXQ21" s="52" t="s">
        <v>189</v>
      </c>
      <c r="CXR21" s="52" t="s">
        <v>189</v>
      </c>
      <c r="CXS21" s="52" t="s">
        <v>189</v>
      </c>
      <c r="CXT21" s="52" t="s">
        <v>189</v>
      </c>
      <c r="CXU21" s="52" t="s">
        <v>189</v>
      </c>
      <c r="CXV21" s="52" t="s">
        <v>189</v>
      </c>
      <c r="CXW21" s="52" t="s">
        <v>189</v>
      </c>
      <c r="CXX21" s="52" t="s">
        <v>189</v>
      </c>
      <c r="CXY21" s="52" t="s">
        <v>189</v>
      </c>
      <c r="CXZ21" s="52" t="s">
        <v>189</v>
      </c>
      <c r="CYA21" s="52" t="s">
        <v>189</v>
      </c>
      <c r="CYB21" s="52" t="s">
        <v>189</v>
      </c>
      <c r="CYC21" s="52" t="s">
        <v>189</v>
      </c>
      <c r="CYD21" s="52" t="s">
        <v>189</v>
      </c>
      <c r="CYE21" s="52" t="s">
        <v>189</v>
      </c>
      <c r="CYF21" s="52" t="s">
        <v>189</v>
      </c>
      <c r="CYG21" s="52" t="s">
        <v>189</v>
      </c>
      <c r="CYH21" s="52" t="s">
        <v>189</v>
      </c>
      <c r="CYI21" s="52" t="s">
        <v>189</v>
      </c>
      <c r="CYJ21" s="52" t="s">
        <v>189</v>
      </c>
      <c r="CYK21" s="52" t="s">
        <v>189</v>
      </c>
      <c r="CYL21" s="52" t="s">
        <v>189</v>
      </c>
      <c r="CYM21" s="52" t="s">
        <v>189</v>
      </c>
      <c r="CYN21" s="52" t="s">
        <v>189</v>
      </c>
      <c r="CYO21" s="52" t="s">
        <v>189</v>
      </c>
      <c r="CYP21" s="52" t="s">
        <v>189</v>
      </c>
      <c r="CYQ21" s="52" t="s">
        <v>189</v>
      </c>
      <c r="CYR21" s="52" t="s">
        <v>189</v>
      </c>
      <c r="CYS21" s="52" t="s">
        <v>189</v>
      </c>
      <c r="CYT21" s="52" t="s">
        <v>189</v>
      </c>
      <c r="CYU21" s="52" t="s">
        <v>189</v>
      </c>
      <c r="CYV21" s="52" t="s">
        <v>189</v>
      </c>
      <c r="CYW21" s="52" t="s">
        <v>189</v>
      </c>
      <c r="CYX21" s="52" t="s">
        <v>189</v>
      </c>
      <c r="CYY21" s="52" t="s">
        <v>189</v>
      </c>
      <c r="CYZ21" s="52" t="s">
        <v>189</v>
      </c>
      <c r="CZA21" s="52" t="s">
        <v>189</v>
      </c>
      <c r="CZB21" s="52" t="s">
        <v>189</v>
      </c>
      <c r="CZC21" s="52" t="s">
        <v>189</v>
      </c>
      <c r="CZD21" s="52" t="s">
        <v>189</v>
      </c>
      <c r="CZE21" s="52" t="s">
        <v>189</v>
      </c>
      <c r="CZF21" s="52" t="s">
        <v>189</v>
      </c>
      <c r="CZG21" s="52" t="s">
        <v>189</v>
      </c>
      <c r="CZH21" s="52" t="s">
        <v>189</v>
      </c>
      <c r="CZI21" s="52" t="s">
        <v>189</v>
      </c>
      <c r="CZJ21" s="52" t="s">
        <v>189</v>
      </c>
      <c r="CZK21" s="52" t="s">
        <v>189</v>
      </c>
      <c r="CZL21" s="52" t="s">
        <v>189</v>
      </c>
      <c r="CZM21" s="52" t="s">
        <v>189</v>
      </c>
      <c r="CZN21" s="52" t="s">
        <v>189</v>
      </c>
      <c r="CZO21" s="52" t="s">
        <v>189</v>
      </c>
      <c r="CZP21" s="52" t="s">
        <v>189</v>
      </c>
      <c r="CZQ21" s="52" t="s">
        <v>189</v>
      </c>
      <c r="CZR21" s="52" t="s">
        <v>189</v>
      </c>
      <c r="CZS21" s="52" t="s">
        <v>189</v>
      </c>
      <c r="CZT21" s="52" t="s">
        <v>189</v>
      </c>
      <c r="CZU21" s="52" t="s">
        <v>189</v>
      </c>
      <c r="CZV21" s="52" t="s">
        <v>189</v>
      </c>
      <c r="CZW21" s="52" t="s">
        <v>189</v>
      </c>
      <c r="CZX21" s="52" t="s">
        <v>189</v>
      </c>
      <c r="CZY21" s="52" t="s">
        <v>189</v>
      </c>
      <c r="CZZ21" s="52" t="s">
        <v>189</v>
      </c>
      <c r="DAA21" s="52" t="s">
        <v>189</v>
      </c>
      <c r="DAB21" s="52" t="s">
        <v>189</v>
      </c>
      <c r="DAC21" s="52" t="s">
        <v>189</v>
      </c>
      <c r="DAD21" s="52" t="s">
        <v>189</v>
      </c>
      <c r="DAE21" s="52" t="s">
        <v>189</v>
      </c>
      <c r="DAF21" s="52" t="s">
        <v>189</v>
      </c>
      <c r="DAG21" s="52" t="s">
        <v>189</v>
      </c>
      <c r="DAH21" s="52" t="s">
        <v>189</v>
      </c>
      <c r="DAI21" s="52" t="s">
        <v>189</v>
      </c>
      <c r="DAJ21" s="52" t="s">
        <v>189</v>
      </c>
      <c r="DAK21" s="52" t="s">
        <v>189</v>
      </c>
      <c r="DAL21" s="52" t="s">
        <v>189</v>
      </c>
      <c r="DAM21" s="52" t="s">
        <v>189</v>
      </c>
      <c r="DAN21" s="52" t="s">
        <v>189</v>
      </c>
      <c r="DAO21" s="52" t="s">
        <v>189</v>
      </c>
      <c r="DAP21" s="52" t="s">
        <v>189</v>
      </c>
      <c r="DAQ21" s="52" t="s">
        <v>189</v>
      </c>
      <c r="DAR21" s="52" t="s">
        <v>189</v>
      </c>
      <c r="DAS21" s="52" t="s">
        <v>189</v>
      </c>
      <c r="DAT21" s="52" t="s">
        <v>189</v>
      </c>
      <c r="DAU21" s="52" t="s">
        <v>189</v>
      </c>
      <c r="DAV21" s="52" t="s">
        <v>189</v>
      </c>
      <c r="DAW21" s="52" t="s">
        <v>189</v>
      </c>
      <c r="DAX21" s="52" t="s">
        <v>189</v>
      </c>
      <c r="DAY21" s="52" t="s">
        <v>189</v>
      </c>
      <c r="DAZ21" s="52" t="s">
        <v>189</v>
      </c>
      <c r="DBA21" s="52" t="s">
        <v>189</v>
      </c>
      <c r="DBB21" s="52" t="s">
        <v>189</v>
      </c>
      <c r="DBC21" s="52" t="s">
        <v>189</v>
      </c>
      <c r="DBD21" s="52" t="s">
        <v>189</v>
      </c>
      <c r="DBE21" s="52" t="s">
        <v>189</v>
      </c>
      <c r="DBF21" s="52" t="s">
        <v>189</v>
      </c>
      <c r="DBG21" s="52" t="s">
        <v>189</v>
      </c>
      <c r="DBH21" s="52" t="s">
        <v>189</v>
      </c>
      <c r="DBI21" s="52" t="s">
        <v>189</v>
      </c>
      <c r="DBJ21" s="52" t="s">
        <v>189</v>
      </c>
      <c r="DBK21" s="52" t="s">
        <v>189</v>
      </c>
      <c r="DBL21" s="52" t="s">
        <v>189</v>
      </c>
      <c r="DBM21" s="52" t="s">
        <v>189</v>
      </c>
      <c r="DBN21" s="52" t="s">
        <v>189</v>
      </c>
      <c r="DBO21" s="52" t="s">
        <v>189</v>
      </c>
      <c r="DBP21" s="52" t="s">
        <v>189</v>
      </c>
      <c r="DBQ21" s="52" t="s">
        <v>189</v>
      </c>
      <c r="DBR21" s="52" t="s">
        <v>189</v>
      </c>
      <c r="DBS21" s="52" t="s">
        <v>189</v>
      </c>
      <c r="DBT21" s="52" t="s">
        <v>189</v>
      </c>
      <c r="DBU21" s="52" t="s">
        <v>189</v>
      </c>
      <c r="DBV21" s="52" t="s">
        <v>189</v>
      </c>
      <c r="DBW21" s="52" t="s">
        <v>189</v>
      </c>
      <c r="DBX21" s="52" t="s">
        <v>189</v>
      </c>
      <c r="DBY21" s="52" t="s">
        <v>189</v>
      </c>
      <c r="DBZ21" s="52" t="s">
        <v>189</v>
      </c>
      <c r="DCA21" s="52" t="s">
        <v>189</v>
      </c>
      <c r="DCB21" s="52" t="s">
        <v>189</v>
      </c>
      <c r="DCC21" s="52" t="s">
        <v>189</v>
      </c>
      <c r="DCD21" s="52" t="s">
        <v>189</v>
      </c>
      <c r="DCE21" s="52" t="s">
        <v>189</v>
      </c>
      <c r="DCF21" s="52" t="s">
        <v>189</v>
      </c>
      <c r="DCG21" s="52" t="s">
        <v>189</v>
      </c>
      <c r="DCH21" s="52" t="s">
        <v>189</v>
      </c>
      <c r="DCI21" s="52" t="s">
        <v>189</v>
      </c>
      <c r="DCJ21" s="52" t="s">
        <v>189</v>
      </c>
      <c r="DCK21" s="52" t="s">
        <v>189</v>
      </c>
      <c r="DCL21" s="52" t="s">
        <v>189</v>
      </c>
      <c r="DCM21" s="52" t="s">
        <v>189</v>
      </c>
      <c r="DCN21" s="52" t="s">
        <v>189</v>
      </c>
      <c r="DCO21" s="52" t="s">
        <v>189</v>
      </c>
      <c r="DCP21" s="52" t="s">
        <v>189</v>
      </c>
      <c r="DCQ21" s="52" t="s">
        <v>189</v>
      </c>
      <c r="DCR21" s="52" t="s">
        <v>189</v>
      </c>
      <c r="DCS21" s="52" t="s">
        <v>189</v>
      </c>
      <c r="DCT21" s="52" t="s">
        <v>189</v>
      </c>
      <c r="DCU21" s="52" t="s">
        <v>189</v>
      </c>
      <c r="DCV21" s="52" t="s">
        <v>189</v>
      </c>
      <c r="DCW21" s="52" t="s">
        <v>189</v>
      </c>
      <c r="DCX21" s="52" t="s">
        <v>189</v>
      </c>
      <c r="DCY21" s="52" t="s">
        <v>189</v>
      </c>
      <c r="DCZ21" s="52" t="s">
        <v>189</v>
      </c>
      <c r="DDA21" s="52" t="s">
        <v>189</v>
      </c>
      <c r="DDB21" s="52" t="s">
        <v>189</v>
      </c>
      <c r="DDC21" s="52" t="s">
        <v>189</v>
      </c>
      <c r="DDD21" s="52" t="s">
        <v>189</v>
      </c>
      <c r="DDE21" s="52" t="s">
        <v>189</v>
      </c>
      <c r="DDF21" s="52" t="s">
        <v>189</v>
      </c>
      <c r="DDG21" s="52" t="s">
        <v>189</v>
      </c>
      <c r="DDH21" s="52" t="s">
        <v>189</v>
      </c>
      <c r="DDI21" s="52" t="s">
        <v>189</v>
      </c>
      <c r="DDJ21" s="52" t="s">
        <v>189</v>
      </c>
      <c r="DDK21" s="52" t="s">
        <v>189</v>
      </c>
      <c r="DDL21" s="52" t="s">
        <v>189</v>
      </c>
      <c r="DDM21" s="52" t="s">
        <v>189</v>
      </c>
      <c r="DDN21" s="52" t="s">
        <v>189</v>
      </c>
      <c r="DDO21" s="52" t="s">
        <v>189</v>
      </c>
      <c r="DDP21" s="52" t="s">
        <v>189</v>
      </c>
      <c r="DDQ21" s="52" t="s">
        <v>189</v>
      </c>
      <c r="DDR21" s="52" t="s">
        <v>189</v>
      </c>
      <c r="DDS21" s="52" t="s">
        <v>189</v>
      </c>
      <c r="DDT21" s="52" t="s">
        <v>189</v>
      </c>
      <c r="DDU21" s="52" t="s">
        <v>189</v>
      </c>
      <c r="DDV21" s="52" t="s">
        <v>189</v>
      </c>
      <c r="DDW21" s="52" t="s">
        <v>189</v>
      </c>
      <c r="DDX21" s="52" t="s">
        <v>189</v>
      </c>
      <c r="DDY21" s="52" t="s">
        <v>189</v>
      </c>
      <c r="DDZ21" s="52" t="s">
        <v>189</v>
      </c>
      <c r="DEA21" s="52" t="s">
        <v>189</v>
      </c>
      <c r="DEB21" s="52" t="s">
        <v>189</v>
      </c>
      <c r="DEC21" s="52" t="s">
        <v>189</v>
      </c>
      <c r="DED21" s="52" t="s">
        <v>189</v>
      </c>
      <c r="DEE21" s="52" t="s">
        <v>189</v>
      </c>
      <c r="DEF21" s="52" t="s">
        <v>189</v>
      </c>
      <c r="DEG21" s="52" t="s">
        <v>189</v>
      </c>
      <c r="DEH21" s="52" t="s">
        <v>189</v>
      </c>
      <c r="DEI21" s="52" t="s">
        <v>189</v>
      </c>
      <c r="DEJ21" s="52" t="s">
        <v>189</v>
      </c>
      <c r="DEK21" s="52" t="s">
        <v>189</v>
      </c>
      <c r="DEL21" s="52" t="s">
        <v>189</v>
      </c>
      <c r="DEM21" s="52" t="s">
        <v>189</v>
      </c>
      <c r="DEN21" s="52" t="s">
        <v>189</v>
      </c>
      <c r="DEO21" s="52" t="s">
        <v>189</v>
      </c>
      <c r="DEP21" s="52" t="s">
        <v>189</v>
      </c>
      <c r="DEQ21" s="52" t="s">
        <v>189</v>
      </c>
      <c r="DER21" s="52" t="s">
        <v>189</v>
      </c>
      <c r="DES21" s="52" t="s">
        <v>189</v>
      </c>
      <c r="DET21" s="52" t="s">
        <v>189</v>
      </c>
      <c r="DEU21" s="52" t="s">
        <v>189</v>
      </c>
      <c r="DEV21" s="52" t="s">
        <v>189</v>
      </c>
      <c r="DEW21" s="52" t="s">
        <v>189</v>
      </c>
      <c r="DEX21" s="52" t="s">
        <v>189</v>
      </c>
      <c r="DEY21" s="52" t="s">
        <v>189</v>
      </c>
      <c r="DEZ21" s="52" t="s">
        <v>189</v>
      </c>
      <c r="DFA21" s="52" t="s">
        <v>189</v>
      </c>
      <c r="DFB21" s="52" t="s">
        <v>189</v>
      </c>
      <c r="DFC21" s="52" t="s">
        <v>189</v>
      </c>
      <c r="DFD21" s="52" t="s">
        <v>189</v>
      </c>
      <c r="DFE21" s="52" t="s">
        <v>189</v>
      </c>
      <c r="DFF21" s="52" t="s">
        <v>189</v>
      </c>
      <c r="DFG21" s="52" t="s">
        <v>189</v>
      </c>
      <c r="DFH21" s="52" t="s">
        <v>189</v>
      </c>
      <c r="DFI21" s="52" t="s">
        <v>189</v>
      </c>
      <c r="DFJ21" s="52" t="s">
        <v>189</v>
      </c>
      <c r="DFK21" s="52" t="s">
        <v>189</v>
      </c>
      <c r="DFL21" s="52" t="s">
        <v>189</v>
      </c>
      <c r="DFM21" s="52" t="s">
        <v>189</v>
      </c>
      <c r="DFN21" s="52" t="s">
        <v>189</v>
      </c>
      <c r="DFO21" s="52" t="s">
        <v>189</v>
      </c>
      <c r="DFP21" s="52" t="s">
        <v>189</v>
      </c>
      <c r="DFQ21" s="52" t="s">
        <v>189</v>
      </c>
      <c r="DFR21" s="52" t="s">
        <v>189</v>
      </c>
      <c r="DFS21" s="52" t="s">
        <v>189</v>
      </c>
      <c r="DFT21" s="52" t="s">
        <v>189</v>
      </c>
      <c r="DFU21" s="52" t="s">
        <v>189</v>
      </c>
      <c r="DFV21" s="52" t="s">
        <v>189</v>
      </c>
      <c r="DFW21" s="52" t="s">
        <v>189</v>
      </c>
      <c r="DFX21" s="52" t="s">
        <v>189</v>
      </c>
      <c r="DFY21" s="52" t="s">
        <v>189</v>
      </c>
      <c r="DFZ21" s="52" t="s">
        <v>189</v>
      </c>
      <c r="DGA21" s="52" t="s">
        <v>189</v>
      </c>
      <c r="DGB21" s="52" t="s">
        <v>189</v>
      </c>
      <c r="DGC21" s="52" t="s">
        <v>189</v>
      </c>
      <c r="DGD21" s="52" t="s">
        <v>189</v>
      </c>
      <c r="DGE21" s="52" t="s">
        <v>189</v>
      </c>
      <c r="DGF21" s="52" t="s">
        <v>189</v>
      </c>
      <c r="DGG21" s="52" t="s">
        <v>189</v>
      </c>
      <c r="DGH21" s="52" t="s">
        <v>189</v>
      </c>
      <c r="DGI21" s="52" t="s">
        <v>189</v>
      </c>
      <c r="DGJ21" s="52" t="s">
        <v>189</v>
      </c>
      <c r="DGK21" s="52" t="s">
        <v>189</v>
      </c>
      <c r="DGL21" s="52" t="s">
        <v>189</v>
      </c>
      <c r="DGM21" s="52" t="s">
        <v>189</v>
      </c>
      <c r="DGN21" s="52" t="s">
        <v>189</v>
      </c>
      <c r="DGO21" s="52" t="s">
        <v>189</v>
      </c>
      <c r="DGP21" s="52" t="s">
        <v>189</v>
      </c>
      <c r="DGQ21" s="52" t="s">
        <v>189</v>
      </c>
      <c r="DGR21" s="52" t="s">
        <v>189</v>
      </c>
      <c r="DGS21" s="52" t="s">
        <v>189</v>
      </c>
      <c r="DGT21" s="52" t="s">
        <v>189</v>
      </c>
      <c r="DGU21" s="52" t="s">
        <v>189</v>
      </c>
      <c r="DGV21" s="52" t="s">
        <v>189</v>
      </c>
      <c r="DGW21" s="52" t="s">
        <v>189</v>
      </c>
      <c r="DGX21" s="52" t="s">
        <v>189</v>
      </c>
      <c r="DGY21" s="52" t="s">
        <v>189</v>
      </c>
      <c r="DGZ21" s="52" t="s">
        <v>189</v>
      </c>
      <c r="DHA21" s="52" t="s">
        <v>189</v>
      </c>
      <c r="DHB21" s="52" t="s">
        <v>189</v>
      </c>
      <c r="DHC21" s="52" t="s">
        <v>189</v>
      </c>
      <c r="DHD21" s="52" t="s">
        <v>189</v>
      </c>
      <c r="DHE21" s="52" t="s">
        <v>189</v>
      </c>
      <c r="DHF21" s="52" t="s">
        <v>189</v>
      </c>
      <c r="DHG21" s="52" t="s">
        <v>189</v>
      </c>
      <c r="DHH21" s="52" t="s">
        <v>189</v>
      </c>
      <c r="DHI21" s="52" t="s">
        <v>189</v>
      </c>
      <c r="DHJ21" s="52" t="s">
        <v>189</v>
      </c>
      <c r="DHK21" s="52" t="s">
        <v>189</v>
      </c>
      <c r="DHL21" s="52" t="s">
        <v>189</v>
      </c>
      <c r="DHM21" s="52" t="s">
        <v>189</v>
      </c>
      <c r="DHN21" s="52" t="s">
        <v>189</v>
      </c>
      <c r="DHO21" s="52" t="s">
        <v>189</v>
      </c>
      <c r="DHP21" s="52" t="s">
        <v>189</v>
      </c>
      <c r="DHQ21" s="52" t="s">
        <v>189</v>
      </c>
      <c r="DHR21" s="52" t="s">
        <v>189</v>
      </c>
      <c r="DHS21" s="52" t="s">
        <v>189</v>
      </c>
      <c r="DHT21" s="52" t="s">
        <v>189</v>
      </c>
      <c r="DHU21" s="52" t="s">
        <v>189</v>
      </c>
      <c r="DHV21" s="52" t="s">
        <v>189</v>
      </c>
      <c r="DHW21" s="52" t="s">
        <v>189</v>
      </c>
      <c r="DHX21" s="52" t="s">
        <v>189</v>
      </c>
      <c r="DHY21" s="52" t="s">
        <v>189</v>
      </c>
      <c r="DHZ21" s="52" t="s">
        <v>189</v>
      </c>
      <c r="DIA21" s="52" t="s">
        <v>189</v>
      </c>
      <c r="DIB21" s="52" t="s">
        <v>189</v>
      </c>
      <c r="DIC21" s="52" t="s">
        <v>189</v>
      </c>
      <c r="DID21" s="52" t="s">
        <v>189</v>
      </c>
      <c r="DIE21" s="52" t="s">
        <v>189</v>
      </c>
      <c r="DIF21" s="52" t="s">
        <v>189</v>
      </c>
      <c r="DIG21" s="52" t="s">
        <v>189</v>
      </c>
      <c r="DIH21" s="52" t="s">
        <v>189</v>
      </c>
      <c r="DII21" s="52" t="s">
        <v>189</v>
      </c>
      <c r="DIJ21" s="52" t="s">
        <v>189</v>
      </c>
      <c r="DIK21" s="52" t="s">
        <v>189</v>
      </c>
      <c r="DIL21" s="52" t="s">
        <v>189</v>
      </c>
      <c r="DIM21" s="52" t="s">
        <v>189</v>
      </c>
      <c r="DIN21" s="52" t="s">
        <v>189</v>
      </c>
      <c r="DIO21" s="52" t="s">
        <v>189</v>
      </c>
      <c r="DIP21" s="52" t="s">
        <v>189</v>
      </c>
      <c r="DIQ21" s="52" t="s">
        <v>189</v>
      </c>
      <c r="DIR21" s="52" t="s">
        <v>189</v>
      </c>
      <c r="DIS21" s="52" t="s">
        <v>189</v>
      </c>
      <c r="DIT21" s="52" t="s">
        <v>189</v>
      </c>
      <c r="DIU21" s="52" t="s">
        <v>189</v>
      </c>
      <c r="DIV21" s="52" t="s">
        <v>189</v>
      </c>
      <c r="DIW21" s="52" t="s">
        <v>189</v>
      </c>
      <c r="DIX21" s="52" t="s">
        <v>189</v>
      </c>
      <c r="DIY21" s="52" t="s">
        <v>189</v>
      </c>
      <c r="DIZ21" s="52" t="s">
        <v>189</v>
      </c>
      <c r="DJA21" s="52" t="s">
        <v>189</v>
      </c>
      <c r="DJB21" s="52" t="s">
        <v>189</v>
      </c>
      <c r="DJC21" s="52" t="s">
        <v>189</v>
      </c>
      <c r="DJD21" s="52" t="s">
        <v>189</v>
      </c>
      <c r="DJE21" s="52" t="s">
        <v>189</v>
      </c>
      <c r="DJF21" s="52" t="s">
        <v>189</v>
      </c>
      <c r="DJG21" s="52" t="s">
        <v>189</v>
      </c>
      <c r="DJH21" s="52" t="s">
        <v>189</v>
      </c>
      <c r="DJI21" s="52" t="s">
        <v>189</v>
      </c>
      <c r="DJJ21" s="52" t="s">
        <v>189</v>
      </c>
      <c r="DJK21" s="52" t="s">
        <v>189</v>
      </c>
      <c r="DJL21" s="52" t="s">
        <v>189</v>
      </c>
      <c r="DJM21" s="52" t="s">
        <v>189</v>
      </c>
      <c r="DJN21" s="52" t="s">
        <v>189</v>
      </c>
      <c r="DJO21" s="52" t="s">
        <v>189</v>
      </c>
      <c r="DJP21" s="52" t="s">
        <v>189</v>
      </c>
      <c r="DJQ21" s="52" t="s">
        <v>189</v>
      </c>
      <c r="DJR21" s="52" t="s">
        <v>189</v>
      </c>
      <c r="DJS21" s="52" t="s">
        <v>189</v>
      </c>
      <c r="DJT21" s="52" t="s">
        <v>189</v>
      </c>
      <c r="DJU21" s="52" t="s">
        <v>189</v>
      </c>
      <c r="DJV21" s="52" t="s">
        <v>189</v>
      </c>
      <c r="DJW21" s="52" t="s">
        <v>189</v>
      </c>
      <c r="DJX21" s="52" t="s">
        <v>189</v>
      </c>
      <c r="DJY21" s="52" t="s">
        <v>189</v>
      </c>
      <c r="DJZ21" s="52" t="s">
        <v>189</v>
      </c>
      <c r="DKA21" s="52" t="s">
        <v>189</v>
      </c>
      <c r="DKB21" s="52" t="s">
        <v>189</v>
      </c>
      <c r="DKC21" s="52" t="s">
        <v>189</v>
      </c>
      <c r="DKD21" s="52" t="s">
        <v>189</v>
      </c>
      <c r="DKE21" s="52" t="s">
        <v>189</v>
      </c>
      <c r="DKF21" s="52" t="s">
        <v>189</v>
      </c>
      <c r="DKG21" s="52" t="s">
        <v>189</v>
      </c>
      <c r="DKH21" s="52" t="s">
        <v>189</v>
      </c>
      <c r="DKI21" s="52" t="s">
        <v>189</v>
      </c>
      <c r="DKJ21" s="52" t="s">
        <v>189</v>
      </c>
      <c r="DKK21" s="52" t="s">
        <v>189</v>
      </c>
      <c r="DKL21" s="52" t="s">
        <v>189</v>
      </c>
      <c r="DKM21" s="52" t="s">
        <v>189</v>
      </c>
      <c r="DKN21" s="52" t="s">
        <v>189</v>
      </c>
      <c r="DKO21" s="52" t="s">
        <v>189</v>
      </c>
      <c r="DKP21" s="52" t="s">
        <v>189</v>
      </c>
      <c r="DKQ21" s="52" t="s">
        <v>189</v>
      </c>
      <c r="DKR21" s="52" t="s">
        <v>189</v>
      </c>
      <c r="DKS21" s="52" t="s">
        <v>189</v>
      </c>
      <c r="DKT21" s="52" t="s">
        <v>189</v>
      </c>
      <c r="DKU21" s="52" t="s">
        <v>189</v>
      </c>
      <c r="DKV21" s="52" t="s">
        <v>189</v>
      </c>
      <c r="DKW21" s="52" t="s">
        <v>189</v>
      </c>
      <c r="DKX21" s="52" t="s">
        <v>189</v>
      </c>
      <c r="DKY21" s="52" t="s">
        <v>189</v>
      </c>
      <c r="DKZ21" s="52" t="s">
        <v>189</v>
      </c>
      <c r="DLA21" s="52" t="s">
        <v>189</v>
      </c>
      <c r="DLB21" s="52" t="s">
        <v>189</v>
      </c>
      <c r="DLC21" s="52" t="s">
        <v>189</v>
      </c>
      <c r="DLD21" s="52" t="s">
        <v>189</v>
      </c>
      <c r="DLE21" s="52" t="s">
        <v>189</v>
      </c>
      <c r="DLF21" s="52" t="s">
        <v>189</v>
      </c>
      <c r="DLG21" s="52" t="s">
        <v>189</v>
      </c>
      <c r="DLH21" s="52" t="s">
        <v>189</v>
      </c>
      <c r="DLI21" s="52" t="s">
        <v>189</v>
      </c>
      <c r="DLJ21" s="52" t="s">
        <v>189</v>
      </c>
      <c r="DLK21" s="52" t="s">
        <v>189</v>
      </c>
      <c r="DLL21" s="52" t="s">
        <v>189</v>
      </c>
      <c r="DLM21" s="52" t="s">
        <v>189</v>
      </c>
      <c r="DLN21" s="52" t="s">
        <v>189</v>
      </c>
      <c r="DLO21" s="52" t="s">
        <v>189</v>
      </c>
      <c r="DLP21" s="52" t="s">
        <v>189</v>
      </c>
      <c r="DLQ21" s="52" t="s">
        <v>189</v>
      </c>
      <c r="DLR21" s="52" t="s">
        <v>189</v>
      </c>
      <c r="DLS21" s="52" t="s">
        <v>189</v>
      </c>
      <c r="DLT21" s="52" t="s">
        <v>189</v>
      </c>
      <c r="DLU21" s="52" t="s">
        <v>189</v>
      </c>
      <c r="DLV21" s="52" t="s">
        <v>189</v>
      </c>
      <c r="DLW21" s="52" t="s">
        <v>189</v>
      </c>
      <c r="DLX21" s="52" t="s">
        <v>189</v>
      </c>
      <c r="DLY21" s="52" t="s">
        <v>189</v>
      </c>
      <c r="DLZ21" s="52" t="s">
        <v>189</v>
      </c>
      <c r="DMA21" s="52" t="s">
        <v>189</v>
      </c>
      <c r="DMB21" s="52" t="s">
        <v>189</v>
      </c>
      <c r="DMC21" s="52" t="s">
        <v>189</v>
      </c>
      <c r="DMD21" s="52" t="s">
        <v>189</v>
      </c>
      <c r="DME21" s="52" t="s">
        <v>189</v>
      </c>
      <c r="DMF21" s="52" t="s">
        <v>189</v>
      </c>
      <c r="DMG21" s="52" t="s">
        <v>189</v>
      </c>
      <c r="DMH21" s="52" t="s">
        <v>189</v>
      </c>
      <c r="DMI21" s="52" t="s">
        <v>189</v>
      </c>
      <c r="DMJ21" s="52" t="s">
        <v>189</v>
      </c>
      <c r="DMK21" s="52" t="s">
        <v>189</v>
      </c>
      <c r="DML21" s="52" t="s">
        <v>189</v>
      </c>
      <c r="DMM21" s="52" t="s">
        <v>189</v>
      </c>
      <c r="DMN21" s="52" t="s">
        <v>189</v>
      </c>
      <c r="DMO21" s="52" t="s">
        <v>189</v>
      </c>
      <c r="DMP21" s="52" t="s">
        <v>189</v>
      </c>
      <c r="DMQ21" s="52" t="s">
        <v>189</v>
      </c>
      <c r="DMR21" s="52" t="s">
        <v>189</v>
      </c>
      <c r="DMS21" s="52" t="s">
        <v>189</v>
      </c>
      <c r="DMT21" s="52" t="s">
        <v>189</v>
      </c>
      <c r="DMU21" s="52" t="s">
        <v>189</v>
      </c>
      <c r="DMV21" s="52" t="s">
        <v>189</v>
      </c>
      <c r="DMW21" s="52" t="s">
        <v>189</v>
      </c>
      <c r="DMX21" s="52" t="s">
        <v>189</v>
      </c>
      <c r="DMY21" s="52" t="s">
        <v>189</v>
      </c>
      <c r="DMZ21" s="52" t="s">
        <v>189</v>
      </c>
      <c r="DNA21" s="52" t="s">
        <v>189</v>
      </c>
      <c r="DNB21" s="52" t="s">
        <v>189</v>
      </c>
      <c r="DNC21" s="52" t="s">
        <v>189</v>
      </c>
      <c r="DND21" s="52" t="s">
        <v>189</v>
      </c>
      <c r="DNE21" s="52" t="s">
        <v>189</v>
      </c>
      <c r="DNF21" s="52" t="s">
        <v>189</v>
      </c>
      <c r="DNG21" s="52" t="s">
        <v>189</v>
      </c>
      <c r="DNH21" s="52" t="s">
        <v>189</v>
      </c>
      <c r="DNI21" s="52" t="s">
        <v>189</v>
      </c>
      <c r="DNJ21" s="52" t="s">
        <v>189</v>
      </c>
      <c r="DNK21" s="52" t="s">
        <v>189</v>
      </c>
      <c r="DNL21" s="52" t="s">
        <v>189</v>
      </c>
      <c r="DNM21" s="52" t="s">
        <v>189</v>
      </c>
      <c r="DNN21" s="52" t="s">
        <v>189</v>
      </c>
      <c r="DNO21" s="52" t="s">
        <v>189</v>
      </c>
      <c r="DNP21" s="52" t="s">
        <v>189</v>
      </c>
      <c r="DNQ21" s="52" t="s">
        <v>189</v>
      </c>
      <c r="DNR21" s="52" t="s">
        <v>189</v>
      </c>
      <c r="DNS21" s="52" t="s">
        <v>189</v>
      </c>
      <c r="DNT21" s="52" t="s">
        <v>189</v>
      </c>
      <c r="DNU21" s="52" t="s">
        <v>189</v>
      </c>
      <c r="DNV21" s="52" t="s">
        <v>189</v>
      </c>
      <c r="DNW21" s="52" t="s">
        <v>189</v>
      </c>
      <c r="DNX21" s="52" t="s">
        <v>189</v>
      </c>
      <c r="DNY21" s="52" t="s">
        <v>189</v>
      </c>
      <c r="DNZ21" s="52" t="s">
        <v>189</v>
      </c>
      <c r="DOA21" s="52" t="s">
        <v>189</v>
      </c>
      <c r="DOB21" s="52" t="s">
        <v>189</v>
      </c>
      <c r="DOC21" s="52" t="s">
        <v>189</v>
      </c>
      <c r="DOD21" s="52" t="s">
        <v>189</v>
      </c>
      <c r="DOE21" s="52" t="s">
        <v>189</v>
      </c>
      <c r="DOF21" s="52" t="s">
        <v>189</v>
      </c>
      <c r="DOG21" s="52" t="s">
        <v>189</v>
      </c>
      <c r="DOH21" s="52" t="s">
        <v>189</v>
      </c>
      <c r="DOI21" s="52" t="s">
        <v>189</v>
      </c>
      <c r="DOJ21" s="52" t="s">
        <v>189</v>
      </c>
      <c r="DOK21" s="52" t="s">
        <v>189</v>
      </c>
      <c r="DOL21" s="52" t="s">
        <v>189</v>
      </c>
      <c r="DOM21" s="52" t="s">
        <v>189</v>
      </c>
      <c r="DON21" s="52" t="s">
        <v>189</v>
      </c>
      <c r="DOO21" s="52" t="s">
        <v>189</v>
      </c>
      <c r="DOP21" s="52" t="s">
        <v>189</v>
      </c>
      <c r="DOQ21" s="52" t="s">
        <v>189</v>
      </c>
      <c r="DOR21" s="52" t="s">
        <v>189</v>
      </c>
      <c r="DOS21" s="52" t="s">
        <v>189</v>
      </c>
      <c r="DOT21" s="52" t="s">
        <v>189</v>
      </c>
      <c r="DOU21" s="52" t="s">
        <v>189</v>
      </c>
      <c r="DOV21" s="52" t="s">
        <v>189</v>
      </c>
      <c r="DOW21" s="52" t="s">
        <v>189</v>
      </c>
      <c r="DOX21" s="52" t="s">
        <v>189</v>
      </c>
      <c r="DOY21" s="52" t="s">
        <v>189</v>
      </c>
      <c r="DOZ21" s="52" t="s">
        <v>189</v>
      </c>
      <c r="DPA21" s="52" t="s">
        <v>189</v>
      </c>
      <c r="DPB21" s="52" t="s">
        <v>189</v>
      </c>
      <c r="DPC21" s="52" t="s">
        <v>189</v>
      </c>
      <c r="DPD21" s="52" t="s">
        <v>189</v>
      </c>
      <c r="DPE21" s="52" t="s">
        <v>189</v>
      </c>
      <c r="DPF21" s="52" t="s">
        <v>189</v>
      </c>
      <c r="DPG21" s="52" t="s">
        <v>189</v>
      </c>
      <c r="DPH21" s="52" t="s">
        <v>189</v>
      </c>
      <c r="DPI21" s="52" t="s">
        <v>189</v>
      </c>
      <c r="DPJ21" s="52" t="s">
        <v>189</v>
      </c>
      <c r="DPK21" s="52" t="s">
        <v>189</v>
      </c>
      <c r="DPL21" s="52" t="s">
        <v>189</v>
      </c>
      <c r="DPM21" s="52" t="s">
        <v>189</v>
      </c>
      <c r="DPN21" s="52" t="s">
        <v>189</v>
      </c>
      <c r="DPO21" s="52" t="s">
        <v>189</v>
      </c>
      <c r="DPP21" s="52" t="s">
        <v>189</v>
      </c>
      <c r="DPQ21" s="52" t="s">
        <v>189</v>
      </c>
      <c r="DPR21" s="52" t="s">
        <v>189</v>
      </c>
      <c r="DPS21" s="52" t="s">
        <v>189</v>
      </c>
      <c r="DPT21" s="52" t="s">
        <v>189</v>
      </c>
      <c r="DPU21" s="52" t="s">
        <v>189</v>
      </c>
      <c r="DPV21" s="52" t="s">
        <v>189</v>
      </c>
      <c r="DPW21" s="52" t="s">
        <v>189</v>
      </c>
      <c r="DPX21" s="52" t="s">
        <v>189</v>
      </c>
      <c r="DPY21" s="52" t="s">
        <v>189</v>
      </c>
      <c r="DPZ21" s="52" t="s">
        <v>189</v>
      </c>
      <c r="DQA21" s="52" t="s">
        <v>189</v>
      </c>
      <c r="DQB21" s="52" t="s">
        <v>189</v>
      </c>
      <c r="DQC21" s="52" t="s">
        <v>189</v>
      </c>
      <c r="DQD21" s="52" t="s">
        <v>189</v>
      </c>
      <c r="DQE21" s="52" t="s">
        <v>189</v>
      </c>
      <c r="DQF21" s="52" t="s">
        <v>189</v>
      </c>
      <c r="DQG21" s="52" t="s">
        <v>189</v>
      </c>
      <c r="DQH21" s="52" t="s">
        <v>189</v>
      </c>
      <c r="DQI21" s="52" t="s">
        <v>189</v>
      </c>
      <c r="DQJ21" s="52" t="s">
        <v>189</v>
      </c>
      <c r="DQK21" s="52" t="s">
        <v>189</v>
      </c>
      <c r="DQL21" s="52" t="s">
        <v>189</v>
      </c>
      <c r="DQM21" s="52" t="s">
        <v>189</v>
      </c>
      <c r="DQN21" s="52" t="s">
        <v>189</v>
      </c>
      <c r="DQO21" s="52" t="s">
        <v>189</v>
      </c>
      <c r="DQP21" s="52" t="s">
        <v>189</v>
      </c>
      <c r="DQQ21" s="52" t="s">
        <v>189</v>
      </c>
      <c r="DQR21" s="52" t="s">
        <v>189</v>
      </c>
      <c r="DQS21" s="52" t="s">
        <v>189</v>
      </c>
      <c r="DQT21" s="52" t="s">
        <v>189</v>
      </c>
      <c r="DQU21" s="52" t="s">
        <v>189</v>
      </c>
      <c r="DQV21" s="52" t="s">
        <v>189</v>
      </c>
      <c r="DQW21" s="52" t="s">
        <v>189</v>
      </c>
      <c r="DQX21" s="52" t="s">
        <v>189</v>
      </c>
      <c r="DQY21" s="52" t="s">
        <v>189</v>
      </c>
      <c r="DQZ21" s="52" t="s">
        <v>189</v>
      </c>
      <c r="DRA21" s="52" t="s">
        <v>189</v>
      </c>
      <c r="DRB21" s="52" t="s">
        <v>189</v>
      </c>
      <c r="DRC21" s="52" t="s">
        <v>189</v>
      </c>
      <c r="DRD21" s="52" t="s">
        <v>189</v>
      </c>
      <c r="DRE21" s="52" t="s">
        <v>189</v>
      </c>
      <c r="DRF21" s="52" t="s">
        <v>189</v>
      </c>
      <c r="DRG21" s="52" t="s">
        <v>189</v>
      </c>
      <c r="DRH21" s="52" t="s">
        <v>189</v>
      </c>
      <c r="DRI21" s="52" t="s">
        <v>189</v>
      </c>
      <c r="DRJ21" s="52" t="s">
        <v>189</v>
      </c>
      <c r="DRK21" s="52" t="s">
        <v>189</v>
      </c>
      <c r="DRL21" s="52" t="s">
        <v>189</v>
      </c>
      <c r="DRM21" s="52" t="s">
        <v>189</v>
      </c>
      <c r="DRN21" s="52" t="s">
        <v>189</v>
      </c>
      <c r="DRO21" s="52" t="s">
        <v>189</v>
      </c>
      <c r="DRP21" s="52" t="s">
        <v>189</v>
      </c>
      <c r="DRQ21" s="52" t="s">
        <v>189</v>
      </c>
      <c r="DRR21" s="52" t="s">
        <v>189</v>
      </c>
      <c r="DRS21" s="52" t="s">
        <v>189</v>
      </c>
      <c r="DRT21" s="52" t="s">
        <v>189</v>
      </c>
      <c r="DRU21" s="52" t="s">
        <v>189</v>
      </c>
      <c r="DRV21" s="52" t="s">
        <v>189</v>
      </c>
      <c r="DRW21" s="52" t="s">
        <v>189</v>
      </c>
      <c r="DRX21" s="52" t="s">
        <v>189</v>
      </c>
      <c r="DRY21" s="52" t="s">
        <v>189</v>
      </c>
      <c r="DRZ21" s="52" t="s">
        <v>189</v>
      </c>
      <c r="DSA21" s="52" t="s">
        <v>189</v>
      </c>
      <c r="DSB21" s="52" t="s">
        <v>189</v>
      </c>
      <c r="DSC21" s="52" t="s">
        <v>189</v>
      </c>
      <c r="DSD21" s="52" t="s">
        <v>189</v>
      </c>
      <c r="DSE21" s="52" t="s">
        <v>189</v>
      </c>
      <c r="DSF21" s="52" t="s">
        <v>189</v>
      </c>
      <c r="DSG21" s="52" t="s">
        <v>189</v>
      </c>
      <c r="DSH21" s="52" t="s">
        <v>189</v>
      </c>
      <c r="DSI21" s="52" t="s">
        <v>189</v>
      </c>
      <c r="DSJ21" s="52" t="s">
        <v>189</v>
      </c>
      <c r="DSK21" s="52" t="s">
        <v>189</v>
      </c>
      <c r="DSL21" s="52" t="s">
        <v>189</v>
      </c>
      <c r="DSM21" s="52" t="s">
        <v>189</v>
      </c>
      <c r="DSN21" s="52" t="s">
        <v>189</v>
      </c>
      <c r="DSO21" s="52" t="s">
        <v>189</v>
      </c>
      <c r="DSP21" s="52" t="s">
        <v>189</v>
      </c>
      <c r="DSQ21" s="52" t="s">
        <v>189</v>
      </c>
      <c r="DSR21" s="52" t="s">
        <v>189</v>
      </c>
      <c r="DSS21" s="52" t="s">
        <v>189</v>
      </c>
      <c r="DST21" s="52" t="s">
        <v>189</v>
      </c>
      <c r="DSU21" s="52" t="s">
        <v>189</v>
      </c>
      <c r="DSV21" s="52" t="s">
        <v>189</v>
      </c>
      <c r="DSW21" s="52" t="s">
        <v>189</v>
      </c>
      <c r="DSX21" s="52" t="s">
        <v>189</v>
      </c>
      <c r="DSY21" s="52" t="s">
        <v>189</v>
      </c>
      <c r="DSZ21" s="52" t="s">
        <v>189</v>
      </c>
      <c r="DTA21" s="52" t="s">
        <v>189</v>
      </c>
      <c r="DTB21" s="52" t="s">
        <v>189</v>
      </c>
      <c r="DTC21" s="52" t="s">
        <v>189</v>
      </c>
      <c r="DTD21" s="52" t="s">
        <v>189</v>
      </c>
      <c r="DTE21" s="52" t="s">
        <v>189</v>
      </c>
      <c r="DTF21" s="52" t="s">
        <v>189</v>
      </c>
      <c r="DTG21" s="52" t="s">
        <v>189</v>
      </c>
      <c r="DTH21" s="52" t="s">
        <v>189</v>
      </c>
      <c r="DTI21" s="52" t="s">
        <v>189</v>
      </c>
      <c r="DTJ21" s="52" t="s">
        <v>189</v>
      </c>
      <c r="DTK21" s="52" t="s">
        <v>189</v>
      </c>
      <c r="DTL21" s="52" t="s">
        <v>189</v>
      </c>
      <c r="DTM21" s="52" t="s">
        <v>189</v>
      </c>
      <c r="DTN21" s="52" t="s">
        <v>189</v>
      </c>
      <c r="DTO21" s="52" t="s">
        <v>189</v>
      </c>
      <c r="DTP21" s="52" t="s">
        <v>189</v>
      </c>
      <c r="DTQ21" s="52" t="s">
        <v>189</v>
      </c>
      <c r="DTR21" s="52" t="s">
        <v>189</v>
      </c>
      <c r="DTS21" s="52" t="s">
        <v>189</v>
      </c>
      <c r="DTT21" s="52" t="s">
        <v>189</v>
      </c>
      <c r="DTU21" s="52" t="s">
        <v>189</v>
      </c>
      <c r="DTV21" s="52" t="s">
        <v>189</v>
      </c>
      <c r="DTW21" s="52" t="s">
        <v>189</v>
      </c>
      <c r="DTX21" s="52" t="s">
        <v>189</v>
      </c>
      <c r="DTY21" s="52" t="s">
        <v>189</v>
      </c>
      <c r="DTZ21" s="52" t="s">
        <v>189</v>
      </c>
      <c r="DUA21" s="52" t="s">
        <v>189</v>
      </c>
      <c r="DUB21" s="52" t="s">
        <v>189</v>
      </c>
      <c r="DUC21" s="52" t="s">
        <v>189</v>
      </c>
      <c r="DUD21" s="52" t="s">
        <v>189</v>
      </c>
      <c r="DUE21" s="52" t="s">
        <v>189</v>
      </c>
      <c r="DUF21" s="52" t="s">
        <v>189</v>
      </c>
      <c r="DUG21" s="52" t="s">
        <v>189</v>
      </c>
      <c r="DUH21" s="52" t="s">
        <v>189</v>
      </c>
      <c r="DUI21" s="52" t="s">
        <v>189</v>
      </c>
      <c r="DUJ21" s="52" t="s">
        <v>189</v>
      </c>
      <c r="DUK21" s="52" t="s">
        <v>189</v>
      </c>
      <c r="DUL21" s="52" t="s">
        <v>189</v>
      </c>
      <c r="DUM21" s="52" t="s">
        <v>189</v>
      </c>
      <c r="DUN21" s="52" t="s">
        <v>189</v>
      </c>
      <c r="DUO21" s="52" t="s">
        <v>189</v>
      </c>
      <c r="DUP21" s="52" t="s">
        <v>189</v>
      </c>
      <c r="DUQ21" s="52" t="s">
        <v>189</v>
      </c>
      <c r="DUR21" s="52" t="s">
        <v>189</v>
      </c>
      <c r="DUS21" s="52" t="s">
        <v>189</v>
      </c>
      <c r="DUT21" s="52" t="s">
        <v>189</v>
      </c>
      <c r="DUU21" s="52" t="s">
        <v>189</v>
      </c>
      <c r="DUV21" s="52" t="s">
        <v>189</v>
      </c>
      <c r="DUW21" s="52" t="s">
        <v>189</v>
      </c>
      <c r="DUX21" s="52" t="s">
        <v>189</v>
      </c>
      <c r="DUY21" s="52" t="s">
        <v>189</v>
      </c>
      <c r="DUZ21" s="52" t="s">
        <v>189</v>
      </c>
      <c r="DVA21" s="52" t="s">
        <v>189</v>
      </c>
      <c r="DVB21" s="52" t="s">
        <v>189</v>
      </c>
      <c r="DVC21" s="52" t="s">
        <v>189</v>
      </c>
      <c r="DVD21" s="52" t="s">
        <v>189</v>
      </c>
      <c r="DVE21" s="52" t="s">
        <v>189</v>
      </c>
      <c r="DVF21" s="52" t="s">
        <v>189</v>
      </c>
      <c r="DVG21" s="52" t="s">
        <v>189</v>
      </c>
      <c r="DVH21" s="52" t="s">
        <v>189</v>
      </c>
      <c r="DVI21" s="52" t="s">
        <v>189</v>
      </c>
      <c r="DVJ21" s="52" t="s">
        <v>189</v>
      </c>
      <c r="DVK21" s="52" t="s">
        <v>189</v>
      </c>
      <c r="DVL21" s="52" t="s">
        <v>189</v>
      </c>
      <c r="DVM21" s="52" t="s">
        <v>189</v>
      </c>
      <c r="DVN21" s="52" t="s">
        <v>189</v>
      </c>
      <c r="DVO21" s="52" t="s">
        <v>189</v>
      </c>
      <c r="DVP21" s="52" t="s">
        <v>189</v>
      </c>
      <c r="DVQ21" s="52" t="s">
        <v>189</v>
      </c>
      <c r="DVR21" s="52" t="s">
        <v>189</v>
      </c>
      <c r="DVS21" s="52" t="s">
        <v>189</v>
      </c>
      <c r="DVT21" s="52" t="s">
        <v>189</v>
      </c>
      <c r="DVU21" s="52" t="s">
        <v>189</v>
      </c>
      <c r="DVV21" s="52" t="s">
        <v>189</v>
      </c>
      <c r="DVW21" s="52" t="s">
        <v>189</v>
      </c>
      <c r="DVX21" s="52" t="s">
        <v>189</v>
      </c>
      <c r="DVY21" s="52" t="s">
        <v>189</v>
      </c>
      <c r="DVZ21" s="52" t="s">
        <v>189</v>
      </c>
      <c r="DWA21" s="52" t="s">
        <v>189</v>
      </c>
      <c r="DWB21" s="52" t="s">
        <v>189</v>
      </c>
      <c r="DWC21" s="52" t="s">
        <v>189</v>
      </c>
      <c r="DWD21" s="52" t="s">
        <v>189</v>
      </c>
      <c r="DWE21" s="52" t="s">
        <v>189</v>
      </c>
      <c r="DWF21" s="52" t="s">
        <v>189</v>
      </c>
      <c r="DWG21" s="52" t="s">
        <v>189</v>
      </c>
      <c r="DWH21" s="52" t="s">
        <v>189</v>
      </c>
      <c r="DWI21" s="52" t="s">
        <v>189</v>
      </c>
      <c r="DWJ21" s="52" t="s">
        <v>189</v>
      </c>
      <c r="DWK21" s="52" t="s">
        <v>189</v>
      </c>
      <c r="DWL21" s="52" t="s">
        <v>189</v>
      </c>
      <c r="DWM21" s="52" t="s">
        <v>189</v>
      </c>
      <c r="DWN21" s="52" t="s">
        <v>189</v>
      </c>
      <c r="DWO21" s="52" t="s">
        <v>189</v>
      </c>
      <c r="DWP21" s="52" t="s">
        <v>189</v>
      </c>
      <c r="DWQ21" s="52" t="s">
        <v>189</v>
      </c>
      <c r="DWR21" s="52" t="s">
        <v>189</v>
      </c>
      <c r="DWS21" s="52" t="s">
        <v>189</v>
      </c>
      <c r="DWT21" s="52" t="s">
        <v>189</v>
      </c>
      <c r="DWU21" s="52" t="s">
        <v>189</v>
      </c>
      <c r="DWV21" s="52" t="s">
        <v>189</v>
      </c>
      <c r="DWW21" s="52" t="s">
        <v>189</v>
      </c>
      <c r="DWX21" s="52" t="s">
        <v>189</v>
      </c>
      <c r="DWY21" s="52" t="s">
        <v>189</v>
      </c>
      <c r="DWZ21" s="52" t="s">
        <v>189</v>
      </c>
      <c r="DXA21" s="52" t="s">
        <v>189</v>
      </c>
      <c r="DXB21" s="52" t="s">
        <v>189</v>
      </c>
      <c r="DXC21" s="52" t="s">
        <v>189</v>
      </c>
      <c r="DXD21" s="52" t="s">
        <v>189</v>
      </c>
      <c r="DXE21" s="52" t="s">
        <v>189</v>
      </c>
      <c r="DXF21" s="52" t="s">
        <v>189</v>
      </c>
      <c r="DXG21" s="52" t="s">
        <v>189</v>
      </c>
      <c r="DXH21" s="52" t="s">
        <v>189</v>
      </c>
      <c r="DXI21" s="52" t="s">
        <v>189</v>
      </c>
      <c r="DXJ21" s="52" t="s">
        <v>189</v>
      </c>
      <c r="DXK21" s="52" t="s">
        <v>189</v>
      </c>
      <c r="DXL21" s="52" t="s">
        <v>189</v>
      </c>
      <c r="DXM21" s="52" t="s">
        <v>189</v>
      </c>
      <c r="DXN21" s="52" t="s">
        <v>189</v>
      </c>
      <c r="DXO21" s="52" t="s">
        <v>189</v>
      </c>
      <c r="DXP21" s="52" t="s">
        <v>189</v>
      </c>
      <c r="DXQ21" s="52" t="s">
        <v>189</v>
      </c>
      <c r="DXR21" s="52" t="s">
        <v>189</v>
      </c>
      <c r="DXS21" s="52" t="s">
        <v>189</v>
      </c>
      <c r="DXT21" s="52" t="s">
        <v>189</v>
      </c>
      <c r="DXU21" s="52" t="s">
        <v>189</v>
      </c>
      <c r="DXV21" s="52" t="s">
        <v>189</v>
      </c>
      <c r="DXW21" s="52" t="s">
        <v>189</v>
      </c>
      <c r="DXX21" s="52" t="s">
        <v>189</v>
      </c>
      <c r="DXY21" s="52" t="s">
        <v>189</v>
      </c>
      <c r="DXZ21" s="52" t="s">
        <v>189</v>
      </c>
      <c r="DYA21" s="52" t="s">
        <v>189</v>
      </c>
      <c r="DYB21" s="52" t="s">
        <v>189</v>
      </c>
      <c r="DYC21" s="52" t="s">
        <v>189</v>
      </c>
      <c r="DYD21" s="52" t="s">
        <v>189</v>
      </c>
      <c r="DYE21" s="52" t="s">
        <v>189</v>
      </c>
      <c r="DYF21" s="52" t="s">
        <v>189</v>
      </c>
      <c r="DYG21" s="52" t="s">
        <v>189</v>
      </c>
      <c r="DYH21" s="52" t="s">
        <v>189</v>
      </c>
      <c r="DYI21" s="52" t="s">
        <v>189</v>
      </c>
      <c r="DYJ21" s="52" t="s">
        <v>189</v>
      </c>
      <c r="DYK21" s="52" t="s">
        <v>189</v>
      </c>
      <c r="DYL21" s="52" t="s">
        <v>189</v>
      </c>
      <c r="DYM21" s="52" t="s">
        <v>189</v>
      </c>
      <c r="DYN21" s="52" t="s">
        <v>189</v>
      </c>
      <c r="DYO21" s="52" t="s">
        <v>189</v>
      </c>
      <c r="DYP21" s="52" t="s">
        <v>189</v>
      </c>
      <c r="DYQ21" s="52" t="s">
        <v>189</v>
      </c>
      <c r="DYR21" s="52" t="s">
        <v>189</v>
      </c>
      <c r="DYS21" s="52" t="s">
        <v>189</v>
      </c>
      <c r="DYT21" s="52" t="s">
        <v>189</v>
      </c>
      <c r="DYU21" s="52" t="s">
        <v>189</v>
      </c>
      <c r="DYV21" s="52" t="s">
        <v>189</v>
      </c>
      <c r="DYW21" s="52" t="s">
        <v>189</v>
      </c>
      <c r="DYX21" s="52" t="s">
        <v>189</v>
      </c>
      <c r="DYY21" s="52" t="s">
        <v>189</v>
      </c>
      <c r="DYZ21" s="52" t="s">
        <v>189</v>
      </c>
      <c r="DZA21" s="52" t="s">
        <v>189</v>
      </c>
      <c r="DZB21" s="52" t="s">
        <v>189</v>
      </c>
      <c r="DZC21" s="52" t="s">
        <v>189</v>
      </c>
      <c r="DZD21" s="52" t="s">
        <v>189</v>
      </c>
      <c r="DZE21" s="52" t="s">
        <v>189</v>
      </c>
      <c r="DZF21" s="52" t="s">
        <v>189</v>
      </c>
      <c r="DZG21" s="52" t="s">
        <v>189</v>
      </c>
      <c r="DZH21" s="52" t="s">
        <v>189</v>
      </c>
      <c r="DZI21" s="52" t="s">
        <v>189</v>
      </c>
      <c r="DZJ21" s="52" t="s">
        <v>189</v>
      </c>
      <c r="DZK21" s="52" t="s">
        <v>189</v>
      </c>
      <c r="DZL21" s="52" t="s">
        <v>189</v>
      </c>
      <c r="DZM21" s="52" t="s">
        <v>189</v>
      </c>
      <c r="DZN21" s="52" t="s">
        <v>189</v>
      </c>
      <c r="DZO21" s="52" t="s">
        <v>189</v>
      </c>
      <c r="DZP21" s="52" t="s">
        <v>189</v>
      </c>
      <c r="DZQ21" s="52" t="s">
        <v>189</v>
      </c>
      <c r="DZR21" s="52" t="s">
        <v>189</v>
      </c>
      <c r="DZS21" s="52" t="s">
        <v>189</v>
      </c>
      <c r="DZT21" s="52" t="s">
        <v>189</v>
      </c>
      <c r="DZU21" s="52" t="s">
        <v>189</v>
      </c>
      <c r="DZV21" s="52" t="s">
        <v>189</v>
      </c>
      <c r="DZW21" s="52" t="s">
        <v>189</v>
      </c>
      <c r="DZX21" s="52" t="s">
        <v>189</v>
      </c>
      <c r="DZY21" s="52" t="s">
        <v>189</v>
      </c>
      <c r="DZZ21" s="52" t="s">
        <v>189</v>
      </c>
      <c r="EAA21" s="52" t="s">
        <v>189</v>
      </c>
      <c r="EAB21" s="52" t="s">
        <v>189</v>
      </c>
      <c r="EAC21" s="52" t="s">
        <v>189</v>
      </c>
      <c r="EAD21" s="52" t="s">
        <v>189</v>
      </c>
      <c r="EAE21" s="52" t="s">
        <v>189</v>
      </c>
      <c r="EAF21" s="52" t="s">
        <v>189</v>
      </c>
      <c r="EAG21" s="52" t="s">
        <v>189</v>
      </c>
      <c r="EAH21" s="52" t="s">
        <v>189</v>
      </c>
      <c r="EAI21" s="52" t="s">
        <v>189</v>
      </c>
      <c r="EAJ21" s="52" t="s">
        <v>189</v>
      </c>
      <c r="EAK21" s="52" t="s">
        <v>189</v>
      </c>
      <c r="EAL21" s="52" t="s">
        <v>189</v>
      </c>
      <c r="EAM21" s="52" t="s">
        <v>189</v>
      </c>
      <c r="EAN21" s="52" t="s">
        <v>189</v>
      </c>
      <c r="EAO21" s="52" t="s">
        <v>189</v>
      </c>
      <c r="EAP21" s="52" t="s">
        <v>189</v>
      </c>
      <c r="EAQ21" s="52" t="s">
        <v>189</v>
      </c>
      <c r="EAR21" s="52" t="s">
        <v>189</v>
      </c>
      <c r="EAS21" s="52" t="s">
        <v>189</v>
      </c>
      <c r="EAT21" s="52" t="s">
        <v>189</v>
      </c>
      <c r="EAU21" s="52" t="s">
        <v>189</v>
      </c>
      <c r="EAV21" s="52" t="s">
        <v>189</v>
      </c>
      <c r="EAW21" s="52" t="s">
        <v>189</v>
      </c>
      <c r="EAX21" s="52" t="s">
        <v>189</v>
      </c>
      <c r="EAY21" s="52" t="s">
        <v>189</v>
      </c>
      <c r="EAZ21" s="52" t="s">
        <v>189</v>
      </c>
      <c r="EBA21" s="52" t="s">
        <v>189</v>
      </c>
      <c r="EBB21" s="52" t="s">
        <v>189</v>
      </c>
      <c r="EBC21" s="52" t="s">
        <v>189</v>
      </c>
      <c r="EBD21" s="52" t="s">
        <v>189</v>
      </c>
      <c r="EBE21" s="52" t="s">
        <v>189</v>
      </c>
      <c r="EBF21" s="52" t="s">
        <v>189</v>
      </c>
      <c r="EBG21" s="52" t="s">
        <v>189</v>
      </c>
      <c r="EBH21" s="52" t="s">
        <v>189</v>
      </c>
      <c r="EBI21" s="52" t="s">
        <v>189</v>
      </c>
      <c r="EBJ21" s="52" t="s">
        <v>189</v>
      </c>
      <c r="EBK21" s="52" t="s">
        <v>189</v>
      </c>
      <c r="EBL21" s="52" t="s">
        <v>189</v>
      </c>
      <c r="EBM21" s="52" t="s">
        <v>189</v>
      </c>
      <c r="EBN21" s="52" t="s">
        <v>189</v>
      </c>
      <c r="EBO21" s="52" t="s">
        <v>189</v>
      </c>
      <c r="EBP21" s="52" t="s">
        <v>189</v>
      </c>
      <c r="EBQ21" s="52" t="s">
        <v>189</v>
      </c>
      <c r="EBR21" s="52" t="s">
        <v>189</v>
      </c>
      <c r="EBS21" s="52" t="s">
        <v>189</v>
      </c>
      <c r="EBT21" s="52" t="s">
        <v>189</v>
      </c>
      <c r="EBU21" s="52" t="s">
        <v>189</v>
      </c>
      <c r="EBV21" s="52" t="s">
        <v>189</v>
      </c>
      <c r="EBW21" s="52" t="s">
        <v>189</v>
      </c>
      <c r="EBX21" s="52" t="s">
        <v>189</v>
      </c>
      <c r="EBY21" s="52" t="s">
        <v>189</v>
      </c>
      <c r="EBZ21" s="52" t="s">
        <v>189</v>
      </c>
      <c r="ECA21" s="52" t="s">
        <v>189</v>
      </c>
      <c r="ECB21" s="52" t="s">
        <v>189</v>
      </c>
      <c r="ECC21" s="52" t="s">
        <v>189</v>
      </c>
      <c r="ECD21" s="52" t="s">
        <v>189</v>
      </c>
      <c r="ECE21" s="52" t="s">
        <v>189</v>
      </c>
      <c r="ECF21" s="52" t="s">
        <v>189</v>
      </c>
      <c r="ECG21" s="52" t="s">
        <v>189</v>
      </c>
      <c r="ECH21" s="52" t="s">
        <v>189</v>
      </c>
      <c r="ECI21" s="52" t="s">
        <v>189</v>
      </c>
      <c r="ECJ21" s="52" t="s">
        <v>189</v>
      </c>
      <c r="ECK21" s="52" t="s">
        <v>189</v>
      </c>
      <c r="ECL21" s="52" t="s">
        <v>189</v>
      </c>
      <c r="ECM21" s="52" t="s">
        <v>189</v>
      </c>
      <c r="ECN21" s="52" t="s">
        <v>189</v>
      </c>
      <c r="ECO21" s="52" t="s">
        <v>189</v>
      </c>
      <c r="ECP21" s="52" t="s">
        <v>189</v>
      </c>
      <c r="ECQ21" s="52" t="s">
        <v>189</v>
      </c>
      <c r="ECR21" s="52" t="s">
        <v>189</v>
      </c>
      <c r="ECS21" s="52" t="s">
        <v>189</v>
      </c>
      <c r="ECT21" s="52" t="s">
        <v>189</v>
      </c>
      <c r="ECU21" s="52" t="s">
        <v>189</v>
      </c>
      <c r="ECV21" s="52" t="s">
        <v>189</v>
      </c>
      <c r="ECW21" s="52" t="s">
        <v>189</v>
      </c>
      <c r="ECX21" s="52" t="s">
        <v>189</v>
      </c>
      <c r="ECY21" s="52" t="s">
        <v>189</v>
      </c>
      <c r="ECZ21" s="52" t="s">
        <v>189</v>
      </c>
      <c r="EDA21" s="52" t="s">
        <v>189</v>
      </c>
      <c r="EDB21" s="52" t="s">
        <v>189</v>
      </c>
      <c r="EDC21" s="52" t="s">
        <v>189</v>
      </c>
      <c r="EDD21" s="52" t="s">
        <v>189</v>
      </c>
      <c r="EDE21" s="52" t="s">
        <v>189</v>
      </c>
      <c r="EDF21" s="52" t="s">
        <v>189</v>
      </c>
      <c r="EDG21" s="52" t="s">
        <v>189</v>
      </c>
      <c r="EDH21" s="52" t="s">
        <v>189</v>
      </c>
      <c r="EDI21" s="52" t="s">
        <v>189</v>
      </c>
      <c r="EDJ21" s="52" t="s">
        <v>189</v>
      </c>
      <c r="EDK21" s="52" t="s">
        <v>189</v>
      </c>
      <c r="EDL21" s="52" t="s">
        <v>189</v>
      </c>
      <c r="EDM21" s="52" t="s">
        <v>189</v>
      </c>
      <c r="EDN21" s="52" t="s">
        <v>189</v>
      </c>
      <c r="EDO21" s="52" t="s">
        <v>189</v>
      </c>
      <c r="EDP21" s="52" t="s">
        <v>189</v>
      </c>
      <c r="EDQ21" s="52" t="s">
        <v>189</v>
      </c>
      <c r="EDR21" s="52" t="s">
        <v>189</v>
      </c>
      <c r="EDS21" s="52" t="s">
        <v>189</v>
      </c>
      <c r="EDT21" s="52" t="s">
        <v>189</v>
      </c>
      <c r="EDU21" s="52" t="s">
        <v>189</v>
      </c>
      <c r="EDV21" s="52" t="s">
        <v>189</v>
      </c>
      <c r="EDW21" s="52" t="s">
        <v>189</v>
      </c>
      <c r="EDX21" s="52" t="s">
        <v>189</v>
      </c>
      <c r="EDY21" s="52" t="s">
        <v>189</v>
      </c>
      <c r="EDZ21" s="52" t="s">
        <v>189</v>
      </c>
      <c r="EEA21" s="52" t="s">
        <v>189</v>
      </c>
      <c r="EEB21" s="52" t="s">
        <v>189</v>
      </c>
      <c r="EEC21" s="52" t="s">
        <v>189</v>
      </c>
      <c r="EED21" s="52" t="s">
        <v>189</v>
      </c>
      <c r="EEE21" s="52" t="s">
        <v>189</v>
      </c>
      <c r="EEF21" s="52" t="s">
        <v>189</v>
      </c>
      <c r="EEG21" s="52" t="s">
        <v>189</v>
      </c>
      <c r="EEH21" s="52" t="s">
        <v>189</v>
      </c>
      <c r="EEI21" s="52" t="s">
        <v>189</v>
      </c>
      <c r="EEJ21" s="52" t="s">
        <v>189</v>
      </c>
      <c r="EEK21" s="52" t="s">
        <v>189</v>
      </c>
      <c r="EEL21" s="52" t="s">
        <v>189</v>
      </c>
      <c r="EEM21" s="52" t="s">
        <v>189</v>
      </c>
      <c r="EEN21" s="52" t="s">
        <v>189</v>
      </c>
      <c r="EEO21" s="52" t="s">
        <v>189</v>
      </c>
      <c r="EEP21" s="52" t="s">
        <v>189</v>
      </c>
      <c r="EEQ21" s="52" t="s">
        <v>189</v>
      </c>
      <c r="EER21" s="52" t="s">
        <v>189</v>
      </c>
      <c r="EES21" s="52" t="s">
        <v>189</v>
      </c>
      <c r="EET21" s="52" t="s">
        <v>189</v>
      </c>
      <c r="EEU21" s="52" t="s">
        <v>189</v>
      </c>
      <c r="EEV21" s="52" t="s">
        <v>189</v>
      </c>
      <c r="EEW21" s="52" t="s">
        <v>189</v>
      </c>
      <c r="EEX21" s="52" t="s">
        <v>189</v>
      </c>
      <c r="EEY21" s="52" t="s">
        <v>189</v>
      </c>
      <c r="EEZ21" s="52" t="s">
        <v>189</v>
      </c>
      <c r="EFA21" s="52" t="s">
        <v>189</v>
      </c>
      <c r="EFB21" s="52" t="s">
        <v>189</v>
      </c>
      <c r="EFC21" s="52" t="s">
        <v>189</v>
      </c>
      <c r="EFD21" s="52" t="s">
        <v>189</v>
      </c>
      <c r="EFE21" s="52" t="s">
        <v>189</v>
      </c>
      <c r="EFF21" s="52" t="s">
        <v>189</v>
      </c>
      <c r="EFG21" s="52" t="s">
        <v>189</v>
      </c>
      <c r="EFH21" s="52" t="s">
        <v>189</v>
      </c>
      <c r="EFI21" s="52" t="s">
        <v>189</v>
      </c>
      <c r="EFJ21" s="52" t="s">
        <v>189</v>
      </c>
      <c r="EFK21" s="52" t="s">
        <v>189</v>
      </c>
      <c r="EFL21" s="52" t="s">
        <v>189</v>
      </c>
      <c r="EFM21" s="52" t="s">
        <v>189</v>
      </c>
      <c r="EFN21" s="52" t="s">
        <v>189</v>
      </c>
      <c r="EFO21" s="52" t="s">
        <v>189</v>
      </c>
      <c r="EFP21" s="52" t="s">
        <v>189</v>
      </c>
      <c r="EFQ21" s="52" t="s">
        <v>189</v>
      </c>
      <c r="EFR21" s="52" t="s">
        <v>189</v>
      </c>
      <c r="EFS21" s="52" t="s">
        <v>189</v>
      </c>
      <c r="EFT21" s="52" t="s">
        <v>189</v>
      </c>
      <c r="EFU21" s="52" t="s">
        <v>189</v>
      </c>
      <c r="EFV21" s="52" t="s">
        <v>189</v>
      </c>
      <c r="EFW21" s="52" t="s">
        <v>189</v>
      </c>
      <c r="EFX21" s="52" t="s">
        <v>189</v>
      </c>
      <c r="EFY21" s="52" t="s">
        <v>189</v>
      </c>
      <c r="EFZ21" s="52" t="s">
        <v>189</v>
      </c>
      <c r="EGA21" s="52" t="s">
        <v>189</v>
      </c>
      <c r="EGB21" s="52" t="s">
        <v>189</v>
      </c>
      <c r="EGC21" s="52" t="s">
        <v>189</v>
      </c>
      <c r="EGD21" s="52" t="s">
        <v>189</v>
      </c>
      <c r="EGE21" s="52" t="s">
        <v>189</v>
      </c>
      <c r="EGF21" s="52" t="s">
        <v>189</v>
      </c>
      <c r="EGG21" s="52" t="s">
        <v>189</v>
      </c>
      <c r="EGH21" s="52" t="s">
        <v>189</v>
      </c>
      <c r="EGI21" s="52" t="s">
        <v>189</v>
      </c>
      <c r="EGJ21" s="52" t="s">
        <v>189</v>
      </c>
      <c r="EGK21" s="52" t="s">
        <v>189</v>
      </c>
      <c r="EGL21" s="52" t="s">
        <v>189</v>
      </c>
      <c r="EGM21" s="52" t="s">
        <v>189</v>
      </c>
      <c r="EGN21" s="52" t="s">
        <v>189</v>
      </c>
      <c r="EGO21" s="52" t="s">
        <v>189</v>
      </c>
      <c r="EGP21" s="52" t="s">
        <v>189</v>
      </c>
      <c r="EGQ21" s="52" t="s">
        <v>189</v>
      </c>
      <c r="EGR21" s="52" t="s">
        <v>189</v>
      </c>
      <c r="EGS21" s="52" t="s">
        <v>189</v>
      </c>
      <c r="EGT21" s="52" t="s">
        <v>189</v>
      </c>
      <c r="EGU21" s="52" t="s">
        <v>189</v>
      </c>
      <c r="EGV21" s="52" t="s">
        <v>189</v>
      </c>
      <c r="EGW21" s="52" t="s">
        <v>189</v>
      </c>
      <c r="EGX21" s="52" t="s">
        <v>189</v>
      </c>
      <c r="EGY21" s="52" t="s">
        <v>189</v>
      </c>
      <c r="EGZ21" s="52" t="s">
        <v>189</v>
      </c>
      <c r="EHA21" s="52" t="s">
        <v>189</v>
      </c>
      <c r="EHB21" s="52" t="s">
        <v>189</v>
      </c>
      <c r="EHC21" s="52" t="s">
        <v>189</v>
      </c>
      <c r="EHD21" s="52" t="s">
        <v>189</v>
      </c>
      <c r="EHE21" s="52" t="s">
        <v>189</v>
      </c>
      <c r="EHF21" s="52" t="s">
        <v>189</v>
      </c>
      <c r="EHG21" s="52" t="s">
        <v>189</v>
      </c>
      <c r="EHH21" s="52" t="s">
        <v>189</v>
      </c>
      <c r="EHI21" s="52" t="s">
        <v>189</v>
      </c>
      <c r="EHJ21" s="52" t="s">
        <v>189</v>
      </c>
      <c r="EHK21" s="52" t="s">
        <v>189</v>
      </c>
      <c r="EHL21" s="52" t="s">
        <v>189</v>
      </c>
      <c r="EHM21" s="52" t="s">
        <v>189</v>
      </c>
      <c r="EHN21" s="52" t="s">
        <v>189</v>
      </c>
      <c r="EHO21" s="52" t="s">
        <v>189</v>
      </c>
      <c r="EHP21" s="52" t="s">
        <v>189</v>
      </c>
      <c r="EHQ21" s="52" t="s">
        <v>189</v>
      </c>
      <c r="EHR21" s="52" t="s">
        <v>189</v>
      </c>
      <c r="EHS21" s="52" t="s">
        <v>189</v>
      </c>
      <c r="EHT21" s="52" t="s">
        <v>189</v>
      </c>
      <c r="EHU21" s="52" t="s">
        <v>189</v>
      </c>
      <c r="EHV21" s="52" t="s">
        <v>189</v>
      </c>
      <c r="EHW21" s="52" t="s">
        <v>189</v>
      </c>
      <c r="EHX21" s="52" t="s">
        <v>189</v>
      </c>
      <c r="EHY21" s="52" t="s">
        <v>189</v>
      </c>
      <c r="EHZ21" s="52" t="s">
        <v>189</v>
      </c>
      <c r="EIA21" s="52" t="s">
        <v>189</v>
      </c>
      <c r="EIB21" s="52" t="s">
        <v>189</v>
      </c>
      <c r="EIC21" s="52" t="s">
        <v>189</v>
      </c>
      <c r="EID21" s="52" t="s">
        <v>189</v>
      </c>
      <c r="EIE21" s="52" t="s">
        <v>189</v>
      </c>
      <c r="EIF21" s="52" t="s">
        <v>189</v>
      </c>
      <c r="EIG21" s="52" t="s">
        <v>189</v>
      </c>
      <c r="EIH21" s="52" t="s">
        <v>189</v>
      </c>
      <c r="EII21" s="52" t="s">
        <v>189</v>
      </c>
      <c r="EIJ21" s="52" t="s">
        <v>189</v>
      </c>
      <c r="EIK21" s="52" t="s">
        <v>189</v>
      </c>
      <c r="EIL21" s="52" t="s">
        <v>189</v>
      </c>
      <c r="EIM21" s="52" t="s">
        <v>189</v>
      </c>
      <c r="EIN21" s="52" t="s">
        <v>189</v>
      </c>
      <c r="EIO21" s="52" t="s">
        <v>189</v>
      </c>
      <c r="EIP21" s="52" t="s">
        <v>189</v>
      </c>
      <c r="EIQ21" s="52" t="s">
        <v>189</v>
      </c>
      <c r="EIR21" s="52" t="s">
        <v>189</v>
      </c>
      <c r="EIS21" s="52" t="s">
        <v>189</v>
      </c>
      <c r="EIT21" s="52" t="s">
        <v>189</v>
      </c>
      <c r="EIU21" s="52" t="s">
        <v>189</v>
      </c>
      <c r="EIV21" s="52" t="s">
        <v>189</v>
      </c>
      <c r="EIW21" s="52" t="s">
        <v>189</v>
      </c>
      <c r="EIX21" s="52" t="s">
        <v>189</v>
      </c>
      <c r="EIY21" s="52" t="s">
        <v>189</v>
      </c>
      <c r="EIZ21" s="52" t="s">
        <v>189</v>
      </c>
      <c r="EJA21" s="52" t="s">
        <v>189</v>
      </c>
      <c r="EJB21" s="52" t="s">
        <v>189</v>
      </c>
      <c r="EJC21" s="52" t="s">
        <v>189</v>
      </c>
      <c r="EJD21" s="52" t="s">
        <v>189</v>
      </c>
      <c r="EJE21" s="52" t="s">
        <v>189</v>
      </c>
      <c r="EJF21" s="52" t="s">
        <v>189</v>
      </c>
      <c r="EJG21" s="52" t="s">
        <v>189</v>
      </c>
      <c r="EJH21" s="52" t="s">
        <v>189</v>
      </c>
      <c r="EJI21" s="52" t="s">
        <v>189</v>
      </c>
      <c r="EJJ21" s="52" t="s">
        <v>189</v>
      </c>
      <c r="EJK21" s="52" t="s">
        <v>189</v>
      </c>
      <c r="EJL21" s="52" t="s">
        <v>189</v>
      </c>
      <c r="EJM21" s="52" t="s">
        <v>189</v>
      </c>
      <c r="EJN21" s="52" t="s">
        <v>189</v>
      </c>
      <c r="EJO21" s="52" t="s">
        <v>189</v>
      </c>
      <c r="EJP21" s="52" t="s">
        <v>189</v>
      </c>
      <c r="EJQ21" s="52" t="s">
        <v>189</v>
      </c>
      <c r="EJR21" s="52" t="s">
        <v>189</v>
      </c>
      <c r="EJS21" s="52" t="s">
        <v>189</v>
      </c>
      <c r="EJT21" s="52" t="s">
        <v>189</v>
      </c>
      <c r="EJU21" s="52" t="s">
        <v>189</v>
      </c>
      <c r="EJV21" s="52" t="s">
        <v>189</v>
      </c>
      <c r="EJW21" s="52" t="s">
        <v>189</v>
      </c>
      <c r="EJX21" s="52" t="s">
        <v>189</v>
      </c>
      <c r="EJY21" s="52" t="s">
        <v>189</v>
      </c>
      <c r="EJZ21" s="52" t="s">
        <v>189</v>
      </c>
      <c r="EKA21" s="52" t="s">
        <v>189</v>
      </c>
      <c r="EKB21" s="52" t="s">
        <v>189</v>
      </c>
      <c r="EKC21" s="52" t="s">
        <v>189</v>
      </c>
      <c r="EKD21" s="52" t="s">
        <v>189</v>
      </c>
      <c r="EKE21" s="52" t="s">
        <v>189</v>
      </c>
      <c r="EKF21" s="52" t="s">
        <v>189</v>
      </c>
      <c r="EKG21" s="52" t="s">
        <v>189</v>
      </c>
      <c r="EKH21" s="52" t="s">
        <v>189</v>
      </c>
      <c r="EKI21" s="52" t="s">
        <v>189</v>
      </c>
      <c r="EKJ21" s="52" t="s">
        <v>189</v>
      </c>
      <c r="EKK21" s="52" t="s">
        <v>189</v>
      </c>
      <c r="EKL21" s="52" t="s">
        <v>189</v>
      </c>
      <c r="EKM21" s="52" t="s">
        <v>189</v>
      </c>
      <c r="EKN21" s="52" t="s">
        <v>189</v>
      </c>
      <c r="EKO21" s="52" t="s">
        <v>189</v>
      </c>
      <c r="EKP21" s="52" t="s">
        <v>189</v>
      </c>
      <c r="EKQ21" s="52" t="s">
        <v>189</v>
      </c>
      <c r="EKR21" s="52" t="s">
        <v>189</v>
      </c>
      <c r="EKS21" s="52" t="s">
        <v>189</v>
      </c>
      <c r="EKT21" s="52" t="s">
        <v>189</v>
      </c>
      <c r="EKU21" s="52" t="s">
        <v>189</v>
      </c>
      <c r="EKV21" s="52" t="s">
        <v>189</v>
      </c>
      <c r="EKW21" s="52" t="s">
        <v>189</v>
      </c>
      <c r="EKX21" s="52" t="s">
        <v>189</v>
      </c>
      <c r="EKY21" s="52" t="s">
        <v>189</v>
      </c>
      <c r="EKZ21" s="52" t="s">
        <v>189</v>
      </c>
      <c r="ELA21" s="52" t="s">
        <v>189</v>
      </c>
      <c r="ELB21" s="52" t="s">
        <v>189</v>
      </c>
      <c r="ELC21" s="52" t="s">
        <v>189</v>
      </c>
      <c r="ELD21" s="52" t="s">
        <v>189</v>
      </c>
      <c r="ELE21" s="52" t="s">
        <v>189</v>
      </c>
      <c r="ELF21" s="52" t="s">
        <v>189</v>
      </c>
      <c r="ELG21" s="52" t="s">
        <v>189</v>
      </c>
      <c r="ELH21" s="52" t="s">
        <v>189</v>
      </c>
      <c r="ELI21" s="52" t="s">
        <v>189</v>
      </c>
      <c r="ELJ21" s="52" t="s">
        <v>189</v>
      </c>
      <c r="ELK21" s="52" t="s">
        <v>189</v>
      </c>
      <c r="ELL21" s="52" t="s">
        <v>189</v>
      </c>
      <c r="ELM21" s="52" t="s">
        <v>189</v>
      </c>
      <c r="ELN21" s="52" t="s">
        <v>189</v>
      </c>
      <c r="ELO21" s="52" t="s">
        <v>189</v>
      </c>
      <c r="ELP21" s="52" t="s">
        <v>189</v>
      </c>
      <c r="ELQ21" s="52" t="s">
        <v>189</v>
      </c>
      <c r="ELR21" s="52" t="s">
        <v>189</v>
      </c>
      <c r="ELS21" s="52" t="s">
        <v>189</v>
      </c>
      <c r="ELT21" s="52" t="s">
        <v>189</v>
      </c>
      <c r="ELU21" s="52" t="s">
        <v>189</v>
      </c>
      <c r="ELV21" s="52" t="s">
        <v>189</v>
      </c>
      <c r="ELW21" s="52" t="s">
        <v>189</v>
      </c>
      <c r="ELX21" s="52" t="s">
        <v>189</v>
      </c>
      <c r="ELY21" s="52" t="s">
        <v>189</v>
      </c>
      <c r="ELZ21" s="52" t="s">
        <v>189</v>
      </c>
      <c r="EMA21" s="52" t="s">
        <v>189</v>
      </c>
      <c r="EMB21" s="52" t="s">
        <v>189</v>
      </c>
      <c r="EMC21" s="52" t="s">
        <v>189</v>
      </c>
      <c r="EMD21" s="52" t="s">
        <v>189</v>
      </c>
      <c r="EME21" s="52" t="s">
        <v>189</v>
      </c>
      <c r="EMF21" s="52" t="s">
        <v>189</v>
      </c>
      <c r="EMG21" s="52" t="s">
        <v>189</v>
      </c>
      <c r="EMH21" s="52" t="s">
        <v>189</v>
      </c>
      <c r="EMI21" s="52" t="s">
        <v>189</v>
      </c>
      <c r="EMJ21" s="52" t="s">
        <v>189</v>
      </c>
      <c r="EMK21" s="52" t="s">
        <v>189</v>
      </c>
      <c r="EML21" s="52" t="s">
        <v>189</v>
      </c>
      <c r="EMM21" s="52" t="s">
        <v>189</v>
      </c>
      <c r="EMN21" s="52" t="s">
        <v>189</v>
      </c>
      <c r="EMO21" s="52" t="s">
        <v>189</v>
      </c>
      <c r="EMP21" s="52" t="s">
        <v>189</v>
      </c>
      <c r="EMQ21" s="52" t="s">
        <v>189</v>
      </c>
      <c r="EMR21" s="52" t="s">
        <v>189</v>
      </c>
      <c r="EMS21" s="52" t="s">
        <v>189</v>
      </c>
      <c r="EMT21" s="52" t="s">
        <v>189</v>
      </c>
      <c r="EMU21" s="52" t="s">
        <v>189</v>
      </c>
      <c r="EMV21" s="52" t="s">
        <v>189</v>
      </c>
      <c r="EMW21" s="52" t="s">
        <v>189</v>
      </c>
      <c r="EMX21" s="52" t="s">
        <v>189</v>
      </c>
      <c r="EMY21" s="52" t="s">
        <v>189</v>
      </c>
      <c r="EMZ21" s="52" t="s">
        <v>189</v>
      </c>
      <c r="ENA21" s="52" t="s">
        <v>189</v>
      </c>
      <c r="ENB21" s="52" t="s">
        <v>189</v>
      </c>
      <c r="ENC21" s="52" t="s">
        <v>189</v>
      </c>
      <c r="END21" s="52" t="s">
        <v>189</v>
      </c>
      <c r="ENE21" s="52" t="s">
        <v>189</v>
      </c>
      <c r="ENF21" s="52" t="s">
        <v>189</v>
      </c>
      <c r="ENG21" s="52" t="s">
        <v>189</v>
      </c>
      <c r="ENH21" s="52" t="s">
        <v>189</v>
      </c>
      <c r="ENI21" s="52" t="s">
        <v>189</v>
      </c>
      <c r="ENJ21" s="52" t="s">
        <v>189</v>
      </c>
      <c r="ENK21" s="52" t="s">
        <v>189</v>
      </c>
      <c r="ENL21" s="52" t="s">
        <v>189</v>
      </c>
      <c r="ENM21" s="52" t="s">
        <v>189</v>
      </c>
      <c r="ENN21" s="52" t="s">
        <v>189</v>
      </c>
      <c r="ENO21" s="52" t="s">
        <v>189</v>
      </c>
      <c r="ENP21" s="52" t="s">
        <v>189</v>
      </c>
      <c r="ENQ21" s="52" t="s">
        <v>189</v>
      </c>
      <c r="ENR21" s="52" t="s">
        <v>189</v>
      </c>
      <c r="ENS21" s="52" t="s">
        <v>189</v>
      </c>
      <c r="ENT21" s="52" t="s">
        <v>189</v>
      </c>
      <c r="ENU21" s="52" t="s">
        <v>189</v>
      </c>
      <c r="ENV21" s="52" t="s">
        <v>189</v>
      </c>
      <c r="ENW21" s="52" t="s">
        <v>189</v>
      </c>
      <c r="ENX21" s="52" t="s">
        <v>189</v>
      </c>
      <c r="ENY21" s="52" t="s">
        <v>189</v>
      </c>
      <c r="ENZ21" s="52" t="s">
        <v>189</v>
      </c>
      <c r="EOA21" s="52" t="s">
        <v>189</v>
      </c>
      <c r="EOB21" s="52" t="s">
        <v>189</v>
      </c>
      <c r="EOC21" s="52" t="s">
        <v>189</v>
      </c>
      <c r="EOD21" s="52" t="s">
        <v>189</v>
      </c>
      <c r="EOE21" s="52" t="s">
        <v>189</v>
      </c>
      <c r="EOF21" s="52" t="s">
        <v>189</v>
      </c>
      <c r="EOG21" s="52" t="s">
        <v>189</v>
      </c>
      <c r="EOH21" s="52" t="s">
        <v>189</v>
      </c>
      <c r="EOI21" s="52" t="s">
        <v>189</v>
      </c>
      <c r="EOJ21" s="52" t="s">
        <v>189</v>
      </c>
      <c r="EOK21" s="52" t="s">
        <v>189</v>
      </c>
      <c r="EOL21" s="52" t="s">
        <v>189</v>
      </c>
      <c r="EOM21" s="52" t="s">
        <v>189</v>
      </c>
      <c r="EON21" s="52" t="s">
        <v>189</v>
      </c>
      <c r="EOO21" s="52" t="s">
        <v>189</v>
      </c>
      <c r="EOP21" s="52" t="s">
        <v>189</v>
      </c>
      <c r="EOQ21" s="52" t="s">
        <v>189</v>
      </c>
      <c r="EOR21" s="52" t="s">
        <v>189</v>
      </c>
      <c r="EOS21" s="52" t="s">
        <v>189</v>
      </c>
      <c r="EOT21" s="52" t="s">
        <v>189</v>
      </c>
      <c r="EOU21" s="52" t="s">
        <v>189</v>
      </c>
      <c r="EOV21" s="52" t="s">
        <v>189</v>
      </c>
      <c r="EOW21" s="52" t="s">
        <v>189</v>
      </c>
      <c r="EOX21" s="52" t="s">
        <v>189</v>
      </c>
      <c r="EOY21" s="52" t="s">
        <v>189</v>
      </c>
      <c r="EOZ21" s="52" t="s">
        <v>189</v>
      </c>
      <c r="EPA21" s="52" t="s">
        <v>189</v>
      </c>
      <c r="EPB21" s="52" t="s">
        <v>189</v>
      </c>
      <c r="EPC21" s="52" t="s">
        <v>189</v>
      </c>
      <c r="EPD21" s="52" t="s">
        <v>189</v>
      </c>
      <c r="EPE21" s="52" t="s">
        <v>189</v>
      </c>
      <c r="EPF21" s="52" t="s">
        <v>189</v>
      </c>
      <c r="EPG21" s="52" t="s">
        <v>189</v>
      </c>
      <c r="EPH21" s="52" t="s">
        <v>189</v>
      </c>
      <c r="EPI21" s="52" t="s">
        <v>189</v>
      </c>
      <c r="EPJ21" s="52" t="s">
        <v>189</v>
      </c>
      <c r="EPK21" s="52" t="s">
        <v>189</v>
      </c>
      <c r="EPL21" s="52" t="s">
        <v>189</v>
      </c>
      <c r="EPM21" s="52" t="s">
        <v>189</v>
      </c>
      <c r="EPN21" s="52" t="s">
        <v>189</v>
      </c>
      <c r="EPO21" s="52" t="s">
        <v>189</v>
      </c>
      <c r="EPP21" s="52" t="s">
        <v>189</v>
      </c>
      <c r="EPQ21" s="52" t="s">
        <v>189</v>
      </c>
      <c r="EPR21" s="52" t="s">
        <v>189</v>
      </c>
      <c r="EPS21" s="52" t="s">
        <v>189</v>
      </c>
      <c r="EPT21" s="52" t="s">
        <v>189</v>
      </c>
      <c r="EPU21" s="52" t="s">
        <v>189</v>
      </c>
      <c r="EPV21" s="52" t="s">
        <v>189</v>
      </c>
      <c r="EPW21" s="52" t="s">
        <v>189</v>
      </c>
      <c r="EPX21" s="52" t="s">
        <v>189</v>
      </c>
      <c r="EPY21" s="52" t="s">
        <v>189</v>
      </c>
      <c r="EPZ21" s="52" t="s">
        <v>189</v>
      </c>
      <c r="EQA21" s="52" t="s">
        <v>189</v>
      </c>
      <c r="EQB21" s="52" t="s">
        <v>189</v>
      </c>
      <c r="EQC21" s="52" t="s">
        <v>189</v>
      </c>
      <c r="EQD21" s="52" t="s">
        <v>189</v>
      </c>
      <c r="EQE21" s="52" t="s">
        <v>189</v>
      </c>
      <c r="EQF21" s="52" t="s">
        <v>189</v>
      </c>
      <c r="EQG21" s="52" t="s">
        <v>189</v>
      </c>
      <c r="EQH21" s="52" t="s">
        <v>189</v>
      </c>
      <c r="EQI21" s="52" t="s">
        <v>189</v>
      </c>
      <c r="EQJ21" s="52" t="s">
        <v>189</v>
      </c>
      <c r="EQK21" s="52" t="s">
        <v>189</v>
      </c>
      <c r="EQL21" s="52" t="s">
        <v>189</v>
      </c>
      <c r="EQM21" s="52" t="s">
        <v>189</v>
      </c>
      <c r="EQN21" s="52" t="s">
        <v>189</v>
      </c>
      <c r="EQO21" s="52" t="s">
        <v>189</v>
      </c>
      <c r="EQP21" s="52" t="s">
        <v>189</v>
      </c>
      <c r="EQQ21" s="52" t="s">
        <v>189</v>
      </c>
      <c r="EQR21" s="52" t="s">
        <v>189</v>
      </c>
      <c r="EQS21" s="52" t="s">
        <v>189</v>
      </c>
      <c r="EQT21" s="52" t="s">
        <v>189</v>
      </c>
      <c r="EQU21" s="52" t="s">
        <v>189</v>
      </c>
      <c r="EQV21" s="52" t="s">
        <v>189</v>
      </c>
      <c r="EQW21" s="52" t="s">
        <v>189</v>
      </c>
      <c r="EQX21" s="52" t="s">
        <v>189</v>
      </c>
      <c r="EQY21" s="52" t="s">
        <v>189</v>
      </c>
      <c r="EQZ21" s="52" t="s">
        <v>189</v>
      </c>
      <c r="ERA21" s="52" t="s">
        <v>189</v>
      </c>
      <c r="ERB21" s="52" t="s">
        <v>189</v>
      </c>
      <c r="ERC21" s="52" t="s">
        <v>189</v>
      </c>
      <c r="ERD21" s="52" t="s">
        <v>189</v>
      </c>
      <c r="ERE21" s="52" t="s">
        <v>189</v>
      </c>
      <c r="ERF21" s="52" t="s">
        <v>189</v>
      </c>
      <c r="ERG21" s="52" t="s">
        <v>189</v>
      </c>
      <c r="ERH21" s="52" t="s">
        <v>189</v>
      </c>
      <c r="ERI21" s="52" t="s">
        <v>189</v>
      </c>
      <c r="ERJ21" s="52" t="s">
        <v>189</v>
      </c>
      <c r="ERK21" s="52" t="s">
        <v>189</v>
      </c>
      <c r="ERL21" s="52" t="s">
        <v>189</v>
      </c>
      <c r="ERM21" s="52" t="s">
        <v>189</v>
      </c>
      <c r="ERN21" s="52" t="s">
        <v>189</v>
      </c>
      <c r="ERO21" s="52" t="s">
        <v>189</v>
      </c>
      <c r="ERP21" s="52" t="s">
        <v>189</v>
      </c>
      <c r="ERQ21" s="52" t="s">
        <v>189</v>
      </c>
      <c r="ERR21" s="52" t="s">
        <v>189</v>
      </c>
      <c r="ERS21" s="52" t="s">
        <v>189</v>
      </c>
      <c r="ERT21" s="52" t="s">
        <v>189</v>
      </c>
      <c r="ERU21" s="52" t="s">
        <v>189</v>
      </c>
      <c r="ERV21" s="52" t="s">
        <v>189</v>
      </c>
      <c r="ERW21" s="52" t="s">
        <v>189</v>
      </c>
      <c r="ERX21" s="52" t="s">
        <v>189</v>
      </c>
      <c r="ERY21" s="52" t="s">
        <v>189</v>
      </c>
      <c r="ERZ21" s="52" t="s">
        <v>189</v>
      </c>
      <c r="ESA21" s="52" t="s">
        <v>189</v>
      </c>
      <c r="ESB21" s="52" t="s">
        <v>189</v>
      </c>
      <c r="ESC21" s="52" t="s">
        <v>189</v>
      </c>
      <c r="ESD21" s="52" t="s">
        <v>189</v>
      </c>
      <c r="ESE21" s="52" t="s">
        <v>189</v>
      </c>
      <c r="ESF21" s="52" t="s">
        <v>189</v>
      </c>
      <c r="ESG21" s="52" t="s">
        <v>189</v>
      </c>
      <c r="ESH21" s="52" t="s">
        <v>189</v>
      </c>
      <c r="ESI21" s="52" t="s">
        <v>189</v>
      </c>
      <c r="ESJ21" s="52" t="s">
        <v>189</v>
      </c>
      <c r="ESK21" s="52" t="s">
        <v>189</v>
      </c>
      <c r="ESL21" s="52" t="s">
        <v>189</v>
      </c>
      <c r="ESM21" s="52" t="s">
        <v>189</v>
      </c>
      <c r="ESN21" s="52" t="s">
        <v>189</v>
      </c>
      <c r="ESO21" s="52" t="s">
        <v>189</v>
      </c>
      <c r="ESP21" s="52" t="s">
        <v>189</v>
      </c>
      <c r="ESQ21" s="52" t="s">
        <v>189</v>
      </c>
      <c r="ESR21" s="52" t="s">
        <v>189</v>
      </c>
      <c r="ESS21" s="52" t="s">
        <v>189</v>
      </c>
      <c r="EST21" s="52" t="s">
        <v>189</v>
      </c>
      <c r="ESU21" s="52" t="s">
        <v>189</v>
      </c>
      <c r="ESV21" s="52" t="s">
        <v>189</v>
      </c>
      <c r="ESW21" s="52" t="s">
        <v>189</v>
      </c>
      <c r="ESX21" s="52" t="s">
        <v>189</v>
      </c>
      <c r="ESY21" s="52" t="s">
        <v>189</v>
      </c>
      <c r="ESZ21" s="52" t="s">
        <v>189</v>
      </c>
      <c r="ETA21" s="52" t="s">
        <v>189</v>
      </c>
      <c r="ETB21" s="52" t="s">
        <v>189</v>
      </c>
      <c r="ETC21" s="52" t="s">
        <v>189</v>
      </c>
      <c r="ETD21" s="52" t="s">
        <v>189</v>
      </c>
      <c r="ETE21" s="52" t="s">
        <v>189</v>
      </c>
      <c r="ETF21" s="52" t="s">
        <v>189</v>
      </c>
      <c r="ETG21" s="52" t="s">
        <v>189</v>
      </c>
      <c r="ETH21" s="52" t="s">
        <v>189</v>
      </c>
      <c r="ETI21" s="52" t="s">
        <v>189</v>
      </c>
      <c r="ETJ21" s="52" t="s">
        <v>189</v>
      </c>
      <c r="ETK21" s="52" t="s">
        <v>189</v>
      </c>
      <c r="ETL21" s="52" t="s">
        <v>189</v>
      </c>
      <c r="ETM21" s="52" t="s">
        <v>189</v>
      </c>
      <c r="ETN21" s="52" t="s">
        <v>189</v>
      </c>
      <c r="ETO21" s="52" t="s">
        <v>189</v>
      </c>
      <c r="ETP21" s="52" t="s">
        <v>189</v>
      </c>
      <c r="ETQ21" s="52" t="s">
        <v>189</v>
      </c>
      <c r="ETR21" s="52" t="s">
        <v>189</v>
      </c>
      <c r="ETS21" s="52" t="s">
        <v>189</v>
      </c>
      <c r="ETT21" s="52" t="s">
        <v>189</v>
      </c>
      <c r="ETU21" s="52" t="s">
        <v>189</v>
      </c>
      <c r="ETV21" s="52" t="s">
        <v>189</v>
      </c>
      <c r="ETW21" s="52" t="s">
        <v>189</v>
      </c>
      <c r="ETX21" s="52" t="s">
        <v>189</v>
      </c>
      <c r="ETY21" s="52" t="s">
        <v>189</v>
      </c>
      <c r="ETZ21" s="52" t="s">
        <v>189</v>
      </c>
      <c r="EUA21" s="52" t="s">
        <v>189</v>
      </c>
      <c r="EUB21" s="52" t="s">
        <v>189</v>
      </c>
      <c r="EUC21" s="52" t="s">
        <v>189</v>
      </c>
      <c r="EUD21" s="52" t="s">
        <v>189</v>
      </c>
      <c r="EUE21" s="52" t="s">
        <v>189</v>
      </c>
      <c r="EUF21" s="52" t="s">
        <v>189</v>
      </c>
      <c r="EUG21" s="52" t="s">
        <v>189</v>
      </c>
      <c r="EUH21" s="52" t="s">
        <v>189</v>
      </c>
      <c r="EUI21" s="52" t="s">
        <v>189</v>
      </c>
      <c r="EUJ21" s="52" t="s">
        <v>189</v>
      </c>
      <c r="EUK21" s="52" t="s">
        <v>189</v>
      </c>
      <c r="EUL21" s="52" t="s">
        <v>189</v>
      </c>
      <c r="EUM21" s="52" t="s">
        <v>189</v>
      </c>
      <c r="EUN21" s="52" t="s">
        <v>189</v>
      </c>
      <c r="EUO21" s="52" t="s">
        <v>189</v>
      </c>
      <c r="EUP21" s="52" t="s">
        <v>189</v>
      </c>
      <c r="EUQ21" s="52" t="s">
        <v>189</v>
      </c>
      <c r="EUR21" s="52" t="s">
        <v>189</v>
      </c>
      <c r="EUS21" s="52" t="s">
        <v>189</v>
      </c>
      <c r="EUT21" s="52" t="s">
        <v>189</v>
      </c>
      <c r="EUU21" s="52" t="s">
        <v>189</v>
      </c>
      <c r="EUV21" s="52" t="s">
        <v>189</v>
      </c>
      <c r="EUW21" s="52" t="s">
        <v>189</v>
      </c>
      <c r="EUX21" s="52" t="s">
        <v>189</v>
      </c>
      <c r="EUY21" s="52" t="s">
        <v>189</v>
      </c>
      <c r="EUZ21" s="52" t="s">
        <v>189</v>
      </c>
      <c r="EVA21" s="52" t="s">
        <v>189</v>
      </c>
      <c r="EVB21" s="52" t="s">
        <v>189</v>
      </c>
      <c r="EVC21" s="52" t="s">
        <v>189</v>
      </c>
      <c r="EVD21" s="52" t="s">
        <v>189</v>
      </c>
      <c r="EVE21" s="52" t="s">
        <v>189</v>
      </c>
      <c r="EVF21" s="52" t="s">
        <v>189</v>
      </c>
      <c r="EVG21" s="52" t="s">
        <v>189</v>
      </c>
      <c r="EVH21" s="52" t="s">
        <v>189</v>
      </c>
      <c r="EVI21" s="52" t="s">
        <v>189</v>
      </c>
      <c r="EVJ21" s="52" t="s">
        <v>189</v>
      </c>
      <c r="EVK21" s="52" t="s">
        <v>189</v>
      </c>
      <c r="EVL21" s="52" t="s">
        <v>189</v>
      </c>
      <c r="EVM21" s="52" t="s">
        <v>189</v>
      </c>
      <c r="EVN21" s="52" t="s">
        <v>189</v>
      </c>
      <c r="EVO21" s="52" t="s">
        <v>189</v>
      </c>
      <c r="EVP21" s="52" t="s">
        <v>189</v>
      </c>
      <c r="EVQ21" s="52" t="s">
        <v>189</v>
      </c>
      <c r="EVR21" s="52" t="s">
        <v>189</v>
      </c>
      <c r="EVS21" s="52" t="s">
        <v>189</v>
      </c>
      <c r="EVT21" s="52" t="s">
        <v>189</v>
      </c>
      <c r="EVU21" s="52" t="s">
        <v>189</v>
      </c>
      <c r="EVV21" s="52" t="s">
        <v>189</v>
      </c>
      <c r="EVW21" s="52" t="s">
        <v>189</v>
      </c>
      <c r="EVX21" s="52" t="s">
        <v>189</v>
      </c>
      <c r="EVY21" s="52" t="s">
        <v>189</v>
      </c>
      <c r="EVZ21" s="52" t="s">
        <v>189</v>
      </c>
      <c r="EWA21" s="52" t="s">
        <v>189</v>
      </c>
      <c r="EWB21" s="52" t="s">
        <v>189</v>
      </c>
      <c r="EWC21" s="52" t="s">
        <v>189</v>
      </c>
      <c r="EWD21" s="52" t="s">
        <v>189</v>
      </c>
      <c r="EWE21" s="52" t="s">
        <v>189</v>
      </c>
      <c r="EWF21" s="52" t="s">
        <v>189</v>
      </c>
      <c r="EWG21" s="52" t="s">
        <v>189</v>
      </c>
      <c r="EWH21" s="52" t="s">
        <v>189</v>
      </c>
      <c r="EWI21" s="52" t="s">
        <v>189</v>
      </c>
      <c r="EWJ21" s="52" t="s">
        <v>189</v>
      </c>
      <c r="EWK21" s="52" t="s">
        <v>189</v>
      </c>
      <c r="EWL21" s="52" t="s">
        <v>189</v>
      </c>
      <c r="EWM21" s="52" t="s">
        <v>189</v>
      </c>
      <c r="EWN21" s="52" t="s">
        <v>189</v>
      </c>
      <c r="EWO21" s="52" t="s">
        <v>189</v>
      </c>
      <c r="EWP21" s="52" t="s">
        <v>189</v>
      </c>
      <c r="EWQ21" s="52" t="s">
        <v>189</v>
      </c>
      <c r="EWR21" s="52" t="s">
        <v>189</v>
      </c>
      <c r="EWS21" s="52" t="s">
        <v>189</v>
      </c>
      <c r="EWT21" s="52" t="s">
        <v>189</v>
      </c>
      <c r="EWU21" s="52" t="s">
        <v>189</v>
      </c>
      <c r="EWV21" s="52" t="s">
        <v>189</v>
      </c>
      <c r="EWW21" s="52" t="s">
        <v>189</v>
      </c>
      <c r="EWX21" s="52" t="s">
        <v>189</v>
      </c>
      <c r="EWY21" s="52" t="s">
        <v>189</v>
      </c>
      <c r="EWZ21" s="52" t="s">
        <v>189</v>
      </c>
      <c r="EXA21" s="52" t="s">
        <v>189</v>
      </c>
      <c r="EXB21" s="52" t="s">
        <v>189</v>
      </c>
      <c r="EXC21" s="52" t="s">
        <v>189</v>
      </c>
      <c r="EXD21" s="52" t="s">
        <v>189</v>
      </c>
      <c r="EXE21" s="52" t="s">
        <v>189</v>
      </c>
      <c r="EXF21" s="52" t="s">
        <v>189</v>
      </c>
      <c r="EXG21" s="52" t="s">
        <v>189</v>
      </c>
      <c r="EXH21" s="52" t="s">
        <v>189</v>
      </c>
      <c r="EXI21" s="52" t="s">
        <v>189</v>
      </c>
      <c r="EXJ21" s="52" t="s">
        <v>189</v>
      </c>
      <c r="EXK21" s="52" t="s">
        <v>189</v>
      </c>
      <c r="EXL21" s="52" t="s">
        <v>189</v>
      </c>
      <c r="EXM21" s="52" t="s">
        <v>189</v>
      </c>
      <c r="EXN21" s="52" t="s">
        <v>189</v>
      </c>
      <c r="EXO21" s="52" t="s">
        <v>189</v>
      </c>
      <c r="EXP21" s="52" t="s">
        <v>189</v>
      </c>
      <c r="EXQ21" s="52" t="s">
        <v>189</v>
      </c>
      <c r="EXR21" s="52" t="s">
        <v>189</v>
      </c>
      <c r="EXS21" s="52" t="s">
        <v>189</v>
      </c>
      <c r="EXT21" s="52" t="s">
        <v>189</v>
      </c>
      <c r="EXU21" s="52" t="s">
        <v>189</v>
      </c>
      <c r="EXV21" s="52" t="s">
        <v>189</v>
      </c>
      <c r="EXW21" s="52" t="s">
        <v>189</v>
      </c>
      <c r="EXX21" s="52" t="s">
        <v>189</v>
      </c>
      <c r="EXY21" s="52" t="s">
        <v>189</v>
      </c>
      <c r="EXZ21" s="52" t="s">
        <v>189</v>
      </c>
      <c r="EYA21" s="52" t="s">
        <v>189</v>
      </c>
      <c r="EYB21" s="52" t="s">
        <v>189</v>
      </c>
      <c r="EYC21" s="52" t="s">
        <v>189</v>
      </c>
      <c r="EYD21" s="52" t="s">
        <v>189</v>
      </c>
      <c r="EYE21" s="52" t="s">
        <v>189</v>
      </c>
      <c r="EYF21" s="52" t="s">
        <v>189</v>
      </c>
      <c r="EYG21" s="52" t="s">
        <v>189</v>
      </c>
      <c r="EYH21" s="52" t="s">
        <v>189</v>
      </c>
      <c r="EYI21" s="52" t="s">
        <v>189</v>
      </c>
      <c r="EYJ21" s="52" t="s">
        <v>189</v>
      </c>
      <c r="EYK21" s="52" t="s">
        <v>189</v>
      </c>
      <c r="EYL21" s="52" t="s">
        <v>189</v>
      </c>
      <c r="EYM21" s="52" t="s">
        <v>189</v>
      </c>
      <c r="EYN21" s="52" t="s">
        <v>189</v>
      </c>
      <c r="EYO21" s="52" t="s">
        <v>189</v>
      </c>
      <c r="EYP21" s="52" t="s">
        <v>189</v>
      </c>
      <c r="EYQ21" s="52" t="s">
        <v>189</v>
      </c>
      <c r="EYR21" s="52" t="s">
        <v>189</v>
      </c>
      <c r="EYS21" s="52" t="s">
        <v>189</v>
      </c>
      <c r="EYT21" s="52" t="s">
        <v>189</v>
      </c>
      <c r="EYU21" s="52" t="s">
        <v>189</v>
      </c>
      <c r="EYV21" s="52" t="s">
        <v>189</v>
      </c>
      <c r="EYW21" s="52" t="s">
        <v>189</v>
      </c>
      <c r="EYX21" s="52" t="s">
        <v>189</v>
      </c>
      <c r="EYY21" s="52" t="s">
        <v>189</v>
      </c>
      <c r="EYZ21" s="52" t="s">
        <v>189</v>
      </c>
      <c r="EZA21" s="52" t="s">
        <v>189</v>
      </c>
      <c r="EZB21" s="52" t="s">
        <v>189</v>
      </c>
      <c r="EZC21" s="52" t="s">
        <v>189</v>
      </c>
      <c r="EZD21" s="52" t="s">
        <v>189</v>
      </c>
      <c r="EZE21" s="52" t="s">
        <v>189</v>
      </c>
      <c r="EZF21" s="52" t="s">
        <v>189</v>
      </c>
      <c r="EZG21" s="52" t="s">
        <v>189</v>
      </c>
      <c r="EZH21" s="52" t="s">
        <v>189</v>
      </c>
      <c r="EZI21" s="52" t="s">
        <v>189</v>
      </c>
      <c r="EZJ21" s="52" t="s">
        <v>189</v>
      </c>
      <c r="EZK21" s="52" t="s">
        <v>189</v>
      </c>
      <c r="EZL21" s="52" t="s">
        <v>189</v>
      </c>
      <c r="EZM21" s="52" t="s">
        <v>189</v>
      </c>
      <c r="EZN21" s="52" t="s">
        <v>189</v>
      </c>
      <c r="EZO21" s="52" t="s">
        <v>189</v>
      </c>
      <c r="EZP21" s="52" t="s">
        <v>189</v>
      </c>
      <c r="EZQ21" s="52" t="s">
        <v>189</v>
      </c>
      <c r="EZR21" s="52" t="s">
        <v>189</v>
      </c>
      <c r="EZS21" s="52" t="s">
        <v>189</v>
      </c>
      <c r="EZT21" s="52" t="s">
        <v>189</v>
      </c>
      <c r="EZU21" s="52" t="s">
        <v>189</v>
      </c>
      <c r="EZV21" s="52" t="s">
        <v>189</v>
      </c>
      <c r="EZW21" s="52" t="s">
        <v>189</v>
      </c>
      <c r="EZX21" s="52" t="s">
        <v>189</v>
      </c>
      <c r="EZY21" s="52" t="s">
        <v>189</v>
      </c>
      <c r="EZZ21" s="52" t="s">
        <v>189</v>
      </c>
      <c r="FAA21" s="52" t="s">
        <v>189</v>
      </c>
      <c r="FAB21" s="52" t="s">
        <v>189</v>
      </c>
      <c r="FAC21" s="52" t="s">
        <v>189</v>
      </c>
      <c r="FAD21" s="52" t="s">
        <v>189</v>
      </c>
      <c r="FAE21" s="52" t="s">
        <v>189</v>
      </c>
      <c r="FAF21" s="52" t="s">
        <v>189</v>
      </c>
      <c r="FAG21" s="52" t="s">
        <v>189</v>
      </c>
      <c r="FAH21" s="52" t="s">
        <v>189</v>
      </c>
      <c r="FAI21" s="52" t="s">
        <v>189</v>
      </c>
      <c r="FAJ21" s="52" t="s">
        <v>189</v>
      </c>
      <c r="FAK21" s="52" t="s">
        <v>189</v>
      </c>
      <c r="FAL21" s="52" t="s">
        <v>189</v>
      </c>
      <c r="FAM21" s="52" t="s">
        <v>189</v>
      </c>
      <c r="FAN21" s="52" t="s">
        <v>189</v>
      </c>
      <c r="FAO21" s="52" t="s">
        <v>189</v>
      </c>
      <c r="FAP21" s="52" t="s">
        <v>189</v>
      </c>
      <c r="FAQ21" s="52" t="s">
        <v>189</v>
      </c>
      <c r="FAR21" s="52" t="s">
        <v>189</v>
      </c>
      <c r="FAS21" s="52" t="s">
        <v>189</v>
      </c>
      <c r="FAT21" s="52" t="s">
        <v>189</v>
      </c>
      <c r="FAU21" s="52" t="s">
        <v>189</v>
      </c>
      <c r="FAV21" s="52" t="s">
        <v>189</v>
      </c>
      <c r="FAW21" s="52" t="s">
        <v>189</v>
      </c>
      <c r="FAX21" s="52" t="s">
        <v>189</v>
      </c>
      <c r="FAY21" s="52" t="s">
        <v>189</v>
      </c>
      <c r="FAZ21" s="52" t="s">
        <v>189</v>
      </c>
      <c r="FBA21" s="52" t="s">
        <v>189</v>
      </c>
      <c r="FBB21" s="52" t="s">
        <v>189</v>
      </c>
      <c r="FBC21" s="52" t="s">
        <v>189</v>
      </c>
      <c r="FBD21" s="52" t="s">
        <v>189</v>
      </c>
      <c r="FBE21" s="52" t="s">
        <v>189</v>
      </c>
      <c r="FBF21" s="52" t="s">
        <v>189</v>
      </c>
      <c r="FBG21" s="52" t="s">
        <v>189</v>
      </c>
      <c r="FBH21" s="52" t="s">
        <v>189</v>
      </c>
      <c r="FBI21" s="52" t="s">
        <v>189</v>
      </c>
      <c r="FBJ21" s="52" t="s">
        <v>189</v>
      </c>
      <c r="FBK21" s="52" t="s">
        <v>189</v>
      </c>
      <c r="FBL21" s="52" t="s">
        <v>189</v>
      </c>
      <c r="FBM21" s="52" t="s">
        <v>189</v>
      </c>
      <c r="FBN21" s="52" t="s">
        <v>189</v>
      </c>
      <c r="FBO21" s="52" t="s">
        <v>189</v>
      </c>
      <c r="FBP21" s="52" t="s">
        <v>189</v>
      </c>
      <c r="FBQ21" s="52" t="s">
        <v>189</v>
      </c>
      <c r="FBR21" s="52" t="s">
        <v>189</v>
      </c>
      <c r="FBS21" s="52" t="s">
        <v>189</v>
      </c>
      <c r="FBT21" s="52" t="s">
        <v>189</v>
      </c>
      <c r="FBU21" s="52" t="s">
        <v>189</v>
      </c>
      <c r="FBV21" s="52" t="s">
        <v>189</v>
      </c>
      <c r="FBW21" s="52" t="s">
        <v>189</v>
      </c>
      <c r="FBX21" s="52" t="s">
        <v>189</v>
      </c>
      <c r="FBY21" s="52" t="s">
        <v>189</v>
      </c>
      <c r="FBZ21" s="52" t="s">
        <v>189</v>
      </c>
      <c r="FCA21" s="52" t="s">
        <v>189</v>
      </c>
      <c r="FCB21" s="52" t="s">
        <v>189</v>
      </c>
      <c r="FCC21" s="52" t="s">
        <v>189</v>
      </c>
      <c r="FCD21" s="52" t="s">
        <v>189</v>
      </c>
      <c r="FCE21" s="52" t="s">
        <v>189</v>
      </c>
      <c r="FCF21" s="52" t="s">
        <v>189</v>
      </c>
      <c r="FCG21" s="52" t="s">
        <v>189</v>
      </c>
      <c r="FCH21" s="52" t="s">
        <v>189</v>
      </c>
      <c r="FCI21" s="52" t="s">
        <v>189</v>
      </c>
      <c r="FCJ21" s="52" t="s">
        <v>189</v>
      </c>
      <c r="FCK21" s="52" t="s">
        <v>189</v>
      </c>
      <c r="FCL21" s="52" t="s">
        <v>189</v>
      </c>
      <c r="FCM21" s="52" t="s">
        <v>189</v>
      </c>
      <c r="FCN21" s="52" t="s">
        <v>189</v>
      </c>
      <c r="FCO21" s="52" t="s">
        <v>189</v>
      </c>
      <c r="FCP21" s="52" t="s">
        <v>189</v>
      </c>
      <c r="FCQ21" s="52" t="s">
        <v>189</v>
      </c>
      <c r="FCR21" s="52" t="s">
        <v>189</v>
      </c>
      <c r="FCS21" s="52" t="s">
        <v>189</v>
      </c>
      <c r="FCT21" s="52" t="s">
        <v>189</v>
      </c>
      <c r="FCU21" s="52" t="s">
        <v>189</v>
      </c>
      <c r="FCV21" s="52" t="s">
        <v>189</v>
      </c>
      <c r="FCW21" s="52" t="s">
        <v>189</v>
      </c>
      <c r="FCX21" s="52" t="s">
        <v>189</v>
      </c>
      <c r="FCY21" s="52" t="s">
        <v>189</v>
      </c>
      <c r="FCZ21" s="52" t="s">
        <v>189</v>
      </c>
      <c r="FDA21" s="52" t="s">
        <v>189</v>
      </c>
      <c r="FDB21" s="52" t="s">
        <v>189</v>
      </c>
      <c r="FDC21" s="52" t="s">
        <v>189</v>
      </c>
      <c r="FDD21" s="52" t="s">
        <v>189</v>
      </c>
      <c r="FDE21" s="52" t="s">
        <v>189</v>
      </c>
      <c r="FDF21" s="52" t="s">
        <v>189</v>
      </c>
      <c r="FDG21" s="52" t="s">
        <v>189</v>
      </c>
      <c r="FDH21" s="52" t="s">
        <v>189</v>
      </c>
      <c r="FDI21" s="52" t="s">
        <v>189</v>
      </c>
      <c r="FDJ21" s="52" t="s">
        <v>189</v>
      </c>
      <c r="FDK21" s="52" t="s">
        <v>189</v>
      </c>
      <c r="FDL21" s="52" t="s">
        <v>189</v>
      </c>
      <c r="FDM21" s="52" t="s">
        <v>189</v>
      </c>
      <c r="FDN21" s="52" t="s">
        <v>189</v>
      </c>
      <c r="FDO21" s="52" t="s">
        <v>189</v>
      </c>
      <c r="FDP21" s="52" t="s">
        <v>189</v>
      </c>
      <c r="FDQ21" s="52" t="s">
        <v>189</v>
      </c>
      <c r="FDR21" s="52" t="s">
        <v>189</v>
      </c>
      <c r="FDS21" s="52" t="s">
        <v>189</v>
      </c>
      <c r="FDT21" s="52" t="s">
        <v>189</v>
      </c>
      <c r="FDU21" s="52" t="s">
        <v>189</v>
      </c>
      <c r="FDV21" s="52" t="s">
        <v>189</v>
      </c>
      <c r="FDW21" s="52" t="s">
        <v>189</v>
      </c>
      <c r="FDX21" s="52" t="s">
        <v>189</v>
      </c>
      <c r="FDY21" s="52" t="s">
        <v>189</v>
      </c>
      <c r="FDZ21" s="52" t="s">
        <v>189</v>
      </c>
      <c r="FEA21" s="52" t="s">
        <v>189</v>
      </c>
      <c r="FEB21" s="52" t="s">
        <v>189</v>
      </c>
      <c r="FEC21" s="52" t="s">
        <v>189</v>
      </c>
      <c r="FED21" s="52" t="s">
        <v>189</v>
      </c>
      <c r="FEE21" s="52" t="s">
        <v>189</v>
      </c>
      <c r="FEF21" s="52" t="s">
        <v>189</v>
      </c>
      <c r="FEG21" s="52" t="s">
        <v>189</v>
      </c>
      <c r="FEH21" s="52" t="s">
        <v>189</v>
      </c>
      <c r="FEI21" s="52" t="s">
        <v>189</v>
      </c>
      <c r="FEJ21" s="52" t="s">
        <v>189</v>
      </c>
      <c r="FEK21" s="52" t="s">
        <v>189</v>
      </c>
      <c r="FEL21" s="52" t="s">
        <v>189</v>
      </c>
      <c r="FEM21" s="52" t="s">
        <v>189</v>
      </c>
      <c r="FEN21" s="52" t="s">
        <v>189</v>
      </c>
      <c r="FEO21" s="52" t="s">
        <v>189</v>
      </c>
      <c r="FEP21" s="52" t="s">
        <v>189</v>
      </c>
      <c r="FEQ21" s="52" t="s">
        <v>189</v>
      </c>
      <c r="FER21" s="52" t="s">
        <v>189</v>
      </c>
      <c r="FES21" s="52" t="s">
        <v>189</v>
      </c>
      <c r="FET21" s="52" t="s">
        <v>189</v>
      </c>
      <c r="FEU21" s="52" t="s">
        <v>189</v>
      </c>
      <c r="FEV21" s="52" t="s">
        <v>189</v>
      </c>
      <c r="FEW21" s="52" t="s">
        <v>189</v>
      </c>
      <c r="FEX21" s="52" t="s">
        <v>189</v>
      </c>
      <c r="FEY21" s="52" t="s">
        <v>189</v>
      </c>
      <c r="FEZ21" s="52" t="s">
        <v>189</v>
      </c>
      <c r="FFA21" s="52" t="s">
        <v>189</v>
      </c>
      <c r="FFB21" s="52" t="s">
        <v>189</v>
      </c>
      <c r="FFC21" s="52" t="s">
        <v>189</v>
      </c>
      <c r="FFD21" s="52" t="s">
        <v>189</v>
      </c>
      <c r="FFE21" s="52" t="s">
        <v>189</v>
      </c>
      <c r="FFF21" s="52" t="s">
        <v>189</v>
      </c>
      <c r="FFG21" s="52" t="s">
        <v>189</v>
      </c>
      <c r="FFH21" s="52" t="s">
        <v>189</v>
      </c>
      <c r="FFI21" s="52" t="s">
        <v>189</v>
      </c>
      <c r="FFJ21" s="52" t="s">
        <v>189</v>
      </c>
      <c r="FFK21" s="52" t="s">
        <v>189</v>
      </c>
      <c r="FFL21" s="52" t="s">
        <v>189</v>
      </c>
      <c r="FFM21" s="52" t="s">
        <v>189</v>
      </c>
      <c r="FFN21" s="52" t="s">
        <v>189</v>
      </c>
      <c r="FFO21" s="52" t="s">
        <v>189</v>
      </c>
      <c r="FFP21" s="52" t="s">
        <v>189</v>
      </c>
      <c r="FFQ21" s="52" t="s">
        <v>189</v>
      </c>
      <c r="FFR21" s="52" t="s">
        <v>189</v>
      </c>
      <c r="FFS21" s="52" t="s">
        <v>189</v>
      </c>
      <c r="FFT21" s="52" t="s">
        <v>189</v>
      </c>
      <c r="FFU21" s="52" t="s">
        <v>189</v>
      </c>
      <c r="FFV21" s="52" t="s">
        <v>189</v>
      </c>
      <c r="FFW21" s="52" t="s">
        <v>189</v>
      </c>
      <c r="FFX21" s="52" t="s">
        <v>189</v>
      </c>
      <c r="FFY21" s="52" t="s">
        <v>189</v>
      </c>
      <c r="FFZ21" s="52" t="s">
        <v>189</v>
      </c>
      <c r="FGA21" s="52" t="s">
        <v>189</v>
      </c>
      <c r="FGB21" s="52" t="s">
        <v>189</v>
      </c>
      <c r="FGC21" s="52" t="s">
        <v>189</v>
      </c>
      <c r="FGD21" s="52" t="s">
        <v>189</v>
      </c>
      <c r="FGE21" s="52" t="s">
        <v>189</v>
      </c>
      <c r="FGF21" s="52" t="s">
        <v>189</v>
      </c>
      <c r="FGG21" s="52" t="s">
        <v>189</v>
      </c>
      <c r="FGH21" s="52" t="s">
        <v>189</v>
      </c>
      <c r="FGI21" s="52" t="s">
        <v>189</v>
      </c>
      <c r="FGJ21" s="52" t="s">
        <v>189</v>
      </c>
      <c r="FGK21" s="52" t="s">
        <v>189</v>
      </c>
      <c r="FGL21" s="52" t="s">
        <v>189</v>
      </c>
      <c r="FGM21" s="52" t="s">
        <v>189</v>
      </c>
      <c r="FGN21" s="52" t="s">
        <v>189</v>
      </c>
      <c r="FGO21" s="52" t="s">
        <v>189</v>
      </c>
      <c r="FGP21" s="52" t="s">
        <v>189</v>
      </c>
      <c r="FGQ21" s="52" t="s">
        <v>189</v>
      </c>
      <c r="FGR21" s="52" t="s">
        <v>189</v>
      </c>
      <c r="FGS21" s="52" t="s">
        <v>189</v>
      </c>
      <c r="FGT21" s="52" t="s">
        <v>189</v>
      </c>
      <c r="FGU21" s="52" t="s">
        <v>189</v>
      </c>
      <c r="FGV21" s="52" t="s">
        <v>189</v>
      </c>
      <c r="FGW21" s="52" t="s">
        <v>189</v>
      </c>
      <c r="FGX21" s="52" t="s">
        <v>189</v>
      </c>
      <c r="FGY21" s="52" t="s">
        <v>189</v>
      </c>
      <c r="FGZ21" s="52" t="s">
        <v>189</v>
      </c>
      <c r="FHA21" s="52" t="s">
        <v>189</v>
      </c>
      <c r="FHB21" s="52" t="s">
        <v>189</v>
      </c>
      <c r="FHC21" s="52" t="s">
        <v>189</v>
      </c>
      <c r="FHD21" s="52" t="s">
        <v>189</v>
      </c>
      <c r="FHE21" s="52" t="s">
        <v>189</v>
      </c>
      <c r="FHF21" s="52" t="s">
        <v>189</v>
      </c>
      <c r="FHG21" s="52" t="s">
        <v>189</v>
      </c>
      <c r="FHH21" s="52" t="s">
        <v>189</v>
      </c>
      <c r="FHI21" s="52" t="s">
        <v>189</v>
      </c>
      <c r="FHJ21" s="52" t="s">
        <v>189</v>
      </c>
      <c r="FHK21" s="52" t="s">
        <v>189</v>
      </c>
      <c r="FHL21" s="52" t="s">
        <v>189</v>
      </c>
      <c r="FHM21" s="52" t="s">
        <v>189</v>
      </c>
      <c r="FHN21" s="52" t="s">
        <v>189</v>
      </c>
      <c r="FHO21" s="52" t="s">
        <v>189</v>
      </c>
      <c r="FHP21" s="52" t="s">
        <v>189</v>
      </c>
      <c r="FHQ21" s="52" t="s">
        <v>189</v>
      </c>
      <c r="FHR21" s="52" t="s">
        <v>189</v>
      </c>
      <c r="FHS21" s="52" t="s">
        <v>189</v>
      </c>
      <c r="FHT21" s="52" t="s">
        <v>189</v>
      </c>
      <c r="FHU21" s="52" t="s">
        <v>189</v>
      </c>
      <c r="FHV21" s="52" t="s">
        <v>189</v>
      </c>
      <c r="FHW21" s="52" t="s">
        <v>189</v>
      </c>
      <c r="FHX21" s="52" t="s">
        <v>189</v>
      </c>
      <c r="FHY21" s="52" t="s">
        <v>189</v>
      </c>
      <c r="FHZ21" s="52" t="s">
        <v>189</v>
      </c>
      <c r="FIA21" s="52" t="s">
        <v>189</v>
      </c>
      <c r="FIB21" s="52" t="s">
        <v>189</v>
      </c>
      <c r="FIC21" s="52" t="s">
        <v>189</v>
      </c>
      <c r="FID21" s="52" t="s">
        <v>189</v>
      </c>
      <c r="FIE21" s="52" t="s">
        <v>189</v>
      </c>
      <c r="FIF21" s="52" t="s">
        <v>189</v>
      </c>
      <c r="FIG21" s="52" t="s">
        <v>189</v>
      </c>
      <c r="FIH21" s="52" t="s">
        <v>189</v>
      </c>
      <c r="FII21" s="52" t="s">
        <v>189</v>
      </c>
      <c r="FIJ21" s="52" t="s">
        <v>189</v>
      </c>
      <c r="FIK21" s="52" t="s">
        <v>189</v>
      </c>
      <c r="FIL21" s="52" t="s">
        <v>189</v>
      </c>
      <c r="FIM21" s="52" t="s">
        <v>189</v>
      </c>
      <c r="FIN21" s="52" t="s">
        <v>189</v>
      </c>
      <c r="FIO21" s="52" t="s">
        <v>189</v>
      </c>
      <c r="FIP21" s="52" t="s">
        <v>189</v>
      </c>
      <c r="FIQ21" s="52" t="s">
        <v>189</v>
      </c>
      <c r="FIR21" s="52" t="s">
        <v>189</v>
      </c>
      <c r="FIS21" s="52" t="s">
        <v>189</v>
      </c>
      <c r="FIT21" s="52" t="s">
        <v>189</v>
      </c>
      <c r="FIU21" s="52" t="s">
        <v>189</v>
      </c>
      <c r="FIV21" s="52" t="s">
        <v>189</v>
      </c>
      <c r="FIW21" s="52" t="s">
        <v>189</v>
      </c>
      <c r="FIX21" s="52" t="s">
        <v>189</v>
      </c>
      <c r="FIY21" s="52" t="s">
        <v>189</v>
      </c>
      <c r="FIZ21" s="52" t="s">
        <v>189</v>
      </c>
      <c r="FJA21" s="52" t="s">
        <v>189</v>
      </c>
      <c r="FJB21" s="52" t="s">
        <v>189</v>
      </c>
      <c r="FJC21" s="52" t="s">
        <v>189</v>
      </c>
      <c r="FJD21" s="52" t="s">
        <v>189</v>
      </c>
      <c r="FJE21" s="52" t="s">
        <v>189</v>
      </c>
      <c r="FJF21" s="52" t="s">
        <v>189</v>
      </c>
      <c r="FJG21" s="52" t="s">
        <v>189</v>
      </c>
      <c r="FJH21" s="52" t="s">
        <v>189</v>
      </c>
      <c r="FJI21" s="52" t="s">
        <v>189</v>
      </c>
      <c r="FJJ21" s="52" t="s">
        <v>189</v>
      </c>
      <c r="FJK21" s="52" t="s">
        <v>189</v>
      </c>
      <c r="FJL21" s="52" t="s">
        <v>189</v>
      </c>
      <c r="FJM21" s="52" t="s">
        <v>189</v>
      </c>
      <c r="FJN21" s="52" t="s">
        <v>189</v>
      </c>
      <c r="FJO21" s="52" t="s">
        <v>189</v>
      </c>
      <c r="FJP21" s="52" t="s">
        <v>189</v>
      </c>
      <c r="FJQ21" s="52" t="s">
        <v>189</v>
      </c>
      <c r="FJR21" s="52" t="s">
        <v>189</v>
      </c>
      <c r="FJS21" s="52" t="s">
        <v>189</v>
      </c>
      <c r="FJT21" s="52" t="s">
        <v>189</v>
      </c>
      <c r="FJU21" s="52" t="s">
        <v>189</v>
      </c>
      <c r="FJV21" s="52" t="s">
        <v>189</v>
      </c>
      <c r="FJW21" s="52" t="s">
        <v>189</v>
      </c>
      <c r="FJX21" s="52" t="s">
        <v>189</v>
      </c>
      <c r="FJY21" s="52" t="s">
        <v>189</v>
      </c>
      <c r="FJZ21" s="52" t="s">
        <v>189</v>
      </c>
      <c r="FKA21" s="52" t="s">
        <v>189</v>
      </c>
      <c r="FKB21" s="52" t="s">
        <v>189</v>
      </c>
      <c r="FKC21" s="52" t="s">
        <v>189</v>
      </c>
      <c r="FKD21" s="52" t="s">
        <v>189</v>
      </c>
      <c r="FKE21" s="52" t="s">
        <v>189</v>
      </c>
      <c r="FKF21" s="52" t="s">
        <v>189</v>
      </c>
      <c r="FKG21" s="52" t="s">
        <v>189</v>
      </c>
      <c r="FKH21" s="52" t="s">
        <v>189</v>
      </c>
      <c r="FKI21" s="52" t="s">
        <v>189</v>
      </c>
      <c r="FKJ21" s="52" t="s">
        <v>189</v>
      </c>
      <c r="FKK21" s="52" t="s">
        <v>189</v>
      </c>
      <c r="FKL21" s="52" t="s">
        <v>189</v>
      </c>
      <c r="FKM21" s="52" t="s">
        <v>189</v>
      </c>
      <c r="FKN21" s="52" t="s">
        <v>189</v>
      </c>
      <c r="FKO21" s="52" t="s">
        <v>189</v>
      </c>
      <c r="FKP21" s="52" t="s">
        <v>189</v>
      </c>
      <c r="FKQ21" s="52" t="s">
        <v>189</v>
      </c>
      <c r="FKR21" s="52" t="s">
        <v>189</v>
      </c>
      <c r="FKS21" s="52" t="s">
        <v>189</v>
      </c>
      <c r="FKT21" s="52" t="s">
        <v>189</v>
      </c>
      <c r="FKU21" s="52" t="s">
        <v>189</v>
      </c>
      <c r="FKV21" s="52" t="s">
        <v>189</v>
      </c>
      <c r="FKW21" s="52" t="s">
        <v>189</v>
      </c>
      <c r="FKX21" s="52" t="s">
        <v>189</v>
      </c>
      <c r="FKY21" s="52" t="s">
        <v>189</v>
      </c>
      <c r="FKZ21" s="52" t="s">
        <v>189</v>
      </c>
      <c r="FLA21" s="52" t="s">
        <v>189</v>
      </c>
      <c r="FLB21" s="52" t="s">
        <v>189</v>
      </c>
      <c r="FLC21" s="52" t="s">
        <v>189</v>
      </c>
      <c r="FLD21" s="52" t="s">
        <v>189</v>
      </c>
      <c r="FLE21" s="52" t="s">
        <v>189</v>
      </c>
      <c r="FLF21" s="52" t="s">
        <v>189</v>
      </c>
      <c r="FLG21" s="52" t="s">
        <v>189</v>
      </c>
      <c r="FLH21" s="52" t="s">
        <v>189</v>
      </c>
      <c r="FLI21" s="52" t="s">
        <v>189</v>
      </c>
      <c r="FLJ21" s="52" t="s">
        <v>189</v>
      </c>
      <c r="FLK21" s="52" t="s">
        <v>189</v>
      </c>
      <c r="FLL21" s="52" t="s">
        <v>189</v>
      </c>
      <c r="FLM21" s="52" t="s">
        <v>189</v>
      </c>
      <c r="FLN21" s="52" t="s">
        <v>189</v>
      </c>
      <c r="FLO21" s="52" t="s">
        <v>189</v>
      </c>
      <c r="FLP21" s="52" t="s">
        <v>189</v>
      </c>
      <c r="FLQ21" s="52" t="s">
        <v>189</v>
      </c>
      <c r="FLR21" s="52" t="s">
        <v>189</v>
      </c>
      <c r="FLS21" s="52" t="s">
        <v>189</v>
      </c>
      <c r="FLT21" s="52" t="s">
        <v>189</v>
      </c>
      <c r="FLU21" s="52" t="s">
        <v>189</v>
      </c>
      <c r="FLV21" s="52" t="s">
        <v>189</v>
      </c>
      <c r="FLW21" s="52" t="s">
        <v>189</v>
      </c>
      <c r="FLX21" s="52" t="s">
        <v>189</v>
      </c>
      <c r="FLY21" s="52" t="s">
        <v>189</v>
      </c>
      <c r="FLZ21" s="52" t="s">
        <v>189</v>
      </c>
      <c r="FMA21" s="52" t="s">
        <v>189</v>
      </c>
      <c r="FMB21" s="52" t="s">
        <v>189</v>
      </c>
      <c r="FMC21" s="52" t="s">
        <v>189</v>
      </c>
      <c r="FMD21" s="52" t="s">
        <v>189</v>
      </c>
      <c r="FME21" s="52" t="s">
        <v>189</v>
      </c>
      <c r="FMF21" s="52" t="s">
        <v>189</v>
      </c>
      <c r="FMG21" s="52" t="s">
        <v>189</v>
      </c>
      <c r="FMH21" s="52" t="s">
        <v>189</v>
      </c>
      <c r="FMI21" s="52" t="s">
        <v>189</v>
      </c>
      <c r="FMJ21" s="52" t="s">
        <v>189</v>
      </c>
      <c r="FMK21" s="52" t="s">
        <v>189</v>
      </c>
      <c r="FML21" s="52" t="s">
        <v>189</v>
      </c>
      <c r="FMM21" s="52" t="s">
        <v>189</v>
      </c>
      <c r="FMN21" s="52" t="s">
        <v>189</v>
      </c>
      <c r="FMO21" s="52" t="s">
        <v>189</v>
      </c>
      <c r="FMP21" s="52" t="s">
        <v>189</v>
      </c>
      <c r="FMQ21" s="52" t="s">
        <v>189</v>
      </c>
      <c r="FMR21" s="52" t="s">
        <v>189</v>
      </c>
      <c r="FMS21" s="52" t="s">
        <v>189</v>
      </c>
      <c r="FMT21" s="52" t="s">
        <v>189</v>
      </c>
      <c r="FMU21" s="52" t="s">
        <v>189</v>
      </c>
      <c r="FMV21" s="52" t="s">
        <v>189</v>
      </c>
      <c r="FMW21" s="52" t="s">
        <v>189</v>
      </c>
      <c r="FMX21" s="52" t="s">
        <v>189</v>
      </c>
      <c r="FMY21" s="52" t="s">
        <v>189</v>
      </c>
      <c r="FMZ21" s="52" t="s">
        <v>189</v>
      </c>
      <c r="FNA21" s="52" t="s">
        <v>189</v>
      </c>
      <c r="FNB21" s="52" t="s">
        <v>189</v>
      </c>
      <c r="FNC21" s="52" t="s">
        <v>189</v>
      </c>
      <c r="FND21" s="52" t="s">
        <v>189</v>
      </c>
      <c r="FNE21" s="52" t="s">
        <v>189</v>
      </c>
      <c r="FNF21" s="52" t="s">
        <v>189</v>
      </c>
      <c r="FNG21" s="52" t="s">
        <v>189</v>
      </c>
      <c r="FNH21" s="52" t="s">
        <v>189</v>
      </c>
      <c r="FNI21" s="52" t="s">
        <v>189</v>
      </c>
      <c r="FNJ21" s="52" t="s">
        <v>189</v>
      </c>
      <c r="FNK21" s="52" t="s">
        <v>189</v>
      </c>
      <c r="FNL21" s="52" t="s">
        <v>189</v>
      </c>
      <c r="FNM21" s="52" t="s">
        <v>189</v>
      </c>
      <c r="FNN21" s="52" t="s">
        <v>189</v>
      </c>
      <c r="FNO21" s="52" t="s">
        <v>189</v>
      </c>
      <c r="FNP21" s="52" t="s">
        <v>189</v>
      </c>
      <c r="FNQ21" s="52" t="s">
        <v>189</v>
      </c>
      <c r="FNR21" s="52" t="s">
        <v>189</v>
      </c>
      <c r="FNS21" s="52" t="s">
        <v>189</v>
      </c>
      <c r="FNT21" s="52" t="s">
        <v>189</v>
      </c>
      <c r="FNU21" s="52" t="s">
        <v>189</v>
      </c>
      <c r="FNV21" s="52" t="s">
        <v>189</v>
      </c>
      <c r="FNW21" s="52" t="s">
        <v>189</v>
      </c>
      <c r="FNX21" s="52" t="s">
        <v>189</v>
      </c>
      <c r="FNY21" s="52" t="s">
        <v>189</v>
      </c>
      <c r="FNZ21" s="52" t="s">
        <v>189</v>
      </c>
      <c r="FOA21" s="52" t="s">
        <v>189</v>
      </c>
      <c r="FOB21" s="52" t="s">
        <v>189</v>
      </c>
      <c r="FOC21" s="52" t="s">
        <v>189</v>
      </c>
      <c r="FOD21" s="52" t="s">
        <v>189</v>
      </c>
      <c r="FOE21" s="52" t="s">
        <v>189</v>
      </c>
      <c r="FOF21" s="52" t="s">
        <v>189</v>
      </c>
      <c r="FOG21" s="52" t="s">
        <v>189</v>
      </c>
      <c r="FOH21" s="52" t="s">
        <v>189</v>
      </c>
      <c r="FOI21" s="52" t="s">
        <v>189</v>
      </c>
      <c r="FOJ21" s="52" t="s">
        <v>189</v>
      </c>
      <c r="FOK21" s="52" t="s">
        <v>189</v>
      </c>
      <c r="FOL21" s="52" t="s">
        <v>189</v>
      </c>
      <c r="FOM21" s="52" t="s">
        <v>189</v>
      </c>
      <c r="FON21" s="52" t="s">
        <v>189</v>
      </c>
      <c r="FOO21" s="52" t="s">
        <v>189</v>
      </c>
      <c r="FOP21" s="52" t="s">
        <v>189</v>
      </c>
      <c r="FOQ21" s="52" t="s">
        <v>189</v>
      </c>
      <c r="FOR21" s="52" t="s">
        <v>189</v>
      </c>
      <c r="FOS21" s="52" t="s">
        <v>189</v>
      </c>
      <c r="FOT21" s="52" t="s">
        <v>189</v>
      </c>
      <c r="FOU21" s="52" t="s">
        <v>189</v>
      </c>
      <c r="FOV21" s="52" t="s">
        <v>189</v>
      </c>
      <c r="FOW21" s="52" t="s">
        <v>189</v>
      </c>
      <c r="FOX21" s="52" t="s">
        <v>189</v>
      </c>
      <c r="FOY21" s="52" t="s">
        <v>189</v>
      </c>
      <c r="FOZ21" s="52" t="s">
        <v>189</v>
      </c>
      <c r="FPA21" s="52" t="s">
        <v>189</v>
      </c>
      <c r="FPB21" s="52" t="s">
        <v>189</v>
      </c>
      <c r="FPC21" s="52" t="s">
        <v>189</v>
      </c>
      <c r="FPD21" s="52" t="s">
        <v>189</v>
      </c>
      <c r="FPE21" s="52" t="s">
        <v>189</v>
      </c>
      <c r="FPF21" s="52" t="s">
        <v>189</v>
      </c>
      <c r="FPG21" s="52" t="s">
        <v>189</v>
      </c>
      <c r="FPH21" s="52" t="s">
        <v>189</v>
      </c>
      <c r="FPI21" s="52" t="s">
        <v>189</v>
      </c>
      <c r="FPJ21" s="52" t="s">
        <v>189</v>
      </c>
      <c r="FPK21" s="52" t="s">
        <v>189</v>
      </c>
      <c r="FPL21" s="52" t="s">
        <v>189</v>
      </c>
      <c r="FPM21" s="52" t="s">
        <v>189</v>
      </c>
      <c r="FPN21" s="52" t="s">
        <v>189</v>
      </c>
      <c r="FPO21" s="52" t="s">
        <v>189</v>
      </c>
      <c r="FPP21" s="52" t="s">
        <v>189</v>
      </c>
      <c r="FPQ21" s="52" t="s">
        <v>189</v>
      </c>
      <c r="FPR21" s="52" t="s">
        <v>189</v>
      </c>
      <c r="FPS21" s="52" t="s">
        <v>189</v>
      </c>
      <c r="FPT21" s="52" t="s">
        <v>189</v>
      </c>
      <c r="FPU21" s="52" t="s">
        <v>189</v>
      </c>
      <c r="FPV21" s="52" t="s">
        <v>189</v>
      </c>
      <c r="FPW21" s="52" t="s">
        <v>189</v>
      </c>
      <c r="FPX21" s="52" t="s">
        <v>189</v>
      </c>
      <c r="FPY21" s="52" t="s">
        <v>189</v>
      </c>
      <c r="FPZ21" s="52" t="s">
        <v>189</v>
      </c>
      <c r="FQA21" s="52" t="s">
        <v>189</v>
      </c>
      <c r="FQB21" s="52" t="s">
        <v>189</v>
      </c>
      <c r="FQC21" s="52" t="s">
        <v>189</v>
      </c>
      <c r="FQD21" s="52" t="s">
        <v>189</v>
      </c>
      <c r="FQE21" s="52" t="s">
        <v>189</v>
      </c>
      <c r="FQF21" s="52" t="s">
        <v>189</v>
      </c>
      <c r="FQG21" s="52" t="s">
        <v>189</v>
      </c>
      <c r="FQH21" s="52" t="s">
        <v>189</v>
      </c>
      <c r="FQI21" s="52" t="s">
        <v>189</v>
      </c>
      <c r="FQJ21" s="52" t="s">
        <v>189</v>
      </c>
      <c r="FQK21" s="52" t="s">
        <v>189</v>
      </c>
      <c r="FQL21" s="52" t="s">
        <v>189</v>
      </c>
      <c r="FQM21" s="52" t="s">
        <v>189</v>
      </c>
      <c r="FQN21" s="52" t="s">
        <v>189</v>
      </c>
      <c r="FQO21" s="52" t="s">
        <v>189</v>
      </c>
      <c r="FQP21" s="52" t="s">
        <v>189</v>
      </c>
      <c r="FQQ21" s="52" t="s">
        <v>189</v>
      </c>
      <c r="FQR21" s="52" t="s">
        <v>189</v>
      </c>
      <c r="FQS21" s="52" t="s">
        <v>189</v>
      </c>
      <c r="FQT21" s="52" t="s">
        <v>189</v>
      </c>
      <c r="FQU21" s="52" t="s">
        <v>189</v>
      </c>
      <c r="FQV21" s="52" t="s">
        <v>189</v>
      </c>
      <c r="FQW21" s="52" t="s">
        <v>189</v>
      </c>
      <c r="FQX21" s="52" t="s">
        <v>189</v>
      </c>
      <c r="FQY21" s="52" t="s">
        <v>189</v>
      </c>
      <c r="FQZ21" s="52" t="s">
        <v>189</v>
      </c>
      <c r="FRA21" s="52" t="s">
        <v>189</v>
      </c>
      <c r="FRB21" s="52" t="s">
        <v>189</v>
      </c>
      <c r="FRC21" s="52" t="s">
        <v>189</v>
      </c>
      <c r="FRD21" s="52" t="s">
        <v>189</v>
      </c>
      <c r="FRE21" s="52" t="s">
        <v>189</v>
      </c>
      <c r="FRF21" s="52" t="s">
        <v>189</v>
      </c>
      <c r="FRG21" s="52" t="s">
        <v>189</v>
      </c>
      <c r="FRH21" s="52" t="s">
        <v>189</v>
      </c>
      <c r="FRI21" s="52" t="s">
        <v>189</v>
      </c>
      <c r="FRJ21" s="52" t="s">
        <v>189</v>
      </c>
      <c r="FRK21" s="52" t="s">
        <v>189</v>
      </c>
      <c r="FRL21" s="52" t="s">
        <v>189</v>
      </c>
      <c r="FRM21" s="52" t="s">
        <v>189</v>
      </c>
      <c r="FRN21" s="52" t="s">
        <v>189</v>
      </c>
      <c r="FRO21" s="52" t="s">
        <v>189</v>
      </c>
      <c r="FRP21" s="52" t="s">
        <v>189</v>
      </c>
      <c r="FRQ21" s="52" t="s">
        <v>189</v>
      </c>
      <c r="FRR21" s="52" t="s">
        <v>189</v>
      </c>
      <c r="FRS21" s="52" t="s">
        <v>189</v>
      </c>
      <c r="FRT21" s="52" t="s">
        <v>189</v>
      </c>
      <c r="FRU21" s="52" t="s">
        <v>189</v>
      </c>
      <c r="FRV21" s="52" t="s">
        <v>189</v>
      </c>
      <c r="FRW21" s="52" t="s">
        <v>189</v>
      </c>
      <c r="FRX21" s="52" t="s">
        <v>189</v>
      </c>
      <c r="FRY21" s="52" t="s">
        <v>189</v>
      </c>
      <c r="FRZ21" s="52" t="s">
        <v>189</v>
      </c>
      <c r="FSA21" s="52" t="s">
        <v>189</v>
      </c>
      <c r="FSB21" s="52" t="s">
        <v>189</v>
      </c>
      <c r="FSC21" s="52" t="s">
        <v>189</v>
      </c>
      <c r="FSD21" s="52" t="s">
        <v>189</v>
      </c>
      <c r="FSE21" s="52" t="s">
        <v>189</v>
      </c>
      <c r="FSF21" s="52" t="s">
        <v>189</v>
      </c>
      <c r="FSG21" s="52" t="s">
        <v>189</v>
      </c>
      <c r="FSH21" s="52" t="s">
        <v>189</v>
      </c>
      <c r="FSI21" s="52" t="s">
        <v>189</v>
      </c>
      <c r="FSJ21" s="52" t="s">
        <v>189</v>
      </c>
      <c r="FSK21" s="52" t="s">
        <v>189</v>
      </c>
      <c r="FSL21" s="52" t="s">
        <v>189</v>
      </c>
      <c r="FSM21" s="52" t="s">
        <v>189</v>
      </c>
      <c r="FSN21" s="52" t="s">
        <v>189</v>
      </c>
      <c r="FSO21" s="52" t="s">
        <v>189</v>
      </c>
      <c r="FSP21" s="52" t="s">
        <v>189</v>
      </c>
      <c r="FSQ21" s="52" t="s">
        <v>189</v>
      </c>
      <c r="FSR21" s="52" t="s">
        <v>189</v>
      </c>
      <c r="FSS21" s="52" t="s">
        <v>189</v>
      </c>
      <c r="FST21" s="52" t="s">
        <v>189</v>
      </c>
      <c r="FSU21" s="52" t="s">
        <v>189</v>
      </c>
      <c r="FSV21" s="52" t="s">
        <v>189</v>
      </c>
      <c r="FSW21" s="52" t="s">
        <v>189</v>
      </c>
      <c r="FSX21" s="52" t="s">
        <v>189</v>
      </c>
      <c r="FSY21" s="52" t="s">
        <v>189</v>
      </c>
      <c r="FSZ21" s="52" t="s">
        <v>189</v>
      </c>
      <c r="FTA21" s="52" t="s">
        <v>189</v>
      </c>
      <c r="FTB21" s="52" t="s">
        <v>189</v>
      </c>
      <c r="FTC21" s="52" t="s">
        <v>189</v>
      </c>
      <c r="FTD21" s="52" t="s">
        <v>189</v>
      </c>
      <c r="FTE21" s="52" t="s">
        <v>189</v>
      </c>
      <c r="FTF21" s="52" t="s">
        <v>189</v>
      </c>
      <c r="FTG21" s="52" t="s">
        <v>189</v>
      </c>
      <c r="FTH21" s="52" t="s">
        <v>189</v>
      </c>
      <c r="FTI21" s="52" t="s">
        <v>189</v>
      </c>
      <c r="FTJ21" s="52" t="s">
        <v>189</v>
      </c>
      <c r="FTK21" s="52" t="s">
        <v>189</v>
      </c>
      <c r="FTL21" s="52" t="s">
        <v>189</v>
      </c>
      <c r="FTM21" s="52" t="s">
        <v>189</v>
      </c>
      <c r="FTN21" s="52" t="s">
        <v>189</v>
      </c>
      <c r="FTO21" s="52" t="s">
        <v>189</v>
      </c>
      <c r="FTP21" s="52" t="s">
        <v>189</v>
      </c>
      <c r="FTQ21" s="52" t="s">
        <v>189</v>
      </c>
      <c r="FTR21" s="52" t="s">
        <v>189</v>
      </c>
      <c r="FTS21" s="52" t="s">
        <v>189</v>
      </c>
      <c r="FTT21" s="52" t="s">
        <v>189</v>
      </c>
      <c r="FTU21" s="52" t="s">
        <v>189</v>
      </c>
      <c r="FTV21" s="52" t="s">
        <v>189</v>
      </c>
      <c r="FTW21" s="52" t="s">
        <v>189</v>
      </c>
      <c r="FTX21" s="52" t="s">
        <v>189</v>
      </c>
      <c r="FTY21" s="52" t="s">
        <v>189</v>
      </c>
      <c r="FTZ21" s="52" t="s">
        <v>189</v>
      </c>
      <c r="FUA21" s="52" t="s">
        <v>189</v>
      </c>
      <c r="FUB21" s="52" t="s">
        <v>189</v>
      </c>
      <c r="FUC21" s="52" t="s">
        <v>189</v>
      </c>
      <c r="FUD21" s="52" t="s">
        <v>189</v>
      </c>
      <c r="FUE21" s="52" t="s">
        <v>189</v>
      </c>
      <c r="FUF21" s="52" t="s">
        <v>189</v>
      </c>
      <c r="FUG21" s="52" t="s">
        <v>189</v>
      </c>
      <c r="FUH21" s="52" t="s">
        <v>189</v>
      </c>
      <c r="FUI21" s="52" t="s">
        <v>189</v>
      </c>
      <c r="FUJ21" s="52" t="s">
        <v>189</v>
      </c>
      <c r="FUK21" s="52" t="s">
        <v>189</v>
      </c>
      <c r="FUL21" s="52" t="s">
        <v>189</v>
      </c>
      <c r="FUM21" s="52" t="s">
        <v>189</v>
      </c>
      <c r="FUN21" s="52" t="s">
        <v>189</v>
      </c>
      <c r="FUO21" s="52" t="s">
        <v>189</v>
      </c>
      <c r="FUP21" s="52" t="s">
        <v>189</v>
      </c>
      <c r="FUQ21" s="52" t="s">
        <v>189</v>
      </c>
      <c r="FUR21" s="52" t="s">
        <v>189</v>
      </c>
      <c r="FUS21" s="52" t="s">
        <v>189</v>
      </c>
      <c r="FUT21" s="52" t="s">
        <v>189</v>
      </c>
      <c r="FUU21" s="52" t="s">
        <v>189</v>
      </c>
      <c r="FUV21" s="52" t="s">
        <v>189</v>
      </c>
      <c r="FUW21" s="52" t="s">
        <v>189</v>
      </c>
      <c r="FUX21" s="52" t="s">
        <v>189</v>
      </c>
      <c r="FUY21" s="52" t="s">
        <v>189</v>
      </c>
      <c r="FUZ21" s="52" t="s">
        <v>189</v>
      </c>
      <c r="FVA21" s="52" t="s">
        <v>189</v>
      </c>
      <c r="FVB21" s="52" t="s">
        <v>189</v>
      </c>
      <c r="FVC21" s="52" t="s">
        <v>189</v>
      </c>
      <c r="FVD21" s="52" t="s">
        <v>189</v>
      </c>
      <c r="FVE21" s="52" t="s">
        <v>189</v>
      </c>
      <c r="FVF21" s="52" t="s">
        <v>189</v>
      </c>
      <c r="FVG21" s="52" t="s">
        <v>189</v>
      </c>
      <c r="FVH21" s="52" t="s">
        <v>189</v>
      </c>
      <c r="FVI21" s="52" t="s">
        <v>189</v>
      </c>
      <c r="FVJ21" s="52" t="s">
        <v>189</v>
      </c>
      <c r="FVK21" s="52" t="s">
        <v>189</v>
      </c>
      <c r="FVL21" s="52" t="s">
        <v>189</v>
      </c>
      <c r="FVM21" s="52" t="s">
        <v>189</v>
      </c>
      <c r="FVN21" s="52" t="s">
        <v>189</v>
      </c>
      <c r="FVO21" s="52" t="s">
        <v>189</v>
      </c>
      <c r="FVP21" s="52" t="s">
        <v>189</v>
      </c>
      <c r="FVQ21" s="52" t="s">
        <v>189</v>
      </c>
      <c r="FVR21" s="52" t="s">
        <v>189</v>
      </c>
      <c r="FVS21" s="52" t="s">
        <v>189</v>
      </c>
      <c r="FVT21" s="52" t="s">
        <v>189</v>
      </c>
      <c r="FVU21" s="52" t="s">
        <v>189</v>
      </c>
      <c r="FVV21" s="52" t="s">
        <v>189</v>
      </c>
      <c r="FVW21" s="52" t="s">
        <v>189</v>
      </c>
      <c r="FVX21" s="52" t="s">
        <v>189</v>
      </c>
      <c r="FVY21" s="52" t="s">
        <v>189</v>
      </c>
      <c r="FVZ21" s="52" t="s">
        <v>189</v>
      </c>
      <c r="FWA21" s="52" t="s">
        <v>189</v>
      </c>
      <c r="FWB21" s="52" t="s">
        <v>189</v>
      </c>
      <c r="FWC21" s="52" t="s">
        <v>189</v>
      </c>
      <c r="FWD21" s="52" t="s">
        <v>189</v>
      </c>
      <c r="FWE21" s="52" t="s">
        <v>189</v>
      </c>
      <c r="FWF21" s="52" t="s">
        <v>189</v>
      </c>
      <c r="FWG21" s="52" t="s">
        <v>189</v>
      </c>
      <c r="FWH21" s="52" t="s">
        <v>189</v>
      </c>
      <c r="FWI21" s="52" t="s">
        <v>189</v>
      </c>
      <c r="FWJ21" s="52" t="s">
        <v>189</v>
      </c>
      <c r="FWK21" s="52" t="s">
        <v>189</v>
      </c>
      <c r="FWL21" s="52" t="s">
        <v>189</v>
      </c>
      <c r="FWM21" s="52" t="s">
        <v>189</v>
      </c>
      <c r="FWN21" s="52" t="s">
        <v>189</v>
      </c>
      <c r="FWO21" s="52" t="s">
        <v>189</v>
      </c>
      <c r="FWP21" s="52" t="s">
        <v>189</v>
      </c>
      <c r="FWQ21" s="52" t="s">
        <v>189</v>
      </c>
      <c r="FWR21" s="52" t="s">
        <v>189</v>
      </c>
      <c r="FWS21" s="52" t="s">
        <v>189</v>
      </c>
      <c r="FWT21" s="52" t="s">
        <v>189</v>
      </c>
      <c r="FWU21" s="52" t="s">
        <v>189</v>
      </c>
      <c r="FWV21" s="52" t="s">
        <v>189</v>
      </c>
      <c r="FWW21" s="52" t="s">
        <v>189</v>
      </c>
      <c r="FWX21" s="52" t="s">
        <v>189</v>
      </c>
      <c r="FWY21" s="52" t="s">
        <v>189</v>
      </c>
      <c r="FWZ21" s="52" t="s">
        <v>189</v>
      </c>
      <c r="FXA21" s="52" t="s">
        <v>189</v>
      </c>
      <c r="FXB21" s="52" t="s">
        <v>189</v>
      </c>
      <c r="FXC21" s="52" t="s">
        <v>189</v>
      </c>
      <c r="FXD21" s="52" t="s">
        <v>189</v>
      </c>
      <c r="FXE21" s="52" t="s">
        <v>189</v>
      </c>
      <c r="FXF21" s="52" t="s">
        <v>189</v>
      </c>
      <c r="FXG21" s="52" t="s">
        <v>189</v>
      </c>
      <c r="FXH21" s="52" t="s">
        <v>189</v>
      </c>
      <c r="FXI21" s="52" t="s">
        <v>189</v>
      </c>
      <c r="FXJ21" s="52" t="s">
        <v>189</v>
      </c>
      <c r="FXK21" s="52" t="s">
        <v>189</v>
      </c>
      <c r="FXL21" s="52" t="s">
        <v>189</v>
      </c>
      <c r="FXM21" s="52" t="s">
        <v>189</v>
      </c>
      <c r="FXN21" s="52" t="s">
        <v>189</v>
      </c>
      <c r="FXO21" s="52" t="s">
        <v>189</v>
      </c>
      <c r="FXP21" s="52" t="s">
        <v>189</v>
      </c>
      <c r="FXQ21" s="52" t="s">
        <v>189</v>
      </c>
      <c r="FXR21" s="52" t="s">
        <v>189</v>
      </c>
      <c r="FXS21" s="52" t="s">
        <v>189</v>
      </c>
      <c r="FXT21" s="52" t="s">
        <v>189</v>
      </c>
      <c r="FXU21" s="52" t="s">
        <v>189</v>
      </c>
      <c r="FXV21" s="52" t="s">
        <v>189</v>
      </c>
      <c r="FXW21" s="52" t="s">
        <v>189</v>
      </c>
      <c r="FXX21" s="52" t="s">
        <v>189</v>
      </c>
      <c r="FXY21" s="52" t="s">
        <v>189</v>
      </c>
      <c r="FXZ21" s="52" t="s">
        <v>189</v>
      </c>
      <c r="FYA21" s="52" t="s">
        <v>189</v>
      </c>
      <c r="FYB21" s="52" t="s">
        <v>189</v>
      </c>
      <c r="FYC21" s="52" t="s">
        <v>189</v>
      </c>
      <c r="FYD21" s="52" t="s">
        <v>189</v>
      </c>
      <c r="FYE21" s="52" t="s">
        <v>189</v>
      </c>
      <c r="FYF21" s="52" t="s">
        <v>189</v>
      </c>
      <c r="FYG21" s="52" t="s">
        <v>189</v>
      </c>
      <c r="FYH21" s="52" t="s">
        <v>189</v>
      </c>
      <c r="FYI21" s="52" t="s">
        <v>189</v>
      </c>
      <c r="FYJ21" s="52" t="s">
        <v>189</v>
      </c>
      <c r="FYK21" s="52" t="s">
        <v>189</v>
      </c>
      <c r="FYL21" s="52" t="s">
        <v>189</v>
      </c>
      <c r="FYM21" s="52" t="s">
        <v>189</v>
      </c>
      <c r="FYN21" s="52" t="s">
        <v>189</v>
      </c>
      <c r="FYO21" s="52" t="s">
        <v>189</v>
      </c>
      <c r="FYP21" s="52" t="s">
        <v>189</v>
      </c>
      <c r="FYQ21" s="52" t="s">
        <v>189</v>
      </c>
      <c r="FYR21" s="52" t="s">
        <v>189</v>
      </c>
      <c r="FYS21" s="52" t="s">
        <v>189</v>
      </c>
      <c r="FYT21" s="52" t="s">
        <v>189</v>
      </c>
      <c r="FYU21" s="52" t="s">
        <v>189</v>
      </c>
      <c r="FYV21" s="52" t="s">
        <v>189</v>
      </c>
      <c r="FYW21" s="52" t="s">
        <v>189</v>
      </c>
      <c r="FYX21" s="52" t="s">
        <v>189</v>
      </c>
      <c r="FYY21" s="52" t="s">
        <v>189</v>
      </c>
      <c r="FYZ21" s="52" t="s">
        <v>189</v>
      </c>
      <c r="FZA21" s="52" t="s">
        <v>189</v>
      </c>
      <c r="FZB21" s="52" t="s">
        <v>189</v>
      </c>
      <c r="FZC21" s="52" t="s">
        <v>189</v>
      </c>
      <c r="FZD21" s="52" t="s">
        <v>189</v>
      </c>
      <c r="FZE21" s="52" t="s">
        <v>189</v>
      </c>
      <c r="FZF21" s="52" t="s">
        <v>189</v>
      </c>
      <c r="FZG21" s="52" t="s">
        <v>189</v>
      </c>
      <c r="FZH21" s="52" t="s">
        <v>189</v>
      </c>
      <c r="FZI21" s="52" t="s">
        <v>189</v>
      </c>
      <c r="FZJ21" s="52" t="s">
        <v>189</v>
      </c>
      <c r="FZK21" s="52" t="s">
        <v>189</v>
      </c>
      <c r="FZL21" s="52" t="s">
        <v>189</v>
      </c>
      <c r="FZM21" s="52" t="s">
        <v>189</v>
      </c>
      <c r="FZN21" s="52" t="s">
        <v>189</v>
      </c>
      <c r="FZO21" s="52" t="s">
        <v>189</v>
      </c>
      <c r="FZP21" s="52" t="s">
        <v>189</v>
      </c>
      <c r="FZQ21" s="52" t="s">
        <v>189</v>
      </c>
      <c r="FZR21" s="52" t="s">
        <v>189</v>
      </c>
      <c r="FZS21" s="52" t="s">
        <v>189</v>
      </c>
      <c r="FZT21" s="52" t="s">
        <v>189</v>
      </c>
      <c r="FZU21" s="52" t="s">
        <v>189</v>
      </c>
      <c r="FZV21" s="52" t="s">
        <v>189</v>
      </c>
      <c r="FZW21" s="52" t="s">
        <v>189</v>
      </c>
      <c r="FZX21" s="52" t="s">
        <v>189</v>
      </c>
      <c r="FZY21" s="52" t="s">
        <v>189</v>
      </c>
      <c r="FZZ21" s="52" t="s">
        <v>189</v>
      </c>
      <c r="GAA21" s="52" t="s">
        <v>189</v>
      </c>
      <c r="GAB21" s="52" t="s">
        <v>189</v>
      </c>
      <c r="GAC21" s="52" t="s">
        <v>189</v>
      </c>
      <c r="GAD21" s="52" t="s">
        <v>189</v>
      </c>
      <c r="GAE21" s="52" t="s">
        <v>189</v>
      </c>
      <c r="GAF21" s="52" t="s">
        <v>189</v>
      </c>
      <c r="GAG21" s="52" t="s">
        <v>189</v>
      </c>
      <c r="GAH21" s="52" t="s">
        <v>189</v>
      </c>
      <c r="GAI21" s="52" t="s">
        <v>189</v>
      </c>
      <c r="GAJ21" s="52" t="s">
        <v>189</v>
      </c>
      <c r="GAK21" s="52" t="s">
        <v>189</v>
      </c>
      <c r="GAL21" s="52" t="s">
        <v>189</v>
      </c>
      <c r="GAM21" s="52" t="s">
        <v>189</v>
      </c>
      <c r="GAN21" s="52" t="s">
        <v>189</v>
      </c>
      <c r="GAO21" s="52" t="s">
        <v>189</v>
      </c>
      <c r="GAP21" s="52" t="s">
        <v>189</v>
      </c>
      <c r="GAQ21" s="52" t="s">
        <v>189</v>
      </c>
      <c r="GAR21" s="52" t="s">
        <v>189</v>
      </c>
      <c r="GAS21" s="52" t="s">
        <v>189</v>
      </c>
      <c r="GAT21" s="52" t="s">
        <v>189</v>
      </c>
      <c r="GAU21" s="52" t="s">
        <v>189</v>
      </c>
      <c r="GAV21" s="52" t="s">
        <v>189</v>
      </c>
      <c r="GAW21" s="52" t="s">
        <v>189</v>
      </c>
      <c r="GAX21" s="52" t="s">
        <v>189</v>
      </c>
      <c r="GAY21" s="52" t="s">
        <v>189</v>
      </c>
      <c r="GAZ21" s="52" t="s">
        <v>189</v>
      </c>
      <c r="GBA21" s="52" t="s">
        <v>189</v>
      </c>
      <c r="GBB21" s="52" t="s">
        <v>189</v>
      </c>
      <c r="GBC21" s="52" t="s">
        <v>189</v>
      </c>
      <c r="GBD21" s="52" t="s">
        <v>189</v>
      </c>
      <c r="GBE21" s="52" t="s">
        <v>189</v>
      </c>
      <c r="GBF21" s="52" t="s">
        <v>189</v>
      </c>
      <c r="GBG21" s="52" t="s">
        <v>189</v>
      </c>
      <c r="GBH21" s="52" t="s">
        <v>189</v>
      </c>
      <c r="GBI21" s="52" t="s">
        <v>189</v>
      </c>
      <c r="GBJ21" s="52" t="s">
        <v>189</v>
      </c>
      <c r="GBK21" s="52" t="s">
        <v>189</v>
      </c>
      <c r="GBL21" s="52" t="s">
        <v>189</v>
      </c>
      <c r="GBM21" s="52" t="s">
        <v>189</v>
      </c>
      <c r="GBN21" s="52" t="s">
        <v>189</v>
      </c>
      <c r="GBO21" s="52" t="s">
        <v>189</v>
      </c>
      <c r="GBP21" s="52" t="s">
        <v>189</v>
      </c>
      <c r="GBQ21" s="52" t="s">
        <v>189</v>
      </c>
      <c r="GBR21" s="52" t="s">
        <v>189</v>
      </c>
      <c r="GBS21" s="52" t="s">
        <v>189</v>
      </c>
      <c r="GBT21" s="52" t="s">
        <v>189</v>
      </c>
      <c r="GBU21" s="52" t="s">
        <v>189</v>
      </c>
      <c r="GBV21" s="52" t="s">
        <v>189</v>
      </c>
      <c r="GBW21" s="52" t="s">
        <v>189</v>
      </c>
      <c r="GBX21" s="52" t="s">
        <v>189</v>
      </c>
      <c r="GBY21" s="52" t="s">
        <v>189</v>
      </c>
      <c r="GBZ21" s="52" t="s">
        <v>189</v>
      </c>
      <c r="GCA21" s="52" t="s">
        <v>189</v>
      </c>
      <c r="GCB21" s="52" t="s">
        <v>189</v>
      </c>
      <c r="GCC21" s="52" t="s">
        <v>189</v>
      </c>
      <c r="GCD21" s="52" t="s">
        <v>189</v>
      </c>
      <c r="GCE21" s="52" t="s">
        <v>189</v>
      </c>
      <c r="GCF21" s="52" t="s">
        <v>189</v>
      </c>
      <c r="GCG21" s="52" t="s">
        <v>189</v>
      </c>
      <c r="GCH21" s="52" t="s">
        <v>189</v>
      </c>
      <c r="GCI21" s="52" t="s">
        <v>189</v>
      </c>
      <c r="GCJ21" s="52" t="s">
        <v>189</v>
      </c>
      <c r="GCK21" s="52" t="s">
        <v>189</v>
      </c>
      <c r="GCL21" s="52" t="s">
        <v>189</v>
      </c>
      <c r="GCM21" s="52" t="s">
        <v>189</v>
      </c>
      <c r="GCN21" s="52" t="s">
        <v>189</v>
      </c>
      <c r="GCO21" s="52" t="s">
        <v>189</v>
      </c>
      <c r="GCP21" s="52" t="s">
        <v>189</v>
      </c>
      <c r="GCQ21" s="52" t="s">
        <v>189</v>
      </c>
      <c r="GCR21" s="52" t="s">
        <v>189</v>
      </c>
      <c r="GCS21" s="52" t="s">
        <v>189</v>
      </c>
      <c r="GCT21" s="52" t="s">
        <v>189</v>
      </c>
      <c r="GCU21" s="52" t="s">
        <v>189</v>
      </c>
      <c r="GCV21" s="52" t="s">
        <v>189</v>
      </c>
      <c r="GCW21" s="52" t="s">
        <v>189</v>
      </c>
      <c r="GCX21" s="52" t="s">
        <v>189</v>
      </c>
      <c r="GCY21" s="52" t="s">
        <v>189</v>
      </c>
      <c r="GCZ21" s="52" t="s">
        <v>189</v>
      </c>
      <c r="GDA21" s="52" t="s">
        <v>189</v>
      </c>
      <c r="GDB21" s="52" t="s">
        <v>189</v>
      </c>
      <c r="GDC21" s="52" t="s">
        <v>189</v>
      </c>
      <c r="GDD21" s="52" t="s">
        <v>189</v>
      </c>
      <c r="GDE21" s="52" t="s">
        <v>189</v>
      </c>
      <c r="GDF21" s="52" t="s">
        <v>189</v>
      </c>
      <c r="GDG21" s="52" t="s">
        <v>189</v>
      </c>
      <c r="GDH21" s="52" t="s">
        <v>189</v>
      </c>
      <c r="GDI21" s="52" t="s">
        <v>189</v>
      </c>
      <c r="GDJ21" s="52" t="s">
        <v>189</v>
      </c>
      <c r="GDK21" s="52" t="s">
        <v>189</v>
      </c>
      <c r="GDL21" s="52" t="s">
        <v>189</v>
      </c>
      <c r="GDM21" s="52" t="s">
        <v>189</v>
      </c>
      <c r="GDN21" s="52" t="s">
        <v>189</v>
      </c>
      <c r="GDO21" s="52" t="s">
        <v>189</v>
      </c>
      <c r="GDP21" s="52" t="s">
        <v>189</v>
      </c>
      <c r="GDQ21" s="52" t="s">
        <v>189</v>
      </c>
      <c r="GDR21" s="52" t="s">
        <v>189</v>
      </c>
      <c r="GDS21" s="52" t="s">
        <v>189</v>
      </c>
      <c r="GDT21" s="52" t="s">
        <v>189</v>
      </c>
      <c r="GDU21" s="52" t="s">
        <v>189</v>
      </c>
      <c r="GDV21" s="52" t="s">
        <v>189</v>
      </c>
      <c r="GDW21" s="52" t="s">
        <v>189</v>
      </c>
      <c r="GDX21" s="52" t="s">
        <v>189</v>
      </c>
      <c r="GDY21" s="52" t="s">
        <v>189</v>
      </c>
      <c r="GDZ21" s="52" t="s">
        <v>189</v>
      </c>
      <c r="GEA21" s="52" t="s">
        <v>189</v>
      </c>
      <c r="GEB21" s="52" t="s">
        <v>189</v>
      </c>
      <c r="GEC21" s="52" t="s">
        <v>189</v>
      </c>
      <c r="GED21" s="52" t="s">
        <v>189</v>
      </c>
      <c r="GEE21" s="52" t="s">
        <v>189</v>
      </c>
      <c r="GEF21" s="52" t="s">
        <v>189</v>
      </c>
      <c r="GEG21" s="52" t="s">
        <v>189</v>
      </c>
      <c r="GEH21" s="52" t="s">
        <v>189</v>
      </c>
      <c r="GEI21" s="52" t="s">
        <v>189</v>
      </c>
      <c r="GEJ21" s="52" t="s">
        <v>189</v>
      </c>
      <c r="GEK21" s="52" t="s">
        <v>189</v>
      </c>
      <c r="GEL21" s="52" t="s">
        <v>189</v>
      </c>
      <c r="GEM21" s="52" t="s">
        <v>189</v>
      </c>
      <c r="GEN21" s="52" t="s">
        <v>189</v>
      </c>
      <c r="GEO21" s="52" t="s">
        <v>189</v>
      </c>
      <c r="GEP21" s="52" t="s">
        <v>189</v>
      </c>
      <c r="GEQ21" s="52" t="s">
        <v>189</v>
      </c>
      <c r="GER21" s="52" t="s">
        <v>189</v>
      </c>
      <c r="GES21" s="52" t="s">
        <v>189</v>
      </c>
      <c r="GET21" s="52" t="s">
        <v>189</v>
      </c>
      <c r="GEU21" s="52" t="s">
        <v>189</v>
      </c>
      <c r="GEV21" s="52" t="s">
        <v>189</v>
      </c>
      <c r="GEW21" s="52" t="s">
        <v>189</v>
      </c>
      <c r="GEX21" s="52" t="s">
        <v>189</v>
      </c>
      <c r="GEY21" s="52" t="s">
        <v>189</v>
      </c>
      <c r="GEZ21" s="52" t="s">
        <v>189</v>
      </c>
      <c r="GFA21" s="52" t="s">
        <v>189</v>
      </c>
      <c r="GFB21" s="52" t="s">
        <v>189</v>
      </c>
      <c r="GFC21" s="52" t="s">
        <v>189</v>
      </c>
      <c r="GFD21" s="52" t="s">
        <v>189</v>
      </c>
      <c r="GFE21" s="52" t="s">
        <v>189</v>
      </c>
      <c r="GFF21" s="52" t="s">
        <v>189</v>
      </c>
      <c r="GFG21" s="52" t="s">
        <v>189</v>
      </c>
      <c r="GFH21" s="52" t="s">
        <v>189</v>
      </c>
      <c r="GFI21" s="52" t="s">
        <v>189</v>
      </c>
      <c r="GFJ21" s="52" t="s">
        <v>189</v>
      </c>
      <c r="GFK21" s="52" t="s">
        <v>189</v>
      </c>
      <c r="GFL21" s="52" t="s">
        <v>189</v>
      </c>
      <c r="GFM21" s="52" t="s">
        <v>189</v>
      </c>
      <c r="GFN21" s="52" t="s">
        <v>189</v>
      </c>
      <c r="GFO21" s="52" t="s">
        <v>189</v>
      </c>
      <c r="GFP21" s="52" t="s">
        <v>189</v>
      </c>
      <c r="GFQ21" s="52" t="s">
        <v>189</v>
      </c>
      <c r="GFR21" s="52" t="s">
        <v>189</v>
      </c>
      <c r="GFS21" s="52" t="s">
        <v>189</v>
      </c>
      <c r="GFT21" s="52" t="s">
        <v>189</v>
      </c>
      <c r="GFU21" s="52" t="s">
        <v>189</v>
      </c>
      <c r="GFV21" s="52" t="s">
        <v>189</v>
      </c>
      <c r="GFW21" s="52" t="s">
        <v>189</v>
      </c>
      <c r="GFX21" s="52" t="s">
        <v>189</v>
      </c>
      <c r="GFY21" s="52" t="s">
        <v>189</v>
      </c>
      <c r="GFZ21" s="52" t="s">
        <v>189</v>
      </c>
      <c r="GGA21" s="52" t="s">
        <v>189</v>
      </c>
      <c r="GGB21" s="52" t="s">
        <v>189</v>
      </c>
      <c r="GGC21" s="52" t="s">
        <v>189</v>
      </c>
      <c r="GGD21" s="52" t="s">
        <v>189</v>
      </c>
      <c r="GGE21" s="52" t="s">
        <v>189</v>
      </c>
      <c r="GGF21" s="52" t="s">
        <v>189</v>
      </c>
      <c r="GGG21" s="52" t="s">
        <v>189</v>
      </c>
      <c r="GGH21" s="52" t="s">
        <v>189</v>
      </c>
      <c r="GGI21" s="52" t="s">
        <v>189</v>
      </c>
      <c r="GGJ21" s="52" t="s">
        <v>189</v>
      </c>
      <c r="GGK21" s="52" t="s">
        <v>189</v>
      </c>
      <c r="GGL21" s="52" t="s">
        <v>189</v>
      </c>
      <c r="GGM21" s="52" t="s">
        <v>189</v>
      </c>
      <c r="GGN21" s="52" t="s">
        <v>189</v>
      </c>
      <c r="GGO21" s="52" t="s">
        <v>189</v>
      </c>
      <c r="GGP21" s="52" t="s">
        <v>189</v>
      </c>
      <c r="GGQ21" s="52" t="s">
        <v>189</v>
      </c>
      <c r="GGR21" s="52" t="s">
        <v>189</v>
      </c>
      <c r="GGS21" s="52" t="s">
        <v>189</v>
      </c>
      <c r="GGT21" s="52" t="s">
        <v>189</v>
      </c>
      <c r="GGU21" s="52" t="s">
        <v>189</v>
      </c>
      <c r="GGV21" s="52" t="s">
        <v>189</v>
      </c>
      <c r="GGW21" s="52" t="s">
        <v>189</v>
      </c>
      <c r="GGX21" s="52" t="s">
        <v>189</v>
      </c>
      <c r="GGY21" s="52" t="s">
        <v>189</v>
      </c>
      <c r="GGZ21" s="52" t="s">
        <v>189</v>
      </c>
      <c r="GHA21" s="52" t="s">
        <v>189</v>
      </c>
      <c r="GHB21" s="52" t="s">
        <v>189</v>
      </c>
      <c r="GHC21" s="52" t="s">
        <v>189</v>
      </c>
      <c r="GHD21" s="52" t="s">
        <v>189</v>
      </c>
      <c r="GHE21" s="52" t="s">
        <v>189</v>
      </c>
      <c r="GHF21" s="52" t="s">
        <v>189</v>
      </c>
      <c r="GHG21" s="52" t="s">
        <v>189</v>
      </c>
      <c r="GHH21" s="52" t="s">
        <v>189</v>
      </c>
      <c r="GHI21" s="52" t="s">
        <v>189</v>
      </c>
      <c r="GHJ21" s="52" t="s">
        <v>189</v>
      </c>
      <c r="GHK21" s="52" t="s">
        <v>189</v>
      </c>
      <c r="GHL21" s="52" t="s">
        <v>189</v>
      </c>
      <c r="GHM21" s="52" t="s">
        <v>189</v>
      </c>
      <c r="GHN21" s="52" t="s">
        <v>189</v>
      </c>
      <c r="GHO21" s="52" t="s">
        <v>189</v>
      </c>
      <c r="GHP21" s="52" t="s">
        <v>189</v>
      </c>
      <c r="GHQ21" s="52" t="s">
        <v>189</v>
      </c>
      <c r="GHR21" s="52" t="s">
        <v>189</v>
      </c>
      <c r="GHS21" s="52" t="s">
        <v>189</v>
      </c>
      <c r="GHT21" s="52" t="s">
        <v>189</v>
      </c>
      <c r="GHU21" s="52" t="s">
        <v>189</v>
      </c>
      <c r="GHV21" s="52" t="s">
        <v>189</v>
      </c>
      <c r="GHW21" s="52" t="s">
        <v>189</v>
      </c>
      <c r="GHX21" s="52" t="s">
        <v>189</v>
      </c>
      <c r="GHY21" s="52" t="s">
        <v>189</v>
      </c>
      <c r="GHZ21" s="52" t="s">
        <v>189</v>
      </c>
      <c r="GIA21" s="52" t="s">
        <v>189</v>
      </c>
      <c r="GIB21" s="52" t="s">
        <v>189</v>
      </c>
      <c r="GIC21" s="52" t="s">
        <v>189</v>
      </c>
      <c r="GID21" s="52" t="s">
        <v>189</v>
      </c>
      <c r="GIE21" s="52" t="s">
        <v>189</v>
      </c>
      <c r="GIF21" s="52" t="s">
        <v>189</v>
      </c>
      <c r="GIG21" s="52" t="s">
        <v>189</v>
      </c>
      <c r="GIH21" s="52" t="s">
        <v>189</v>
      </c>
      <c r="GII21" s="52" t="s">
        <v>189</v>
      </c>
      <c r="GIJ21" s="52" t="s">
        <v>189</v>
      </c>
      <c r="GIK21" s="52" t="s">
        <v>189</v>
      </c>
      <c r="GIL21" s="52" t="s">
        <v>189</v>
      </c>
      <c r="GIM21" s="52" t="s">
        <v>189</v>
      </c>
      <c r="GIN21" s="52" t="s">
        <v>189</v>
      </c>
      <c r="GIO21" s="52" t="s">
        <v>189</v>
      </c>
      <c r="GIP21" s="52" t="s">
        <v>189</v>
      </c>
      <c r="GIQ21" s="52" t="s">
        <v>189</v>
      </c>
      <c r="GIR21" s="52" t="s">
        <v>189</v>
      </c>
      <c r="GIS21" s="52" t="s">
        <v>189</v>
      </c>
      <c r="GIT21" s="52" t="s">
        <v>189</v>
      </c>
      <c r="GIU21" s="52" t="s">
        <v>189</v>
      </c>
      <c r="GIV21" s="52" t="s">
        <v>189</v>
      </c>
      <c r="GIW21" s="52" t="s">
        <v>189</v>
      </c>
      <c r="GIX21" s="52" t="s">
        <v>189</v>
      </c>
      <c r="GIY21" s="52" t="s">
        <v>189</v>
      </c>
      <c r="GIZ21" s="52" t="s">
        <v>189</v>
      </c>
      <c r="GJA21" s="52" t="s">
        <v>189</v>
      </c>
      <c r="GJB21" s="52" t="s">
        <v>189</v>
      </c>
      <c r="GJC21" s="52" t="s">
        <v>189</v>
      </c>
      <c r="GJD21" s="52" t="s">
        <v>189</v>
      </c>
      <c r="GJE21" s="52" t="s">
        <v>189</v>
      </c>
      <c r="GJF21" s="52" t="s">
        <v>189</v>
      </c>
      <c r="GJG21" s="52" t="s">
        <v>189</v>
      </c>
      <c r="GJH21" s="52" t="s">
        <v>189</v>
      </c>
      <c r="GJI21" s="52" t="s">
        <v>189</v>
      </c>
      <c r="GJJ21" s="52" t="s">
        <v>189</v>
      </c>
      <c r="GJK21" s="52" t="s">
        <v>189</v>
      </c>
      <c r="GJL21" s="52" t="s">
        <v>189</v>
      </c>
      <c r="GJM21" s="52" t="s">
        <v>189</v>
      </c>
      <c r="GJN21" s="52" t="s">
        <v>189</v>
      </c>
      <c r="GJO21" s="52" t="s">
        <v>189</v>
      </c>
      <c r="GJP21" s="52" t="s">
        <v>189</v>
      </c>
      <c r="GJQ21" s="52" t="s">
        <v>189</v>
      </c>
      <c r="GJR21" s="52" t="s">
        <v>189</v>
      </c>
      <c r="GJS21" s="52" t="s">
        <v>189</v>
      </c>
      <c r="GJT21" s="52" t="s">
        <v>189</v>
      </c>
      <c r="GJU21" s="52" t="s">
        <v>189</v>
      </c>
      <c r="GJV21" s="52" t="s">
        <v>189</v>
      </c>
      <c r="GJW21" s="52" t="s">
        <v>189</v>
      </c>
      <c r="GJX21" s="52" t="s">
        <v>189</v>
      </c>
      <c r="GJY21" s="52" t="s">
        <v>189</v>
      </c>
      <c r="GJZ21" s="52" t="s">
        <v>189</v>
      </c>
      <c r="GKA21" s="52" t="s">
        <v>189</v>
      </c>
      <c r="GKB21" s="52" t="s">
        <v>189</v>
      </c>
      <c r="GKC21" s="52" t="s">
        <v>189</v>
      </c>
      <c r="GKD21" s="52" t="s">
        <v>189</v>
      </c>
      <c r="GKE21" s="52" t="s">
        <v>189</v>
      </c>
      <c r="GKF21" s="52" t="s">
        <v>189</v>
      </c>
      <c r="GKG21" s="52" t="s">
        <v>189</v>
      </c>
      <c r="GKH21" s="52" t="s">
        <v>189</v>
      </c>
      <c r="GKI21" s="52" t="s">
        <v>189</v>
      </c>
      <c r="GKJ21" s="52" t="s">
        <v>189</v>
      </c>
      <c r="GKK21" s="52" t="s">
        <v>189</v>
      </c>
      <c r="GKL21" s="52" t="s">
        <v>189</v>
      </c>
      <c r="GKM21" s="52" t="s">
        <v>189</v>
      </c>
      <c r="GKN21" s="52" t="s">
        <v>189</v>
      </c>
      <c r="GKO21" s="52" t="s">
        <v>189</v>
      </c>
      <c r="GKP21" s="52" t="s">
        <v>189</v>
      </c>
      <c r="GKQ21" s="52" t="s">
        <v>189</v>
      </c>
      <c r="GKR21" s="52" t="s">
        <v>189</v>
      </c>
      <c r="GKS21" s="52" t="s">
        <v>189</v>
      </c>
      <c r="GKT21" s="52" t="s">
        <v>189</v>
      </c>
      <c r="GKU21" s="52" t="s">
        <v>189</v>
      </c>
      <c r="GKV21" s="52" t="s">
        <v>189</v>
      </c>
      <c r="GKW21" s="52" t="s">
        <v>189</v>
      </c>
      <c r="GKX21" s="52" t="s">
        <v>189</v>
      </c>
      <c r="GKY21" s="52" t="s">
        <v>189</v>
      </c>
      <c r="GKZ21" s="52" t="s">
        <v>189</v>
      </c>
      <c r="GLA21" s="52" t="s">
        <v>189</v>
      </c>
      <c r="GLB21" s="52" t="s">
        <v>189</v>
      </c>
      <c r="GLC21" s="52" t="s">
        <v>189</v>
      </c>
      <c r="GLD21" s="52" t="s">
        <v>189</v>
      </c>
      <c r="GLE21" s="52" t="s">
        <v>189</v>
      </c>
      <c r="GLF21" s="52" t="s">
        <v>189</v>
      </c>
      <c r="GLG21" s="52" t="s">
        <v>189</v>
      </c>
      <c r="GLH21" s="52" t="s">
        <v>189</v>
      </c>
      <c r="GLI21" s="52" t="s">
        <v>189</v>
      </c>
      <c r="GLJ21" s="52" t="s">
        <v>189</v>
      </c>
      <c r="GLK21" s="52" t="s">
        <v>189</v>
      </c>
      <c r="GLL21" s="52" t="s">
        <v>189</v>
      </c>
      <c r="GLM21" s="52" t="s">
        <v>189</v>
      </c>
      <c r="GLN21" s="52" t="s">
        <v>189</v>
      </c>
      <c r="GLO21" s="52" t="s">
        <v>189</v>
      </c>
      <c r="GLP21" s="52" t="s">
        <v>189</v>
      </c>
      <c r="GLQ21" s="52" t="s">
        <v>189</v>
      </c>
      <c r="GLR21" s="52" t="s">
        <v>189</v>
      </c>
      <c r="GLS21" s="52" t="s">
        <v>189</v>
      </c>
      <c r="GLT21" s="52" t="s">
        <v>189</v>
      </c>
      <c r="GLU21" s="52" t="s">
        <v>189</v>
      </c>
      <c r="GLV21" s="52" t="s">
        <v>189</v>
      </c>
      <c r="GLW21" s="52" t="s">
        <v>189</v>
      </c>
      <c r="GLX21" s="52" t="s">
        <v>189</v>
      </c>
      <c r="GLY21" s="52" t="s">
        <v>189</v>
      </c>
      <c r="GLZ21" s="52" t="s">
        <v>189</v>
      </c>
      <c r="GMA21" s="52" t="s">
        <v>189</v>
      </c>
      <c r="GMB21" s="52" t="s">
        <v>189</v>
      </c>
      <c r="GMC21" s="52" t="s">
        <v>189</v>
      </c>
      <c r="GMD21" s="52" t="s">
        <v>189</v>
      </c>
      <c r="GME21" s="52" t="s">
        <v>189</v>
      </c>
      <c r="GMF21" s="52" t="s">
        <v>189</v>
      </c>
      <c r="GMG21" s="52" t="s">
        <v>189</v>
      </c>
      <c r="GMH21" s="52" t="s">
        <v>189</v>
      </c>
      <c r="GMI21" s="52" t="s">
        <v>189</v>
      </c>
      <c r="GMJ21" s="52" t="s">
        <v>189</v>
      </c>
      <c r="GMK21" s="52" t="s">
        <v>189</v>
      </c>
      <c r="GML21" s="52" t="s">
        <v>189</v>
      </c>
      <c r="GMM21" s="52" t="s">
        <v>189</v>
      </c>
      <c r="GMN21" s="52" t="s">
        <v>189</v>
      </c>
      <c r="GMO21" s="52" t="s">
        <v>189</v>
      </c>
      <c r="GMP21" s="52" t="s">
        <v>189</v>
      </c>
      <c r="GMQ21" s="52" t="s">
        <v>189</v>
      </c>
      <c r="GMR21" s="52" t="s">
        <v>189</v>
      </c>
      <c r="GMS21" s="52" t="s">
        <v>189</v>
      </c>
      <c r="GMT21" s="52" t="s">
        <v>189</v>
      </c>
      <c r="GMU21" s="52" t="s">
        <v>189</v>
      </c>
      <c r="GMV21" s="52" t="s">
        <v>189</v>
      </c>
      <c r="GMW21" s="52" t="s">
        <v>189</v>
      </c>
      <c r="GMX21" s="52" t="s">
        <v>189</v>
      </c>
      <c r="GMY21" s="52" t="s">
        <v>189</v>
      </c>
      <c r="GMZ21" s="52" t="s">
        <v>189</v>
      </c>
      <c r="GNA21" s="52" t="s">
        <v>189</v>
      </c>
      <c r="GNB21" s="52" t="s">
        <v>189</v>
      </c>
      <c r="GNC21" s="52" t="s">
        <v>189</v>
      </c>
      <c r="GND21" s="52" t="s">
        <v>189</v>
      </c>
      <c r="GNE21" s="52" t="s">
        <v>189</v>
      </c>
      <c r="GNF21" s="52" t="s">
        <v>189</v>
      </c>
      <c r="GNG21" s="52" t="s">
        <v>189</v>
      </c>
      <c r="GNH21" s="52" t="s">
        <v>189</v>
      </c>
      <c r="GNI21" s="52" t="s">
        <v>189</v>
      </c>
      <c r="GNJ21" s="52" t="s">
        <v>189</v>
      </c>
      <c r="GNK21" s="52" t="s">
        <v>189</v>
      </c>
      <c r="GNL21" s="52" t="s">
        <v>189</v>
      </c>
      <c r="GNM21" s="52" t="s">
        <v>189</v>
      </c>
      <c r="GNN21" s="52" t="s">
        <v>189</v>
      </c>
      <c r="GNO21" s="52" t="s">
        <v>189</v>
      </c>
      <c r="GNP21" s="52" t="s">
        <v>189</v>
      </c>
      <c r="GNQ21" s="52" t="s">
        <v>189</v>
      </c>
      <c r="GNR21" s="52" t="s">
        <v>189</v>
      </c>
      <c r="GNS21" s="52" t="s">
        <v>189</v>
      </c>
      <c r="GNT21" s="52" t="s">
        <v>189</v>
      </c>
      <c r="GNU21" s="52" t="s">
        <v>189</v>
      </c>
      <c r="GNV21" s="52" t="s">
        <v>189</v>
      </c>
      <c r="GNW21" s="52" t="s">
        <v>189</v>
      </c>
      <c r="GNX21" s="52" t="s">
        <v>189</v>
      </c>
      <c r="GNY21" s="52" t="s">
        <v>189</v>
      </c>
      <c r="GNZ21" s="52" t="s">
        <v>189</v>
      </c>
      <c r="GOA21" s="52" t="s">
        <v>189</v>
      </c>
      <c r="GOB21" s="52" t="s">
        <v>189</v>
      </c>
      <c r="GOC21" s="52" t="s">
        <v>189</v>
      </c>
      <c r="GOD21" s="52" t="s">
        <v>189</v>
      </c>
      <c r="GOE21" s="52" t="s">
        <v>189</v>
      </c>
      <c r="GOF21" s="52" t="s">
        <v>189</v>
      </c>
      <c r="GOG21" s="52" t="s">
        <v>189</v>
      </c>
      <c r="GOH21" s="52" t="s">
        <v>189</v>
      </c>
      <c r="GOI21" s="52" t="s">
        <v>189</v>
      </c>
      <c r="GOJ21" s="52" t="s">
        <v>189</v>
      </c>
      <c r="GOK21" s="52" t="s">
        <v>189</v>
      </c>
      <c r="GOL21" s="52" t="s">
        <v>189</v>
      </c>
      <c r="GOM21" s="52" t="s">
        <v>189</v>
      </c>
      <c r="GON21" s="52" t="s">
        <v>189</v>
      </c>
      <c r="GOO21" s="52" t="s">
        <v>189</v>
      </c>
      <c r="GOP21" s="52" t="s">
        <v>189</v>
      </c>
      <c r="GOQ21" s="52" t="s">
        <v>189</v>
      </c>
      <c r="GOR21" s="52" t="s">
        <v>189</v>
      </c>
      <c r="GOS21" s="52" t="s">
        <v>189</v>
      </c>
      <c r="GOT21" s="52" t="s">
        <v>189</v>
      </c>
      <c r="GOU21" s="52" t="s">
        <v>189</v>
      </c>
      <c r="GOV21" s="52" t="s">
        <v>189</v>
      </c>
      <c r="GOW21" s="52" t="s">
        <v>189</v>
      </c>
      <c r="GOX21" s="52" t="s">
        <v>189</v>
      </c>
      <c r="GOY21" s="52" t="s">
        <v>189</v>
      </c>
      <c r="GOZ21" s="52" t="s">
        <v>189</v>
      </c>
      <c r="GPA21" s="52" t="s">
        <v>189</v>
      </c>
      <c r="GPB21" s="52" t="s">
        <v>189</v>
      </c>
      <c r="GPC21" s="52" t="s">
        <v>189</v>
      </c>
      <c r="GPD21" s="52" t="s">
        <v>189</v>
      </c>
      <c r="GPE21" s="52" t="s">
        <v>189</v>
      </c>
      <c r="GPF21" s="52" t="s">
        <v>189</v>
      </c>
      <c r="GPG21" s="52" t="s">
        <v>189</v>
      </c>
      <c r="GPH21" s="52" t="s">
        <v>189</v>
      </c>
      <c r="GPI21" s="52" t="s">
        <v>189</v>
      </c>
      <c r="GPJ21" s="52" t="s">
        <v>189</v>
      </c>
      <c r="GPK21" s="52" t="s">
        <v>189</v>
      </c>
      <c r="GPL21" s="52" t="s">
        <v>189</v>
      </c>
      <c r="GPM21" s="52" t="s">
        <v>189</v>
      </c>
      <c r="GPN21" s="52" t="s">
        <v>189</v>
      </c>
      <c r="GPO21" s="52" t="s">
        <v>189</v>
      </c>
      <c r="GPP21" s="52" t="s">
        <v>189</v>
      </c>
      <c r="GPQ21" s="52" t="s">
        <v>189</v>
      </c>
      <c r="GPR21" s="52" t="s">
        <v>189</v>
      </c>
      <c r="GPS21" s="52" t="s">
        <v>189</v>
      </c>
      <c r="GPT21" s="52" t="s">
        <v>189</v>
      </c>
      <c r="GPU21" s="52" t="s">
        <v>189</v>
      </c>
      <c r="GPV21" s="52" t="s">
        <v>189</v>
      </c>
      <c r="GPW21" s="52" t="s">
        <v>189</v>
      </c>
      <c r="GPX21" s="52" t="s">
        <v>189</v>
      </c>
      <c r="GPY21" s="52" t="s">
        <v>189</v>
      </c>
      <c r="GPZ21" s="52" t="s">
        <v>189</v>
      </c>
      <c r="GQA21" s="52" t="s">
        <v>189</v>
      </c>
      <c r="GQB21" s="52" t="s">
        <v>189</v>
      </c>
      <c r="GQC21" s="52" t="s">
        <v>189</v>
      </c>
      <c r="GQD21" s="52" t="s">
        <v>189</v>
      </c>
      <c r="GQE21" s="52" t="s">
        <v>189</v>
      </c>
      <c r="GQF21" s="52" t="s">
        <v>189</v>
      </c>
      <c r="GQG21" s="52" t="s">
        <v>189</v>
      </c>
      <c r="GQH21" s="52" t="s">
        <v>189</v>
      </c>
      <c r="GQI21" s="52" t="s">
        <v>189</v>
      </c>
      <c r="GQJ21" s="52" t="s">
        <v>189</v>
      </c>
      <c r="GQK21" s="52" t="s">
        <v>189</v>
      </c>
      <c r="GQL21" s="52" t="s">
        <v>189</v>
      </c>
      <c r="GQM21" s="52" t="s">
        <v>189</v>
      </c>
      <c r="GQN21" s="52" t="s">
        <v>189</v>
      </c>
      <c r="GQO21" s="52" t="s">
        <v>189</v>
      </c>
      <c r="GQP21" s="52" t="s">
        <v>189</v>
      </c>
      <c r="GQQ21" s="52" t="s">
        <v>189</v>
      </c>
      <c r="GQR21" s="52" t="s">
        <v>189</v>
      </c>
      <c r="GQS21" s="52" t="s">
        <v>189</v>
      </c>
      <c r="GQT21" s="52" t="s">
        <v>189</v>
      </c>
      <c r="GQU21" s="52" t="s">
        <v>189</v>
      </c>
      <c r="GQV21" s="52" t="s">
        <v>189</v>
      </c>
      <c r="GQW21" s="52" t="s">
        <v>189</v>
      </c>
      <c r="GQX21" s="52" t="s">
        <v>189</v>
      </c>
      <c r="GQY21" s="52" t="s">
        <v>189</v>
      </c>
      <c r="GQZ21" s="52" t="s">
        <v>189</v>
      </c>
      <c r="GRA21" s="52" t="s">
        <v>189</v>
      </c>
      <c r="GRB21" s="52" t="s">
        <v>189</v>
      </c>
      <c r="GRC21" s="52" t="s">
        <v>189</v>
      </c>
      <c r="GRD21" s="52" t="s">
        <v>189</v>
      </c>
      <c r="GRE21" s="52" t="s">
        <v>189</v>
      </c>
      <c r="GRF21" s="52" t="s">
        <v>189</v>
      </c>
      <c r="GRG21" s="52" t="s">
        <v>189</v>
      </c>
      <c r="GRH21" s="52" t="s">
        <v>189</v>
      </c>
      <c r="GRI21" s="52" t="s">
        <v>189</v>
      </c>
      <c r="GRJ21" s="52" t="s">
        <v>189</v>
      </c>
      <c r="GRK21" s="52" t="s">
        <v>189</v>
      </c>
      <c r="GRL21" s="52" t="s">
        <v>189</v>
      </c>
      <c r="GRM21" s="52" t="s">
        <v>189</v>
      </c>
      <c r="GRN21" s="52" t="s">
        <v>189</v>
      </c>
      <c r="GRO21" s="52" t="s">
        <v>189</v>
      </c>
      <c r="GRP21" s="52" t="s">
        <v>189</v>
      </c>
      <c r="GRQ21" s="52" t="s">
        <v>189</v>
      </c>
      <c r="GRR21" s="52" t="s">
        <v>189</v>
      </c>
      <c r="GRS21" s="52" t="s">
        <v>189</v>
      </c>
      <c r="GRT21" s="52" t="s">
        <v>189</v>
      </c>
      <c r="GRU21" s="52" t="s">
        <v>189</v>
      </c>
      <c r="GRV21" s="52" t="s">
        <v>189</v>
      </c>
      <c r="GRW21" s="52" t="s">
        <v>189</v>
      </c>
      <c r="GRX21" s="52" t="s">
        <v>189</v>
      </c>
      <c r="GRY21" s="52" t="s">
        <v>189</v>
      </c>
      <c r="GRZ21" s="52" t="s">
        <v>189</v>
      </c>
      <c r="GSA21" s="52" t="s">
        <v>189</v>
      </c>
      <c r="GSB21" s="52" t="s">
        <v>189</v>
      </c>
      <c r="GSC21" s="52" t="s">
        <v>189</v>
      </c>
      <c r="GSD21" s="52" t="s">
        <v>189</v>
      </c>
      <c r="GSE21" s="52" t="s">
        <v>189</v>
      </c>
      <c r="GSF21" s="52" t="s">
        <v>189</v>
      </c>
      <c r="GSG21" s="52" t="s">
        <v>189</v>
      </c>
      <c r="GSH21" s="52" t="s">
        <v>189</v>
      </c>
      <c r="GSI21" s="52" t="s">
        <v>189</v>
      </c>
      <c r="GSJ21" s="52" t="s">
        <v>189</v>
      </c>
      <c r="GSK21" s="52" t="s">
        <v>189</v>
      </c>
      <c r="GSL21" s="52" t="s">
        <v>189</v>
      </c>
      <c r="GSM21" s="52" t="s">
        <v>189</v>
      </c>
      <c r="GSN21" s="52" t="s">
        <v>189</v>
      </c>
      <c r="GSO21" s="52" t="s">
        <v>189</v>
      </c>
      <c r="GSP21" s="52" t="s">
        <v>189</v>
      </c>
      <c r="GSQ21" s="52" t="s">
        <v>189</v>
      </c>
      <c r="GSR21" s="52" t="s">
        <v>189</v>
      </c>
      <c r="GSS21" s="52" t="s">
        <v>189</v>
      </c>
      <c r="GST21" s="52" t="s">
        <v>189</v>
      </c>
      <c r="GSU21" s="52" t="s">
        <v>189</v>
      </c>
      <c r="GSV21" s="52" t="s">
        <v>189</v>
      </c>
      <c r="GSW21" s="52" t="s">
        <v>189</v>
      </c>
      <c r="GSX21" s="52" t="s">
        <v>189</v>
      </c>
      <c r="GSY21" s="52" t="s">
        <v>189</v>
      </c>
      <c r="GSZ21" s="52" t="s">
        <v>189</v>
      </c>
      <c r="GTA21" s="52" t="s">
        <v>189</v>
      </c>
      <c r="GTB21" s="52" t="s">
        <v>189</v>
      </c>
      <c r="GTC21" s="52" t="s">
        <v>189</v>
      </c>
      <c r="GTD21" s="52" t="s">
        <v>189</v>
      </c>
      <c r="GTE21" s="52" t="s">
        <v>189</v>
      </c>
      <c r="GTF21" s="52" t="s">
        <v>189</v>
      </c>
      <c r="GTG21" s="52" t="s">
        <v>189</v>
      </c>
      <c r="GTH21" s="52" t="s">
        <v>189</v>
      </c>
      <c r="GTI21" s="52" t="s">
        <v>189</v>
      </c>
      <c r="GTJ21" s="52" t="s">
        <v>189</v>
      </c>
      <c r="GTK21" s="52" t="s">
        <v>189</v>
      </c>
      <c r="GTL21" s="52" t="s">
        <v>189</v>
      </c>
      <c r="GTM21" s="52" t="s">
        <v>189</v>
      </c>
      <c r="GTN21" s="52" t="s">
        <v>189</v>
      </c>
      <c r="GTO21" s="52" t="s">
        <v>189</v>
      </c>
      <c r="GTP21" s="52" t="s">
        <v>189</v>
      </c>
      <c r="GTQ21" s="52" t="s">
        <v>189</v>
      </c>
      <c r="GTR21" s="52" t="s">
        <v>189</v>
      </c>
      <c r="GTS21" s="52" t="s">
        <v>189</v>
      </c>
      <c r="GTT21" s="52" t="s">
        <v>189</v>
      </c>
      <c r="GTU21" s="52" t="s">
        <v>189</v>
      </c>
      <c r="GTV21" s="52" t="s">
        <v>189</v>
      </c>
      <c r="GTW21" s="52" t="s">
        <v>189</v>
      </c>
      <c r="GTX21" s="52" t="s">
        <v>189</v>
      </c>
      <c r="GTY21" s="52" t="s">
        <v>189</v>
      </c>
      <c r="GTZ21" s="52" t="s">
        <v>189</v>
      </c>
      <c r="GUA21" s="52" t="s">
        <v>189</v>
      </c>
      <c r="GUB21" s="52" t="s">
        <v>189</v>
      </c>
      <c r="GUC21" s="52" t="s">
        <v>189</v>
      </c>
      <c r="GUD21" s="52" t="s">
        <v>189</v>
      </c>
      <c r="GUE21" s="52" t="s">
        <v>189</v>
      </c>
      <c r="GUF21" s="52" t="s">
        <v>189</v>
      </c>
      <c r="GUG21" s="52" t="s">
        <v>189</v>
      </c>
      <c r="GUH21" s="52" t="s">
        <v>189</v>
      </c>
      <c r="GUI21" s="52" t="s">
        <v>189</v>
      </c>
      <c r="GUJ21" s="52" t="s">
        <v>189</v>
      </c>
      <c r="GUK21" s="52" t="s">
        <v>189</v>
      </c>
      <c r="GUL21" s="52" t="s">
        <v>189</v>
      </c>
      <c r="GUM21" s="52" t="s">
        <v>189</v>
      </c>
      <c r="GUN21" s="52" t="s">
        <v>189</v>
      </c>
      <c r="GUO21" s="52" t="s">
        <v>189</v>
      </c>
      <c r="GUP21" s="52" t="s">
        <v>189</v>
      </c>
      <c r="GUQ21" s="52" t="s">
        <v>189</v>
      </c>
      <c r="GUR21" s="52" t="s">
        <v>189</v>
      </c>
      <c r="GUS21" s="52" t="s">
        <v>189</v>
      </c>
      <c r="GUT21" s="52" t="s">
        <v>189</v>
      </c>
      <c r="GUU21" s="52" t="s">
        <v>189</v>
      </c>
      <c r="GUV21" s="52" t="s">
        <v>189</v>
      </c>
      <c r="GUW21" s="52" t="s">
        <v>189</v>
      </c>
      <c r="GUX21" s="52" t="s">
        <v>189</v>
      </c>
      <c r="GUY21" s="52" t="s">
        <v>189</v>
      </c>
      <c r="GUZ21" s="52" t="s">
        <v>189</v>
      </c>
      <c r="GVA21" s="52" t="s">
        <v>189</v>
      </c>
      <c r="GVB21" s="52" t="s">
        <v>189</v>
      </c>
      <c r="GVC21" s="52" t="s">
        <v>189</v>
      </c>
      <c r="GVD21" s="52" t="s">
        <v>189</v>
      </c>
      <c r="GVE21" s="52" t="s">
        <v>189</v>
      </c>
      <c r="GVF21" s="52" t="s">
        <v>189</v>
      </c>
      <c r="GVG21" s="52" t="s">
        <v>189</v>
      </c>
      <c r="GVH21" s="52" t="s">
        <v>189</v>
      </c>
      <c r="GVI21" s="52" t="s">
        <v>189</v>
      </c>
      <c r="GVJ21" s="52" t="s">
        <v>189</v>
      </c>
      <c r="GVK21" s="52" t="s">
        <v>189</v>
      </c>
      <c r="GVL21" s="52" t="s">
        <v>189</v>
      </c>
      <c r="GVM21" s="52" t="s">
        <v>189</v>
      </c>
      <c r="GVN21" s="52" t="s">
        <v>189</v>
      </c>
      <c r="GVO21" s="52" t="s">
        <v>189</v>
      </c>
      <c r="GVP21" s="52" t="s">
        <v>189</v>
      </c>
      <c r="GVQ21" s="52" t="s">
        <v>189</v>
      </c>
      <c r="GVR21" s="52" t="s">
        <v>189</v>
      </c>
      <c r="GVS21" s="52" t="s">
        <v>189</v>
      </c>
      <c r="GVT21" s="52" t="s">
        <v>189</v>
      </c>
      <c r="GVU21" s="52" t="s">
        <v>189</v>
      </c>
      <c r="GVV21" s="52" t="s">
        <v>189</v>
      </c>
      <c r="GVW21" s="52" t="s">
        <v>189</v>
      </c>
      <c r="GVX21" s="52" t="s">
        <v>189</v>
      </c>
      <c r="GVY21" s="52" t="s">
        <v>189</v>
      </c>
      <c r="GVZ21" s="52" t="s">
        <v>189</v>
      </c>
      <c r="GWA21" s="52" t="s">
        <v>189</v>
      </c>
      <c r="GWB21" s="52" t="s">
        <v>189</v>
      </c>
      <c r="GWC21" s="52" t="s">
        <v>189</v>
      </c>
      <c r="GWD21" s="52" t="s">
        <v>189</v>
      </c>
      <c r="GWE21" s="52" t="s">
        <v>189</v>
      </c>
      <c r="GWF21" s="52" t="s">
        <v>189</v>
      </c>
      <c r="GWG21" s="52" t="s">
        <v>189</v>
      </c>
      <c r="GWH21" s="52" t="s">
        <v>189</v>
      </c>
      <c r="GWI21" s="52" t="s">
        <v>189</v>
      </c>
      <c r="GWJ21" s="52" t="s">
        <v>189</v>
      </c>
      <c r="GWK21" s="52" t="s">
        <v>189</v>
      </c>
      <c r="GWL21" s="52" t="s">
        <v>189</v>
      </c>
      <c r="GWM21" s="52" t="s">
        <v>189</v>
      </c>
      <c r="GWN21" s="52" t="s">
        <v>189</v>
      </c>
      <c r="GWO21" s="52" t="s">
        <v>189</v>
      </c>
      <c r="GWP21" s="52" t="s">
        <v>189</v>
      </c>
      <c r="GWQ21" s="52" t="s">
        <v>189</v>
      </c>
      <c r="GWR21" s="52" t="s">
        <v>189</v>
      </c>
      <c r="GWS21" s="52" t="s">
        <v>189</v>
      </c>
      <c r="GWT21" s="52" t="s">
        <v>189</v>
      </c>
      <c r="GWU21" s="52" t="s">
        <v>189</v>
      </c>
      <c r="GWV21" s="52" t="s">
        <v>189</v>
      </c>
      <c r="GWW21" s="52" t="s">
        <v>189</v>
      </c>
      <c r="GWX21" s="52" t="s">
        <v>189</v>
      </c>
      <c r="GWY21" s="52" t="s">
        <v>189</v>
      </c>
      <c r="GWZ21" s="52" t="s">
        <v>189</v>
      </c>
      <c r="GXA21" s="52" t="s">
        <v>189</v>
      </c>
      <c r="GXB21" s="52" t="s">
        <v>189</v>
      </c>
      <c r="GXC21" s="52" t="s">
        <v>189</v>
      </c>
      <c r="GXD21" s="52" t="s">
        <v>189</v>
      </c>
      <c r="GXE21" s="52" t="s">
        <v>189</v>
      </c>
      <c r="GXF21" s="52" t="s">
        <v>189</v>
      </c>
      <c r="GXG21" s="52" t="s">
        <v>189</v>
      </c>
      <c r="GXH21" s="52" t="s">
        <v>189</v>
      </c>
      <c r="GXI21" s="52" t="s">
        <v>189</v>
      </c>
      <c r="GXJ21" s="52" t="s">
        <v>189</v>
      </c>
      <c r="GXK21" s="52" t="s">
        <v>189</v>
      </c>
      <c r="GXL21" s="52" t="s">
        <v>189</v>
      </c>
      <c r="GXM21" s="52" t="s">
        <v>189</v>
      </c>
      <c r="GXN21" s="52" t="s">
        <v>189</v>
      </c>
      <c r="GXO21" s="52" t="s">
        <v>189</v>
      </c>
      <c r="GXP21" s="52" t="s">
        <v>189</v>
      </c>
      <c r="GXQ21" s="52" t="s">
        <v>189</v>
      </c>
      <c r="GXR21" s="52" t="s">
        <v>189</v>
      </c>
      <c r="GXS21" s="52" t="s">
        <v>189</v>
      </c>
      <c r="GXT21" s="52" t="s">
        <v>189</v>
      </c>
      <c r="GXU21" s="52" t="s">
        <v>189</v>
      </c>
      <c r="GXV21" s="52" t="s">
        <v>189</v>
      </c>
      <c r="GXW21" s="52" t="s">
        <v>189</v>
      </c>
      <c r="GXX21" s="52" t="s">
        <v>189</v>
      </c>
      <c r="GXY21" s="52" t="s">
        <v>189</v>
      </c>
      <c r="GXZ21" s="52" t="s">
        <v>189</v>
      </c>
      <c r="GYA21" s="52" t="s">
        <v>189</v>
      </c>
      <c r="GYB21" s="52" t="s">
        <v>189</v>
      </c>
      <c r="GYC21" s="52" t="s">
        <v>189</v>
      </c>
      <c r="GYD21" s="52" t="s">
        <v>189</v>
      </c>
      <c r="GYE21" s="52" t="s">
        <v>189</v>
      </c>
      <c r="GYF21" s="52" t="s">
        <v>189</v>
      </c>
      <c r="GYG21" s="52" t="s">
        <v>189</v>
      </c>
      <c r="GYH21" s="52" t="s">
        <v>189</v>
      </c>
      <c r="GYI21" s="52" t="s">
        <v>189</v>
      </c>
      <c r="GYJ21" s="52" t="s">
        <v>189</v>
      </c>
      <c r="GYK21" s="52" t="s">
        <v>189</v>
      </c>
      <c r="GYL21" s="52" t="s">
        <v>189</v>
      </c>
      <c r="GYM21" s="52" t="s">
        <v>189</v>
      </c>
      <c r="GYN21" s="52" t="s">
        <v>189</v>
      </c>
      <c r="GYO21" s="52" t="s">
        <v>189</v>
      </c>
      <c r="GYP21" s="52" t="s">
        <v>189</v>
      </c>
      <c r="GYQ21" s="52" t="s">
        <v>189</v>
      </c>
      <c r="GYR21" s="52" t="s">
        <v>189</v>
      </c>
      <c r="GYS21" s="52" t="s">
        <v>189</v>
      </c>
      <c r="GYT21" s="52" t="s">
        <v>189</v>
      </c>
      <c r="GYU21" s="52" t="s">
        <v>189</v>
      </c>
      <c r="GYV21" s="52" t="s">
        <v>189</v>
      </c>
      <c r="GYW21" s="52" t="s">
        <v>189</v>
      </c>
      <c r="GYX21" s="52" t="s">
        <v>189</v>
      </c>
      <c r="GYY21" s="52" t="s">
        <v>189</v>
      </c>
      <c r="GYZ21" s="52" t="s">
        <v>189</v>
      </c>
      <c r="GZA21" s="52" t="s">
        <v>189</v>
      </c>
      <c r="GZB21" s="52" t="s">
        <v>189</v>
      </c>
      <c r="GZC21" s="52" t="s">
        <v>189</v>
      </c>
      <c r="GZD21" s="52" t="s">
        <v>189</v>
      </c>
      <c r="GZE21" s="52" t="s">
        <v>189</v>
      </c>
      <c r="GZF21" s="52" t="s">
        <v>189</v>
      </c>
      <c r="GZG21" s="52" t="s">
        <v>189</v>
      </c>
      <c r="GZH21" s="52" t="s">
        <v>189</v>
      </c>
      <c r="GZI21" s="52" t="s">
        <v>189</v>
      </c>
      <c r="GZJ21" s="52" t="s">
        <v>189</v>
      </c>
      <c r="GZK21" s="52" t="s">
        <v>189</v>
      </c>
      <c r="GZL21" s="52" t="s">
        <v>189</v>
      </c>
      <c r="GZM21" s="52" t="s">
        <v>189</v>
      </c>
      <c r="GZN21" s="52" t="s">
        <v>189</v>
      </c>
      <c r="GZO21" s="52" t="s">
        <v>189</v>
      </c>
      <c r="GZP21" s="52" t="s">
        <v>189</v>
      </c>
      <c r="GZQ21" s="52" t="s">
        <v>189</v>
      </c>
      <c r="GZR21" s="52" t="s">
        <v>189</v>
      </c>
      <c r="GZS21" s="52" t="s">
        <v>189</v>
      </c>
      <c r="GZT21" s="52" t="s">
        <v>189</v>
      </c>
      <c r="GZU21" s="52" t="s">
        <v>189</v>
      </c>
      <c r="GZV21" s="52" t="s">
        <v>189</v>
      </c>
      <c r="GZW21" s="52" t="s">
        <v>189</v>
      </c>
      <c r="GZX21" s="52" t="s">
        <v>189</v>
      </c>
      <c r="GZY21" s="52" t="s">
        <v>189</v>
      </c>
      <c r="GZZ21" s="52" t="s">
        <v>189</v>
      </c>
      <c r="HAA21" s="52" t="s">
        <v>189</v>
      </c>
      <c r="HAB21" s="52" t="s">
        <v>189</v>
      </c>
      <c r="HAC21" s="52" t="s">
        <v>189</v>
      </c>
      <c r="HAD21" s="52" t="s">
        <v>189</v>
      </c>
      <c r="HAE21" s="52" t="s">
        <v>189</v>
      </c>
      <c r="HAF21" s="52" t="s">
        <v>189</v>
      </c>
      <c r="HAG21" s="52" t="s">
        <v>189</v>
      </c>
      <c r="HAH21" s="52" t="s">
        <v>189</v>
      </c>
      <c r="HAI21" s="52" t="s">
        <v>189</v>
      </c>
      <c r="HAJ21" s="52" t="s">
        <v>189</v>
      </c>
      <c r="HAK21" s="52" t="s">
        <v>189</v>
      </c>
      <c r="HAL21" s="52" t="s">
        <v>189</v>
      </c>
      <c r="HAM21" s="52" t="s">
        <v>189</v>
      </c>
      <c r="HAN21" s="52" t="s">
        <v>189</v>
      </c>
      <c r="HAO21" s="52" t="s">
        <v>189</v>
      </c>
      <c r="HAP21" s="52" t="s">
        <v>189</v>
      </c>
      <c r="HAQ21" s="52" t="s">
        <v>189</v>
      </c>
      <c r="HAR21" s="52" t="s">
        <v>189</v>
      </c>
      <c r="HAS21" s="52" t="s">
        <v>189</v>
      </c>
      <c r="HAT21" s="52" t="s">
        <v>189</v>
      </c>
      <c r="HAU21" s="52" t="s">
        <v>189</v>
      </c>
      <c r="HAV21" s="52" t="s">
        <v>189</v>
      </c>
      <c r="HAW21" s="52" t="s">
        <v>189</v>
      </c>
      <c r="HAX21" s="52" t="s">
        <v>189</v>
      </c>
      <c r="HAY21" s="52" t="s">
        <v>189</v>
      </c>
      <c r="HAZ21" s="52" t="s">
        <v>189</v>
      </c>
      <c r="HBA21" s="52" t="s">
        <v>189</v>
      </c>
      <c r="HBB21" s="52" t="s">
        <v>189</v>
      </c>
      <c r="HBC21" s="52" t="s">
        <v>189</v>
      </c>
      <c r="HBD21" s="52" t="s">
        <v>189</v>
      </c>
      <c r="HBE21" s="52" t="s">
        <v>189</v>
      </c>
      <c r="HBF21" s="52" t="s">
        <v>189</v>
      </c>
      <c r="HBG21" s="52" t="s">
        <v>189</v>
      </c>
      <c r="HBH21" s="52" t="s">
        <v>189</v>
      </c>
      <c r="HBI21" s="52" t="s">
        <v>189</v>
      </c>
      <c r="HBJ21" s="52" t="s">
        <v>189</v>
      </c>
      <c r="HBK21" s="52" t="s">
        <v>189</v>
      </c>
      <c r="HBL21" s="52" t="s">
        <v>189</v>
      </c>
      <c r="HBM21" s="52" t="s">
        <v>189</v>
      </c>
      <c r="HBN21" s="52" t="s">
        <v>189</v>
      </c>
      <c r="HBO21" s="52" t="s">
        <v>189</v>
      </c>
      <c r="HBP21" s="52" t="s">
        <v>189</v>
      </c>
      <c r="HBQ21" s="52" t="s">
        <v>189</v>
      </c>
      <c r="HBR21" s="52" t="s">
        <v>189</v>
      </c>
      <c r="HBS21" s="52" t="s">
        <v>189</v>
      </c>
      <c r="HBT21" s="52" t="s">
        <v>189</v>
      </c>
      <c r="HBU21" s="52" t="s">
        <v>189</v>
      </c>
      <c r="HBV21" s="52" t="s">
        <v>189</v>
      </c>
      <c r="HBW21" s="52" t="s">
        <v>189</v>
      </c>
      <c r="HBX21" s="52" t="s">
        <v>189</v>
      </c>
      <c r="HBY21" s="52" t="s">
        <v>189</v>
      </c>
      <c r="HBZ21" s="52" t="s">
        <v>189</v>
      </c>
      <c r="HCA21" s="52" t="s">
        <v>189</v>
      </c>
      <c r="HCB21" s="52" t="s">
        <v>189</v>
      </c>
      <c r="HCC21" s="52" t="s">
        <v>189</v>
      </c>
      <c r="HCD21" s="52" t="s">
        <v>189</v>
      </c>
      <c r="HCE21" s="52" t="s">
        <v>189</v>
      </c>
      <c r="HCF21" s="52" t="s">
        <v>189</v>
      </c>
      <c r="HCG21" s="52" t="s">
        <v>189</v>
      </c>
      <c r="HCH21" s="52" t="s">
        <v>189</v>
      </c>
      <c r="HCI21" s="52" t="s">
        <v>189</v>
      </c>
      <c r="HCJ21" s="52" t="s">
        <v>189</v>
      </c>
      <c r="HCK21" s="52" t="s">
        <v>189</v>
      </c>
      <c r="HCL21" s="52" t="s">
        <v>189</v>
      </c>
      <c r="HCM21" s="52" t="s">
        <v>189</v>
      </c>
      <c r="HCN21" s="52" t="s">
        <v>189</v>
      </c>
      <c r="HCO21" s="52" t="s">
        <v>189</v>
      </c>
      <c r="HCP21" s="52" t="s">
        <v>189</v>
      </c>
      <c r="HCQ21" s="52" t="s">
        <v>189</v>
      </c>
      <c r="HCR21" s="52" t="s">
        <v>189</v>
      </c>
      <c r="HCS21" s="52" t="s">
        <v>189</v>
      </c>
      <c r="HCT21" s="52" t="s">
        <v>189</v>
      </c>
      <c r="HCU21" s="52" t="s">
        <v>189</v>
      </c>
      <c r="HCV21" s="52" t="s">
        <v>189</v>
      </c>
      <c r="HCW21" s="52" t="s">
        <v>189</v>
      </c>
      <c r="HCX21" s="52" t="s">
        <v>189</v>
      </c>
      <c r="HCY21" s="52" t="s">
        <v>189</v>
      </c>
      <c r="HCZ21" s="52" t="s">
        <v>189</v>
      </c>
      <c r="HDA21" s="52" t="s">
        <v>189</v>
      </c>
      <c r="HDB21" s="52" t="s">
        <v>189</v>
      </c>
      <c r="HDC21" s="52" t="s">
        <v>189</v>
      </c>
      <c r="HDD21" s="52" t="s">
        <v>189</v>
      </c>
      <c r="HDE21" s="52" t="s">
        <v>189</v>
      </c>
      <c r="HDF21" s="52" t="s">
        <v>189</v>
      </c>
      <c r="HDG21" s="52" t="s">
        <v>189</v>
      </c>
      <c r="HDH21" s="52" t="s">
        <v>189</v>
      </c>
      <c r="HDI21" s="52" t="s">
        <v>189</v>
      </c>
      <c r="HDJ21" s="52" t="s">
        <v>189</v>
      </c>
      <c r="HDK21" s="52" t="s">
        <v>189</v>
      </c>
      <c r="HDL21" s="52" t="s">
        <v>189</v>
      </c>
      <c r="HDM21" s="52" t="s">
        <v>189</v>
      </c>
      <c r="HDN21" s="52" t="s">
        <v>189</v>
      </c>
      <c r="HDO21" s="52" t="s">
        <v>189</v>
      </c>
      <c r="HDP21" s="52" t="s">
        <v>189</v>
      </c>
      <c r="HDQ21" s="52" t="s">
        <v>189</v>
      </c>
      <c r="HDR21" s="52" t="s">
        <v>189</v>
      </c>
      <c r="HDS21" s="52" t="s">
        <v>189</v>
      </c>
      <c r="HDT21" s="52" t="s">
        <v>189</v>
      </c>
      <c r="HDU21" s="52" t="s">
        <v>189</v>
      </c>
      <c r="HDV21" s="52" t="s">
        <v>189</v>
      </c>
      <c r="HDW21" s="52" t="s">
        <v>189</v>
      </c>
      <c r="HDX21" s="52" t="s">
        <v>189</v>
      </c>
      <c r="HDY21" s="52" t="s">
        <v>189</v>
      </c>
      <c r="HDZ21" s="52" t="s">
        <v>189</v>
      </c>
      <c r="HEA21" s="52" t="s">
        <v>189</v>
      </c>
      <c r="HEB21" s="52" t="s">
        <v>189</v>
      </c>
      <c r="HEC21" s="52" t="s">
        <v>189</v>
      </c>
      <c r="HED21" s="52" t="s">
        <v>189</v>
      </c>
      <c r="HEE21" s="52" t="s">
        <v>189</v>
      </c>
      <c r="HEF21" s="52" t="s">
        <v>189</v>
      </c>
      <c r="HEG21" s="52" t="s">
        <v>189</v>
      </c>
      <c r="HEH21" s="52" t="s">
        <v>189</v>
      </c>
      <c r="HEI21" s="52" t="s">
        <v>189</v>
      </c>
      <c r="HEJ21" s="52" t="s">
        <v>189</v>
      </c>
      <c r="HEK21" s="52" t="s">
        <v>189</v>
      </c>
      <c r="HEL21" s="52" t="s">
        <v>189</v>
      </c>
      <c r="HEM21" s="52" t="s">
        <v>189</v>
      </c>
      <c r="HEN21" s="52" t="s">
        <v>189</v>
      </c>
      <c r="HEO21" s="52" t="s">
        <v>189</v>
      </c>
      <c r="HEP21" s="52" t="s">
        <v>189</v>
      </c>
      <c r="HEQ21" s="52" t="s">
        <v>189</v>
      </c>
      <c r="HER21" s="52" t="s">
        <v>189</v>
      </c>
      <c r="HES21" s="52" t="s">
        <v>189</v>
      </c>
      <c r="HET21" s="52" t="s">
        <v>189</v>
      </c>
      <c r="HEU21" s="52" t="s">
        <v>189</v>
      </c>
      <c r="HEV21" s="52" t="s">
        <v>189</v>
      </c>
      <c r="HEW21" s="52" t="s">
        <v>189</v>
      </c>
      <c r="HEX21" s="52" t="s">
        <v>189</v>
      </c>
      <c r="HEY21" s="52" t="s">
        <v>189</v>
      </c>
      <c r="HEZ21" s="52" t="s">
        <v>189</v>
      </c>
      <c r="HFA21" s="52" t="s">
        <v>189</v>
      </c>
      <c r="HFB21" s="52" t="s">
        <v>189</v>
      </c>
      <c r="HFC21" s="52" t="s">
        <v>189</v>
      </c>
      <c r="HFD21" s="52" t="s">
        <v>189</v>
      </c>
      <c r="HFE21" s="52" t="s">
        <v>189</v>
      </c>
      <c r="HFF21" s="52" t="s">
        <v>189</v>
      </c>
      <c r="HFG21" s="52" t="s">
        <v>189</v>
      </c>
      <c r="HFH21" s="52" t="s">
        <v>189</v>
      </c>
      <c r="HFI21" s="52" t="s">
        <v>189</v>
      </c>
      <c r="HFJ21" s="52" t="s">
        <v>189</v>
      </c>
      <c r="HFK21" s="52" t="s">
        <v>189</v>
      </c>
      <c r="HFL21" s="52" t="s">
        <v>189</v>
      </c>
      <c r="HFM21" s="52" t="s">
        <v>189</v>
      </c>
      <c r="HFN21" s="52" t="s">
        <v>189</v>
      </c>
      <c r="HFO21" s="52" t="s">
        <v>189</v>
      </c>
      <c r="HFP21" s="52" t="s">
        <v>189</v>
      </c>
      <c r="HFQ21" s="52" t="s">
        <v>189</v>
      </c>
      <c r="HFR21" s="52" t="s">
        <v>189</v>
      </c>
      <c r="HFS21" s="52" t="s">
        <v>189</v>
      </c>
      <c r="HFT21" s="52" t="s">
        <v>189</v>
      </c>
      <c r="HFU21" s="52" t="s">
        <v>189</v>
      </c>
      <c r="HFV21" s="52" t="s">
        <v>189</v>
      </c>
      <c r="HFW21" s="52" t="s">
        <v>189</v>
      </c>
      <c r="HFX21" s="52" t="s">
        <v>189</v>
      </c>
      <c r="HFY21" s="52" t="s">
        <v>189</v>
      </c>
      <c r="HFZ21" s="52" t="s">
        <v>189</v>
      </c>
      <c r="HGA21" s="52" t="s">
        <v>189</v>
      </c>
      <c r="HGB21" s="52" t="s">
        <v>189</v>
      </c>
      <c r="HGC21" s="52" t="s">
        <v>189</v>
      </c>
      <c r="HGD21" s="52" t="s">
        <v>189</v>
      </c>
      <c r="HGE21" s="52" t="s">
        <v>189</v>
      </c>
      <c r="HGF21" s="52" t="s">
        <v>189</v>
      </c>
      <c r="HGG21" s="52" t="s">
        <v>189</v>
      </c>
      <c r="HGH21" s="52" t="s">
        <v>189</v>
      </c>
      <c r="HGI21" s="52" t="s">
        <v>189</v>
      </c>
      <c r="HGJ21" s="52" t="s">
        <v>189</v>
      </c>
      <c r="HGK21" s="52" t="s">
        <v>189</v>
      </c>
      <c r="HGL21" s="52" t="s">
        <v>189</v>
      </c>
      <c r="HGM21" s="52" t="s">
        <v>189</v>
      </c>
      <c r="HGN21" s="52" t="s">
        <v>189</v>
      </c>
      <c r="HGO21" s="52" t="s">
        <v>189</v>
      </c>
      <c r="HGP21" s="52" t="s">
        <v>189</v>
      </c>
      <c r="HGQ21" s="52" t="s">
        <v>189</v>
      </c>
      <c r="HGR21" s="52" t="s">
        <v>189</v>
      </c>
      <c r="HGS21" s="52" t="s">
        <v>189</v>
      </c>
      <c r="HGT21" s="52" t="s">
        <v>189</v>
      </c>
      <c r="HGU21" s="52" t="s">
        <v>189</v>
      </c>
      <c r="HGV21" s="52" t="s">
        <v>189</v>
      </c>
      <c r="HGW21" s="52" t="s">
        <v>189</v>
      </c>
      <c r="HGX21" s="52" t="s">
        <v>189</v>
      </c>
      <c r="HGY21" s="52" t="s">
        <v>189</v>
      </c>
      <c r="HGZ21" s="52" t="s">
        <v>189</v>
      </c>
      <c r="HHA21" s="52" t="s">
        <v>189</v>
      </c>
      <c r="HHB21" s="52" t="s">
        <v>189</v>
      </c>
      <c r="HHC21" s="52" t="s">
        <v>189</v>
      </c>
      <c r="HHD21" s="52" t="s">
        <v>189</v>
      </c>
      <c r="HHE21" s="52" t="s">
        <v>189</v>
      </c>
      <c r="HHF21" s="52" t="s">
        <v>189</v>
      </c>
      <c r="HHG21" s="52" t="s">
        <v>189</v>
      </c>
      <c r="HHH21" s="52" t="s">
        <v>189</v>
      </c>
      <c r="HHI21" s="52" t="s">
        <v>189</v>
      </c>
      <c r="HHJ21" s="52" t="s">
        <v>189</v>
      </c>
      <c r="HHK21" s="52" t="s">
        <v>189</v>
      </c>
      <c r="HHL21" s="52" t="s">
        <v>189</v>
      </c>
      <c r="HHM21" s="52" t="s">
        <v>189</v>
      </c>
      <c r="HHN21" s="52" t="s">
        <v>189</v>
      </c>
      <c r="HHO21" s="52" t="s">
        <v>189</v>
      </c>
      <c r="HHP21" s="52" t="s">
        <v>189</v>
      </c>
      <c r="HHQ21" s="52" t="s">
        <v>189</v>
      </c>
      <c r="HHR21" s="52" t="s">
        <v>189</v>
      </c>
      <c r="HHS21" s="52" t="s">
        <v>189</v>
      </c>
      <c r="HHT21" s="52" t="s">
        <v>189</v>
      </c>
      <c r="HHU21" s="52" t="s">
        <v>189</v>
      </c>
      <c r="HHV21" s="52" t="s">
        <v>189</v>
      </c>
      <c r="HHW21" s="52" t="s">
        <v>189</v>
      </c>
      <c r="HHX21" s="52" t="s">
        <v>189</v>
      </c>
      <c r="HHY21" s="52" t="s">
        <v>189</v>
      </c>
      <c r="HHZ21" s="52" t="s">
        <v>189</v>
      </c>
      <c r="HIA21" s="52" t="s">
        <v>189</v>
      </c>
      <c r="HIB21" s="52" t="s">
        <v>189</v>
      </c>
      <c r="HIC21" s="52" t="s">
        <v>189</v>
      </c>
      <c r="HID21" s="52" t="s">
        <v>189</v>
      </c>
      <c r="HIE21" s="52" t="s">
        <v>189</v>
      </c>
      <c r="HIF21" s="52" t="s">
        <v>189</v>
      </c>
      <c r="HIG21" s="52" t="s">
        <v>189</v>
      </c>
      <c r="HIH21" s="52" t="s">
        <v>189</v>
      </c>
      <c r="HII21" s="52" t="s">
        <v>189</v>
      </c>
      <c r="HIJ21" s="52" t="s">
        <v>189</v>
      </c>
      <c r="HIK21" s="52" t="s">
        <v>189</v>
      </c>
      <c r="HIL21" s="52" t="s">
        <v>189</v>
      </c>
      <c r="HIM21" s="52" t="s">
        <v>189</v>
      </c>
      <c r="HIN21" s="52" t="s">
        <v>189</v>
      </c>
      <c r="HIO21" s="52" t="s">
        <v>189</v>
      </c>
      <c r="HIP21" s="52" t="s">
        <v>189</v>
      </c>
      <c r="HIQ21" s="52" t="s">
        <v>189</v>
      </c>
      <c r="HIR21" s="52" t="s">
        <v>189</v>
      </c>
      <c r="HIS21" s="52" t="s">
        <v>189</v>
      </c>
      <c r="HIT21" s="52" t="s">
        <v>189</v>
      </c>
      <c r="HIU21" s="52" t="s">
        <v>189</v>
      </c>
      <c r="HIV21" s="52" t="s">
        <v>189</v>
      </c>
      <c r="HIW21" s="52" t="s">
        <v>189</v>
      </c>
      <c r="HIX21" s="52" t="s">
        <v>189</v>
      </c>
      <c r="HIY21" s="52" t="s">
        <v>189</v>
      </c>
      <c r="HIZ21" s="52" t="s">
        <v>189</v>
      </c>
      <c r="HJA21" s="52" t="s">
        <v>189</v>
      </c>
      <c r="HJB21" s="52" t="s">
        <v>189</v>
      </c>
      <c r="HJC21" s="52" t="s">
        <v>189</v>
      </c>
      <c r="HJD21" s="52" t="s">
        <v>189</v>
      </c>
      <c r="HJE21" s="52" t="s">
        <v>189</v>
      </c>
      <c r="HJF21" s="52" t="s">
        <v>189</v>
      </c>
      <c r="HJG21" s="52" t="s">
        <v>189</v>
      </c>
      <c r="HJH21" s="52" t="s">
        <v>189</v>
      </c>
      <c r="HJI21" s="52" t="s">
        <v>189</v>
      </c>
      <c r="HJJ21" s="52" t="s">
        <v>189</v>
      </c>
      <c r="HJK21" s="52" t="s">
        <v>189</v>
      </c>
      <c r="HJL21" s="52" t="s">
        <v>189</v>
      </c>
      <c r="HJM21" s="52" t="s">
        <v>189</v>
      </c>
      <c r="HJN21" s="52" t="s">
        <v>189</v>
      </c>
      <c r="HJO21" s="52" t="s">
        <v>189</v>
      </c>
      <c r="HJP21" s="52" t="s">
        <v>189</v>
      </c>
      <c r="HJQ21" s="52" t="s">
        <v>189</v>
      </c>
      <c r="HJR21" s="52" t="s">
        <v>189</v>
      </c>
      <c r="HJS21" s="52" t="s">
        <v>189</v>
      </c>
      <c r="HJT21" s="52" t="s">
        <v>189</v>
      </c>
      <c r="HJU21" s="52" t="s">
        <v>189</v>
      </c>
      <c r="HJV21" s="52" t="s">
        <v>189</v>
      </c>
      <c r="HJW21" s="52" t="s">
        <v>189</v>
      </c>
      <c r="HJX21" s="52" t="s">
        <v>189</v>
      </c>
      <c r="HJY21" s="52" t="s">
        <v>189</v>
      </c>
      <c r="HJZ21" s="52" t="s">
        <v>189</v>
      </c>
      <c r="HKA21" s="52" t="s">
        <v>189</v>
      </c>
      <c r="HKB21" s="52" t="s">
        <v>189</v>
      </c>
      <c r="HKC21" s="52" t="s">
        <v>189</v>
      </c>
      <c r="HKD21" s="52" t="s">
        <v>189</v>
      </c>
      <c r="HKE21" s="52" t="s">
        <v>189</v>
      </c>
      <c r="HKF21" s="52" t="s">
        <v>189</v>
      </c>
      <c r="HKG21" s="52" t="s">
        <v>189</v>
      </c>
      <c r="HKH21" s="52" t="s">
        <v>189</v>
      </c>
      <c r="HKI21" s="52" t="s">
        <v>189</v>
      </c>
      <c r="HKJ21" s="52" t="s">
        <v>189</v>
      </c>
      <c r="HKK21" s="52" t="s">
        <v>189</v>
      </c>
      <c r="HKL21" s="52" t="s">
        <v>189</v>
      </c>
      <c r="HKM21" s="52" t="s">
        <v>189</v>
      </c>
      <c r="HKN21" s="52" t="s">
        <v>189</v>
      </c>
      <c r="HKO21" s="52" t="s">
        <v>189</v>
      </c>
      <c r="HKP21" s="52" t="s">
        <v>189</v>
      </c>
      <c r="HKQ21" s="52" t="s">
        <v>189</v>
      </c>
      <c r="HKR21" s="52" t="s">
        <v>189</v>
      </c>
      <c r="HKS21" s="52" t="s">
        <v>189</v>
      </c>
      <c r="HKT21" s="52" t="s">
        <v>189</v>
      </c>
      <c r="HKU21" s="52" t="s">
        <v>189</v>
      </c>
      <c r="HKV21" s="52" t="s">
        <v>189</v>
      </c>
      <c r="HKW21" s="52" t="s">
        <v>189</v>
      </c>
      <c r="HKX21" s="52" t="s">
        <v>189</v>
      </c>
      <c r="HKY21" s="52" t="s">
        <v>189</v>
      </c>
      <c r="HKZ21" s="52" t="s">
        <v>189</v>
      </c>
      <c r="HLA21" s="52" t="s">
        <v>189</v>
      </c>
      <c r="HLB21" s="52" t="s">
        <v>189</v>
      </c>
      <c r="HLC21" s="52" t="s">
        <v>189</v>
      </c>
      <c r="HLD21" s="52" t="s">
        <v>189</v>
      </c>
      <c r="HLE21" s="52" t="s">
        <v>189</v>
      </c>
      <c r="HLF21" s="52" t="s">
        <v>189</v>
      </c>
      <c r="HLG21" s="52" t="s">
        <v>189</v>
      </c>
      <c r="HLH21" s="52" t="s">
        <v>189</v>
      </c>
      <c r="HLI21" s="52" t="s">
        <v>189</v>
      </c>
      <c r="HLJ21" s="52" t="s">
        <v>189</v>
      </c>
      <c r="HLK21" s="52" t="s">
        <v>189</v>
      </c>
      <c r="HLL21" s="52" t="s">
        <v>189</v>
      </c>
      <c r="HLM21" s="52" t="s">
        <v>189</v>
      </c>
      <c r="HLN21" s="52" t="s">
        <v>189</v>
      </c>
      <c r="HLO21" s="52" t="s">
        <v>189</v>
      </c>
      <c r="HLP21" s="52" t="s">
        <v>189</v>
      </c>
      <c r="HLQ21" s="52" t="s">
        <v>189</v>
      </c>
      <c r="HLR21" s="52" t="s">
        <v>189</v>
      </c>
      <c r="HLS21" s="52" t="s">
        <v>189</v>
      </c>
      <c r="HLT21" s="52" t="s">
        <v>189</v>
      </c>
      <c r="HLU21" s="52" t="s">
        <v>189</v>
      </c>
      <c r="HLV21" s="52" t="s">
        <v>189</v>
      </c>
      <c r="HLW21" s="52" t="s">
        <v>189</v>
      </c>
      <c r="HLX21" s="52" t="s">
        <v>189</v>
      </c>
      <c r="HLY21" s="52" t="s">
        <v>189</v>
      </c>
      <c r="HLZ21" s="52" t="s">
        <v>189</v>
      </c>
      <c r="HMA21" s="52" t="s">
        <v>189</v>
      </c>
      <c r="HMB21" s="52" t="s">
        <v>189</v>
      </c>
      <c r="HMC21" s="52" t="s">
        <v>189</v>
      </c>
      <c r="HMD21" s="52" t="s">
        <v>189</v>
      </c>
      <c r="HME21" s="52" t="s">
        <v>189</v>
      </c>
      <c r="HMF21" s="52" t="s">
        <v>189</v>
      </c>
      <c r="HMG21" s="52" t="s">
        <v>189</v>
      </c>
      <c r="HMH21" s="52" t="s">
        <v>189</v>
      </c>
      <c r="HMI21" s="52" t="s">
        <v>189</v>
      </c>
      <c r="HMJ21" s="52" t="s">
        <v>189</v>
      </c>
      <c r="HMK21" s="52" t="s">
        <v>189</v>
      </c>
      <c r="HML21" s="52" t="s">
        <v>189</v>
      </c>
      <c r="HMM21" s="52" t="s">
        <v>189</v>
      </c>
      <c r="HMN21" s="52" t="s">
        <v>189</v>
      </c>
      <c r="HMO21" s="52" t="s">
        <v>189</v>
      </c>
      <c r="HMP21" s="52" t="s">
        <v>189</v>
      </c>
      <c r="HMQ21" s="52" t="s">
        <v>189</v>
      </c>
      <c r="HMR21" s="52" t="s">
        <v>189</v>
      </c>
      <c r="HMS21" s="52" t="s">
        <v>189</v>
      </c>
      <c r="HMT21" s="52" t="s">
        <v>189</v>
      </c>
      <c r="HMU21" s="52" t="s">
        <v>189</v>
      </c>
      <c r="HMV21" s="52" t="s">
        <v>189</v>
      </c>
      <c r="HMW21" s="52" t="s">
        <v>189</v>
      </c>
      <c r="HMX21" s="52" t="s">
        <v>189</v>
      </c>
      <c r="HMY21" s="52" t="s">
        <v>189</v>
      </c>
      <c r="HMZ21" s="52" t="s">
        <v>189</v>
      </c>
      <c r="HNA21" s="52" t="s">
        <v>189</v>
      </c>
      <c r="HNB21" s="52" t="s">
        <v>189</v>
      </c>
      <c r="HNC21" s="52" t="s">
        <v>189</v>
      </c>
      <c r="HND21" s="52" t="s">
        <v>189</v>
      </c>
      <c r="HNE21" s="52" t="s">
        <v>189</v>
      </c>
      <c r="HNF21" s="52" t="s">
        <v>189</v>
      </c>
      <c r="HNG21" s="52" t="s">
        <v>189</v>
      </c>
      <c r="HNH21" s="52" t="s">
        <v>189</v>
      </c>
      <c r="HNI21" s="52" t="s">
        <v>189</v>
      </c>
      <c r="HNJ21" s="52" t="s">
        <v>189</v>
      </c>
      <c r="HNK21" s="52" t="s">
        <v>189</v>
      </c>
      <c r="HNL21" s="52" t="s">
        <v>189</v>
      </c>
      <c r="HNM21" s="52" t="s">
        <v>189</v>
      </c>
      <c r="HNN21" s="52" t="s">
        <v>189</v>
      </c>
      <c r="HNO21" s="52" t="s">
        <v>189</v>
      </c>
      <c r="HNP21" s="52" t="s">
        <v>189</v>
      </c>
      <c r="HNQ21" s="52" t="s">
        <v>189</v>
      </c>
      <c r="HNR21" s="52" t="s">
        <v>189</v>
      </c>
      <c r="HNS21" s="52" t="s">
        <v>189</v>
      </c>
      <c r="HNT21" s="52" t="s">
        <v>189</v>
      </c>
      <c r="HNU21" s="52" t="s">
        <v>189</v>
      </c>
      <c r="HNV21" s="52" t="s">
        <v>189</v>
      </c>
      <c r="HNW21" s="52" t="s">
        <v>189</v>
      </c>
      <c r="HNX21" s="52" t="s">
        <v>189</v>
      </c>
      <c r="HNY21" s="52" t="s">
        <v>189</v>
      </c>
      <c r="HNZ21" s="52" t="s">
        <v>189</v>
      </c>
      <c r="HOA21" s="52" t="s">
        <v>189</v>
      </c>
      <c r="HOB21" s="52" t="s">
        <v>189</v>
      </c>
      <c r="HOC21" s="52" t="s">
        <v>189</v>
      </c>
      <c r="HOD21" s="52" t="s">
        <v>189</v>
      </c>
      <c r="HOE21" s="52" t="s">
        <v>189</v>
      </c>
      <c r="HOF21" s="52" t="s">
        <v>189</v>
      </c>
      <c r="HOG21" s="52" t="s">
        <v>189</v>
      </c>
      <c r="HOH21" s="52" t="s">
        <v>189</v>
      </c>
      <c r="HOI21" s="52" t="s">
        <v>189</v>
      </c>
      <c r="HOJ21" s="52" t="s">
        <v>189</v>
      </c>
      <c r="HOK21" s="52" t="s">
        <v>189</v>
      </c>
      <c r="HOL21" s="52" t="s">
        <v>189</v>
      </c>
      <c r="HOM21" s="52" t="s">
        <v>189</v>
      </c>
      <c r="HON21" s="52" t="s">
        <v>189</v>
      </c>
      <c r="HOO21" s="52" t="s">
        <v>189</v>
      </c>
      <c r="HOP21" s="52" t="s">
        <v>189</v>
      </c>
      <c r="HOQ21" s="52" t="s">
        <v>189</v>
      </c>
      <c r="HOR21" s="52" t="s">
        <v>189</v>
      </c>
      <c r="HOS21" s="52" t="s">
        <v>189</v>
      </c>
      <c r="HOT21" s="52" t="s">
        <v>189</v>
      </c>
      <c r="HOU21" s="52" t="s">
        <v>189</v>
      </c>
      <c r="HOV21" s="52" t="s">
        <v>189</v>
      </c>
      <c r="HOW21" s="52" t="s">
        <v>189</v>
      </c>
      <c r="HOX21" s="52" t="s">
        <v>189</v>
      </c>
      <c r="HOY21" s="52" t="s">
        <v>189</v>
      </c>
      <c r="HOZ21" s="52" t="s">
        <v>189</v>
      </c>
      <c r="HPA21" s="52" t="s">
        <v>189</v>
      </c>
      <c r="HPB21" s="52" t="s">
        <v>189</v>
      </c>
      <c r="HPC21" s="52" t="s">
        <v>189</v>
      </c>
      <c r="HPD21" s="52" t="s">
        <v>189</v>
      </c>
      <c r="HPE21" s="52" t="s">
        <v>189</v>
      </c>
      <c r="HPF21" s="52" t="s">
        <v>189</v>
      </c>
      <c r="HPG21" s="52" t="s">
        <v>189</v>
      </c>
      <c r="HPH21" s="52" t="s">
        <v>189</v>
      </c>
      <c r="HPI21" s="52" t="s">
        <v>189</v>
      </c>
      <c r="HPJ21" s="52" t="s">
        <v>189</v>
      </c>
      <c r="HPK21" s="52" t="s">
        <v>189</v>
      </c>
      <c r="HPL21" s="52" t="s">
        <v>189</v>
      </c>
      <c r="HPM21" s="52" t="s">
        <v>189</v>
      </c>
      <c r="HPN21" s="52" t="s">
        <v>189</v>
      </c>
      <c r="HPO21" s="52" t="s">
        <v>189</v>
      </c>
      <c r="HPP21" s="52" t="s">
        <v>189</v>
      </c>
      <c r="HPQ21" s="52" t="s">
        <v>189</v>
      </c>
      <c r="HPR21" s="52" t="s">
        <v>189</v>
      </c>
      <c r="HPS21" s="52" t="s">
        <v>189</v>
      </c>
      <c r="HPT21" s="52" t="s">
        <v>189</v>
      </c>
      <c r="HPU21" s="52" t="s">
        <v>189</v>
      </c>
      <c r="HPV21" s="52" t="s">
        <v>189</v>
      </c>
      <c r="HPW21" s="52" t="s">
        <v>189</v>
      </c>
      <c r="HPX21" s="52" t="s">
        <v>189</v>
      </c>
      <c r="HPY21" s="52" t="s">
        <v>189</v>
      </c>
      <c r="HPZ21" s="52" t="s">
        <v>189</v>
      </c>
      <c r="HQA21" s="52" t="s">
        <v>189</v>
      </c>
      <c r="HQB21" s="52" t="s">
        <v>189</v>
      </c>
      <c r="HQC21" s="52" t="s">
        <v>189</v>
      </c>
      <c r="HQD21" s="52" t="s">
        <v>189</v>
      </c>
      <c r="HQE21" s="52" t="s">
        <v>189</v>
      </c>
      <c r="HQF21" s="52" t="s">
        <v>189</v>
      </c>
      <c r="HQG21" s="52" t="s">
        <v>189</v>
      </c>
      <c r="HQH21" s="52" t="s">
        <v>189</v>
      </c>
      <c r="HQI21" s="52" t="s">
        <v>189</v>
      </c>
      <c r="HQJ21" s="52" t="s">
        <v>189</v>
      </c>
      <c r="HQK21" s="52" t="s">
        <v>189</v>
      </c>
      <c r="HQL21" s="52" t="s">
        <v>189</v>
      </c>
      <c r="HQM21" s="52" t="s">
        <v>189</v>
      </c>
      <c r="HQN21" s="52" t="s">
        <v>189</v>
      </c>
      <c r="HQO21" s="52" t="s">
        <v>189</v>
      </c>
      <c r="HQP21" s="52" t="s">
        <v>189</v>
      </c>
      <c r="HQQ21" s="52" t="s">
        <v>189</v>
      </c>
      <c r="HQR21" s="52" t="s">
        <v>189</v>
      </c>
      <c r="HQS21" s="52" t="s">
        <v>189</v>
      </c>
      <c r="HQT21" s="52" t="s">
        <v>189</v>
      </c>
      <c r="HQU21" s="52" t="s">
        <v>189</v>
      </c>
      <c r="HQV21" s="52" t="s">
        <v>189</v>
      </c>
      <c r="HQW21" s="52" t="s">
        <v>189</v>
      </c>
      <c r="HQX21" s="52" t="s">
        <v>189</v>
      </c>
      <c r="HQY21" s="52" t="s">
        <v>189</v>
      </c>
      <c r="HQZ21" s="52" t="s">
        <v>189</v>
      </c>
      <c r="HRA21" s="52" t="s">
        <v>189</v>
      </c>
      <c r="HRB21" s="52" t="s">
        <v>189</v>
      </c>
      <c r="HRC21" s="52" t="s">
        <v>189</v>
      </c>
      <c r="HRD21" s="52" t="s">
        <v>189</v>
      </c>
      <c r="HRE21" s="52" t="s">
        <v>189</v>
      </c>
      <c r="HRF21" s="52" t="s">
        <v>189</v>
      </c>
      <c r="HRG21" s="52" t="s">
        <v>189</v>
      </c>
      <c r="HRH21" s="52" t="s">
        <v>189</v>
      </c>
      <c r="HRI21" s="52" t="s">
        <v>189</v>
      </c>
      <c r="HRJ21" s="52" t="s">
        <v>189</v>
      </c>
      <c r="HRK21" s="52" t="s">
        <v>189</v>
      </c>
      <c r="HRL21" s="52" t="s">
        <v>189</v>
      </c>
      <c r="HRM21" s="52" t="s">
        <v>189</v>
      </c>
      <c r="HRN21" s="52" t="s">
        <v>189</v>
      </c>
      <c r="HRO21" s="52" t="s">
        <v>189</v>
      </c>
      <c r="HRP21" s="52" t="s">
        <v>189</v>
      </c>
      <c r="HRQ21" s="52" t="s">
        <v>189</v>
      </c>
      <c r="HRR21" s="52" t="s">
        <v>189</v>
      </c>
      <c r="HRS21" s="52" t="s">
        <v>189</v>
      </c>
      <c r="HRT21" s="52" t="s">
        <v>189</v>
      </c>
      <c r="HRU21" s="52" t="s">
        <v>189</v>
      </c>
      <c r="HRV21" s="52" t="s">
        <v>189</v>
      </c>
      <c r="HRW21" s="52" t="s">
        <v>189</v>
      </c>
      <c r="HRX21" s="52" t="s">
        <v>189</v>
      </c>
      <c r="HRY21" s="52" t="s">
        <v>189</v>
      </c>
      <c r="HRZ21" s="52" t="s">
        <v>189</v>
      </c>
      <c r="HSA21" s="52" t="s">
        <v>189</v>
      </c>
      <c r="HSB21" s="52" t="s">
        <v>189</v>
      </c>
      <c r="HSC21" s="52" t="s">
        <v>189</v>
      </c>
      <c r="HSD21" s="52" t="s">
        <v>189</v>
      </c>
      <c r="HSE21" s="52" t="s">
        <v>189</v>
      </c>
      <c r="HSF21" s="52" t="s">
        <v>189</v>
      </c>
      <c r="HSG21" s="52" t="s">
        <v>189</v>
      </c>
      <c r="HSH21" s="52" t="s">
        <v>189</v>
      </c>
      <c r="HSI21" s="52" t="s">
        <v>189</v>
      </c>
      <c r="HSJ21" s="52" t="s">
        <v>189</v>
      </c>
      <c r="HSK21" s="52" t="s">
        <v>189</v>
      </c>
      <c r="HSL21" s="52" t="s">
        <v>189</v>
      </c>
      <c r="HSM21" s="52" t="s">
        <v>189</v>
      </c>
      <c r="HSN21" s="52" t="s">
        <v>189</v>
      </c>
      <c r="HSO21" s="52" t="s">
        <v>189</v>
      </c>
      <c r="HSP21" s="52" t="s">
        <v>189</v>
      </c>
      <c r="HSQ21" s="52" t="s">
        <v>189</v>
      </c>
      <c r="HSR21" s="52" t="s">
        <v>189</v>
      </c>
      <c r="HSS21" s="52" t="s">
        <v>189</v>
      </c>
      <c r="HST21" s="52" t="s">
        <v>189</v>
      </c>
      <c r="HSU21" s="52" t="s">
        <v>189</v>
      </c>
      <c r="HSV21" s="52" t="s">
        <v>189</v>
      </c>
      <c r="HSW21" s="52" t="s">
        <v>189</v>
      </c>
      <c r="HSX21" s="52" t="s">
        <v>189</v>
      </c>
      <c r="HSY21" s="52" t="s">
        <v>189</v>
      </c>
      <c r="HSZ21" s="52" t="s">
        <v>189</v>
      </c>
      <c r="HTA21" s="52" t="s">
        <v>189</v>
      </c>
      <c r="HTB21" s="52" t="s">
        <v>189</v>
      </c>
      <c r="HTC21" s="52" t="s">
        <v>189</v>
      </c>
      <c r="HTD21" s="52" t="s">
        <v>189</v>
      </c>
      <c r="HTE21" s="52" t="s">
        <v>189</v>
      </c>
      <c r="HTF21" s="52" t="s">
        <v>189</v>
      </c>
      <c r="HTG21" s="52" t="s">
        <v>189</v>
      </c>
      <c r="HTH21" s="52" t="s">
        <v>189</v>
      </c>
      <c r="HTI21" s="52" t="s">
        <v>189</v>
      </c>
      <c r="HTJ21" s="52" t="s">
        <v>189</v>
      </c>
      <c r="HTK21" s="52" t="s">
        <v>189</v>
      </c>
      <c r="HTL21" s="52" t="s">
        <v>189</v>
      </c>
      <c r="HTM21" s="52" t="s">
        <v>189</v>
      </c>
      <c r="HTN21" s="52" t="s">
        <v>189</v>
      </c>
      <c r="HTO21" s="52" t="s">
        <v>189</v>
      </c>
      <c r="HTP21" s="52" t="s">
        <v>189</v>
      </c>
      <c r="HTQ21" s="52" t="s">
        <v>189</v>
      </c>
      <c r="HTR21" s="52" t="s">
        <v>189</v>
      </c>
      <c r="HTS21" s="52" t="s">
        <v>189</v>
      </c>
      <c r="HTT21" s="52" t="s">
        <v>189</v>
      </c>
      <c r="HTU21" s="52" t="s">
        <v>189</v>
      </c>
      <c r="HTV21" s="52" t="s">
        <v>189</v>
      </c>
      <c r="HTW21" s="52" t="s">
        <v>189</v>
      </c>
      <c r="HTX21" s="52" t="s">
        <v>189</v>
      </c>
      <c r="HTY21" s="52" t="s">
        <v>189</v>
      </c>
      <c r="HTZ21" s="52" t="s">
        <v>189</v>
      </c>
      <c r="HUA21" s="52" t="s">
        <v>189</v>
      </c>
      <c r="HUB21" s="52" t="s">
        <v>189</v>
      </c>
      <c r="HUC21" s="52" t="s">
        <v>189</v>
      </c>
      <c r="HUD21" s="52" t="s">
        <v>189</v>
      </c>
      <c r="HUE21" s="52" t="s">
        <v>189</v>
      </c>
      <c r="HUF21" s="52" t="s">
        <v>189</v>
      </c>
      <c r="HUG21" s="52" t="s">
        <v>189</v>
      </c>
      <c r="HUH21" s="52" t="s">
        <v>189</v>
      </c>
      <c r="HUI21" s="52" t="s">
        <v>189</v>
      </c>
      <c r="HUJ21" s="52" t="s">
        <v>189</v>
      </c>
      <c r="HUK21" s="52" t="s">
        <v>189</v>
      </c>
      <c r="HUL21" s="52" t="s">
        <v>189</v>
      </c>
      <c r="HUM21" s="52" t="s">
        <v>189</v>
      </c>
      <c r="HUN21" s="52" t="s">
        <v>189</v>
      </c>
      <c r="HUO21" s="52" t="s">
        <v>189</v>
      </c>
      <c r="HUP21" s="52" t="s">
        <v>189</v>
      </c>
      <c r="HUQ21" s="52" t="s">
        <v>189</v>
      </c>
      <c r="HUR21" s="52" t="s">
        <v>189</v>
      </c>
      <c r="HUS21" s="52" t="s">
        <v>189</v>
      </c>
      <c r="HUT21" s="52" t="s">
        <v>189</v>
      </c>
      <c r="HUU21" s="52" t="s">
        <v>189</v>
      </c>
      <c r="HUV21" s="52" t="s">
        <v>189</v>
      </c>
      <c r="HUW21" s="52" t="s">
        <v>189</v>
      </c>
      <c r="HUX21" s="52" t="s">
        <v>189</v>
      </c>
      <c r="HUY21" s="52" t="s">
        <v>189</v>
      </c>
      <c r="HUZ21" s="52" t="s">
        <v>189</v>
      </c>
      <c r="HVA21" s="52" t="s">
        <v>189</v>
      </c>
      <c r="HVB21" s="52" t="s">
        <v>189</v>
      </c>
      <c r="HVC21" s="52" t="s">
        <v>189</v>
      </c>
      <c r="HVD21" s="52" t="s">
        <v>189</v>
      </c>
      <c r="HVE21" s="52" t="s">
        <v>189</v>
      </c>
      <c r="HVF21" s="52" t="s">
        <v>189</v>
      </c>
      <c r="HVG21" s="52" t="s">
        <v>189</v>
      </c>
      <c r="HVH21" s="52" t="s">
        <v>189</v>
      </c>
      <c r="HVI21" s="52" t="s">
        <v>189</v>
      </c>
      <c r="HVJ21" s="52" t="s">
        <v>189</v>
      </c>
      <c r="HVK21" s="52" t="s">
        <v>189</v>
      </c>
      <c r="HVL21" s="52" t="s">
        <v>189</v>
      </c>
      <c r="HVM21" s="52" t="s">
        <v>189</v>
      </c>
      <c r="HVN21" s="52" t="s">
        <v>189</v>
      </c>
      <c r="HVO21" s="52" t="s">
        <v>189</v>
      </c>
      <c r="HVP21" s="52" t="s">
        <v>189</v>
      </c>
      <c r="HVQ21" s="52" t="s">
        <v>189</v>
      </c>
      <c r="HVR21" s="52" t="s">
        <v>189</v>
      </c>
      <c r="HVS21" s="52" t="s">
        <v>189</v>
      </c>
      <c r="HVT21" s="52" t="s">
        <v>189</v>
      </c>
      <c r="HVU21" s="52" t="s">
        <v>189</v>
      </c>
      <c r="HVV21" s="52" t="s">
        <v>189</v>
      </c>
      <c r="HVW21" s="52" t="s">
        <v>189</v>
      </c>
      <c r="HVX21" s="52" t="s">
        <v>189</v>
      </c>
      <c r="HVY21" s="52" t="s">
        <v>189</v>
      </c>
      <c r="HVZ21" s="52" t="s">
        <v>189</v>
      </c>
      <c r="HWA21" s="52" t="s">
        <v>189</v>
      </c>
      <c r="HWB21" s="52" t="s">
        <v>189</v>
      </c>
      <c r="HWC21" s="52" t="s">
        <v>189</v>
      </c>
      <c r="HWD21" s="52" t="s">
        <v>189</v>
      </c>
      <c r="HWE21" s="52" t="s">
        <v>189</v>
      </c>
      <c r="HWF21" s="52" t="s">
        <v>189</v>
      </c>
      <c r="HWG21" s="52" t="s">
        <v>189</v>
      </c>
      <c r="HWH21" s="52" t="s">
        <v>189</v>
      </c>
      <c r="HWI21" s="52" t="s">
        <v>189</v>
      </c>
      <c r="HWJ21" s="52" t="s">
        <v>189</v>
      </c>
      <c r="HWK21" s="52" t="s">
        <v>189</v>
      </c>
      <c r="HWL21" s="52" t="s">
        <v>189</v>
      </c>
      <c r="HWM21" s="52" t="s">
        <v>189</v>
      </c>
      <c r="HWN21" s="52" t="s">
        <v>189</v>
      </c>
      <c r="HWO21" s="52" t="s">
        <v>189</v>
      </c>
      <c r="HWP21" s="52" t="s">
        <v>189</v>
      </c>
      <c r="HWQ21" s="52" t="s">
        <v>189</v>
      </c>
      <c r="HWR21" s="52" t="s">
        <v>189</v>
      </c>
      <c r="HWS21" s="52" t="s">
        <v>189</v>
      </c>
      <c r="HWT21" s="52" t="s">
        <v>189</v>
      </c>
      <c r="HWU21" s="52" t="s">
        <v>189</v>
      </c>
      <c r="HWV21" s="52" t="s">
        <v>189</v>
      </c>
      <c r="HWW21" s="52" t="s">
        <v>189</v>
      </c>
      <c r="HWX21" s="52" t="s">
        <v>189</v>
      </c>
      <c r="HWY21" s="52" t="s">
        <v>189</v>
      </c>
      <c r="HWZ21" s="52" t="s">
        <v>189</v>
      </c>
      <c r="HXA21" s="52" t="s">
        <v>189</v>
      </c>
      <c r="HXB21" s="52" t="s">
        <v>189</v>
      </c>
      <c r="HXC21" s="52" t="s">
        <v>189</v>
      </c>
      <c r="HXD21" s="52" t="s">
        <v>189</v>
      </c>
      <c r="HXE21" s="52" t="s">
        <v>189</v>
      </c>
      <c r="HXF21" s="52" t="s">
        <v>189</v>
      </c>
      <c r="HXG21" s="52" t="s">
        <v>189</v>
      </c>
      <c r="HXH21" s="52" t="s">
        <v>189</v>
      </c>
      <c r="HXI21" s="52" t="s">
        <v>189</v>
      </c>
      <c r="HXJ21" s="52" t="s">
        <v>189</v>
      </c>
      <c r="HXK21" s="52" t="s">
        <v>189</v>
      </c>
      <c r="HXL21" s="52" t="s">
        <v>189</v>
      </c>
      <c r="HXM21" s="52" t="s">
        <v>189</v>
      </c>
      <c r="HXN21" s="52" t="s">
        <v>189</v>
      </c>
      <c r="HXO21" s="52" t="s">
        <v>189</v>
      </c>
      <c r="HXP21" s="52" t="s">
        <v>189</v>
      </c>
      <c r="HXQ21" s="52" t="s">
        <v>189</v>
      </c>
      <c r="HXR21" s="52" t="s">
        <v>189</v>
      </c>
      <c r="HXS21" s="52" t="s">
        <v>189</v>
      </c>
      <c r="HXT21" s="52" t="s">
        <v>189</v>
      </c>
      <c r="HXU21" s="52" t="s">
        <v>189</v>
      </c>
      <c r="HXV21" s="52" t="s">
        <v>189</v>
      </c>
      <c r="HXW21" s="52" t="s">
        <v>189</v>
      </c>
      <c r="HXX21" s="52" t="s">
        <v>189</v>
      </c>
      <c r="HXY21" s="52" t="s">
        <v>189</v>
      </c>
      <c r="HXZ21" s="52" t="s">
        <v>189</v>
      </c>
      <c r="HYA21" s="52" t="s">
        <v>189</v>
      </c>
      <c r="HYB21" s="52" t="s">
        <v>189</v>
      </c>
      <c r="HYC21" s="52" t="s">
        <v>189</v>
      </c>
      <c r="HYD21" s="52" t="s">
        <v>189</v>
      </c>
      <c r="HYE21" s="52" t="s">
        <v>189</v>
      </c>
      <c r="HYF21" s="52" t="s">
        <v>189</v>
      </c>
      <c r="HYG21" s="52" t="s">
        <v>189</v>
      </c>
      <c r="HYH21" s="52" t="s">
        <v>189</v>
      </c>
      <c r="HYI21" s="52" t="s">
        <v>189</v>
      </c>
      <c r="HYJ21" s="52" t="s">
        <v>189</v>
      </c>
      <c r="HYK21" s="52" t="s">
        <v>189</v>
      </c>
      <c r="HYL21" s="52" t="s">
        <v>189</v>
      </c>
      <c r="HYM21" s="52" t="s">
        <v>189</v>
      </c>
      <c r="HYN21" s="52" t="s">
        <v>189</v>
      </c>
      <c r="HYO21" s="52" t="s">
        <v>189</v>
      </c>
      <c r="HYP21" s="52" t="s">
        <v>189</v>
      </c>
      <c r="HYQ21" s="52" t="s">
        <v>189</v>
      </c>
      <c r="HYR21" s="52" t="s">
        <v>189</v>
      </c>
      <c r="HYS21" s="52" t="s">
        <v>189</v>
      </c>
      <c r="HYT21" s="52" t="s">
        <v>189</v>
      </c>
      <c r="HYU21" s="52" t="s">
        <v>189</v>
      </c>
      <c r="HYV21" s="52" t="s">
        <v>189</v>
      </c>
      <c r="HYW21" s="52" t="s">
        <v>189</v>
      </c>
      <c r="HYX21" s="52" t="s">
        <v>189</v>
      </c>
      <c r="HYY21" s="52" t="s">
        <v>189</v>
      </c>
      <c r="HYZ21" s="52" t="s">
        <v>189</v>
      </c>
      <c r="HZA21" s="52" t="s">
        <v>189</v>
      </c>
      <c r="HZB21" s="52" t="s">
        <v>189</v>
      </c>
      <c r="HZC21" s="52" t="s">
        <v>189</v>
      </c>
      <c r="HZD21" s="52" t="s">
        <v>189</v>
      </c>
      <c r="HZE21" s="52" t="s">
        <v>189</v>
      </c>
      <c r="HZF21" s="52" t="s">
        <v>189</v>
      </c>
      <c r="HZG21" s="52" t="s">
        <v>189</v>
      </c>
      <c r="HZH21" s="52" t="s">
        <v>189</v>
      </c>
      <c r="HZI21" s="52" t="s">
        <v>189</v>
      </c>
      <c r="HZJ21" s="52" t="s">
        <v>189</v>
      </c>
      <c r="HZK21" s="52" t="s">
        <v>189</v>
      </c>
      <c r="HZL21" s="52" t="s">
        <v>189</v>
      </c>
      <c r="HZM21" s="52" t="s">
        <v>189</v>
      </c>
      <c r="HZN21" s="52" t="s">
        <v>189</v>
      </c>
      <c r="HZO21" s="52" t="s">
        <v>189</v>
      </c>
      <c r="HZP21" s="52" t="s">
        <v>189</v>
      </c>
      <c r="HZQ21" s="52" t="s">
        <v>189</v>
      </c>
      <c r="HZR21" s="52" t="s">
        <v>189</v>
      </c>
      <c r="HZS21" s="52" t="s">
        <v>189</v>
      </c>
      <c r="HZT21" s="52" t="s">
        <v>189</v>
      </c>
      <c r="HZU21" s="52" t="s">
        <v>189</v>
      </c>
      <c r="HZV21" s="52" t="s">
        <v>189</v>
      </c>
      <c r="HZW21" s="52" t="s">
        <v>189</v>
      </c>
      <c r="HZX21" s="52" t="s">
        <v>189</v>
      </c>
      <c r="HZY21" s="52" t="s">
        <v>189</v>
      </c>
      <c r="HZZ21" s="52" t="s">
        <v>189</v>
      </c>
      <c r="IAA21" s="52" t="s">
        <v>189</v>
      </c>
      <c r="IAB21" s="52" t="s">
        <v>189</v>
      </c>
      <c r="IAC21" s="52" t="s">
        <v>189</v>
      </c>
      <c r="IAD21" s="52" t="s">
        <v>189</v>
      </c>
      <c r="IAE21" s="52" t="s">
        <v>189</v>
      </c>
      <c r="IAF21" s="52" t="s">
        <v>189</v>
      </c>
      <c r="IAG21" s="52" t="s">
        <v>189</v>
      </c>
      <c r="IAH21" s="52" t="s">
        <v>189</v>
      </c>
      <c r="IAI21" s="52" t="s">
        <v>189</v>
      </c>
      <c r="IAJ21" s="52" t="s">
        <v>189</v>
      </c>
      <c r="IAK21" s="52" t="s">
        <v>189</v>
      </c>
      <c r="IAL21" s="52" t="s">
        <v>189</v>
      </c>
      <c r="IAM21" s="52" t="s">
        <v>189</v>
      </c>
      <c r="IAN21" s="52" t="s">
        <v>189</v>
      </c>
      <c r="IAO21" s="52" t="s">
        <v>189</v>
      </c>
      <c r="IAP21" s="52" t="s">
        <v>189</v>
      </c>
      <c r="IAQ21" s="52" t="s">
        <v>189</v>
      </c>
      <c r="IAR21" s="52" t="s">
        <v>189</v>
      </c>
      <c r="IAS21" s="52" t="s">
        <v>189</v>
      </c>
      <c r="IAT21" s="52" t="s">
        <v>189</v>
      </c>
      <c r="IAU21" s="52" t="s">
        <v>189</v>
      </c>
      <c r="IAV21" s="52" t="s">
        <v>189</v>
      </c>
      <c r="IAW21" s="52" t="s">
        <v>189</v>
      </c>
      <c r="IAX21" s="52" t="s">
        <v>189</v>
      </c>
      <c r="IAY21" s="52" t="s">
        <v>189</v>
      </c>
      <c r="IAZ21" s="52" t="s">
        <v>189</v>
      </c>
      <c r="IBA21" s="52" t="s">
        <v>189</v>
      </c>
      <c r="IBB21" s="52" t="s">
        <v>189</v>
      </c>
      <c r="IBC21" s="52" t="s">
        <v>189</v>
      </c>
      <c r="IBD21" s="52" t="s">
        <v>189</v>
      </c>
      <c r="IBE21" s="52" t="s">
        <v>189</v>
      </c>
      <c r="IBF21" s="52" t="s">
        <v>189</v>
      </c>
      <c r="IBG21" s="52" t="s">
        <v>189</v>
      </c>
      <c r="IBH21" s="52" t="s">
        <v>189</v>
      </c>
      <c r="IBI21" s="52" t="s">
        <v>189</v>
      </c>
      <c r="IBJ21" s="52" t="s">
        <v>189</v>
      </c>
      <c r="IBK21" s="52" t="s">
        <v>189</v>
      </c>
      <c r="IBL21" s="52" t="s">
        <v>189</v>
      </c>
      <c r="IBM21" s="52" t="s">
        <v>189</v>
      </c>
      <c r="IBN21" s="52" t="s">
        <v>189</v>
      </c>
      <c r="IBO21" s="52" t="s">
        <v>189</v>
      </c>
      <c r="IBP21" s="52" t="s">
        <v>189</v>
      </c>
      <c r="IBQ21" s="52" t="s">
        <v>189</v>
      </c>
      <c r="IBR21" s="52" t="s">
        <v>189</v>
      </c>
      <c r="IBS21" s="52" t="s">
        <v>189</v>
      </c>
      <c r="IBT21" s="52" t="s">
        <v>189</v>
      </c>
      <c r="IBU21" s="52" t="s">
        <v>189</v>
      </c>
      <c r="IBV21" s="52" t="s">
        <v>189</v>
      </c>
      <c r="IBW21" s="52" t="s">
        <v>189</v>
      </c>
      <c r="IBX21" s="52" t="s">
        <v>189</v>
      </c>
      <c r="IBY21" s="52" t="s">
        <v>189</v>
      </c>
      <c r="IBZ21" s="52" t="s">
        <v>189</v>
      </c>
      <c r="ICA21" s="52" t="s">
        <v>189</v>
      </c>
      <c r="ICB21" s="52" t="s">
        <v>189</v>
      </c>
      <c r="ICC21" s="52" t="s">
        <v>189</v>
      </c>
      <c r="ICD21" s="52" t="s">
        <v>189</v>
      </c>
      <c r="ICE21" s="52" t="s">
        <v>189</v>
      </c>
      <c r="ICF21" s="52" t="s">
        <v>189</v>
      </c>
      <c r="ICG21" s="52" t="s">
        <v>189</v>
      </c>
      <c r="ICH21" s="52" t="s">
        <v>189</v>
      </c>
      <c r="ICI21" s="52" t="s">
        <v>189</v>
      </c>
      <c r="ICJ21" s="52" t="s">
        <v>189</v>
      </c>
      <c r="ICK21" s="52" t="s">
        <v>189</v>
      </c>
      <c r="ICL21" s="52" t="s">
        <v>189</v>
      </c>
      <c r="ICM21" s="52" t="s">
        <v>189</v>
      </c>
      <c r="ICN21" s="52" t="s">
        <v>189</v>
      </c>
      <c r="ICO21" s="52" t="s">
        <v>189</v>
      </c>
      <c r="ICP21" s="52" t="s">
        <v>189</v>
      </c>
      <c r="ICQ21" s="52" t="s">
        <v>189</v>
      </c>
      <c r="ICR21" s="52" t="s">
        <v>189</v>
      </c>
      <c r="ICS21" s="52" t="s">
        <v>189</v>
      </c>
      <c r="ICT21" s="52" t="s">
        <v>189</v>
      </c>
      <c r="ICU21" s="52" t="s">
        <v>189</v>
      </c>
      <c r="ICV21" s="52" t="s">
        <v>189</v>
      </c>
      <c r="ICW21" s="52" t="s">
        <v>189</v>
      </c>
      <c r="ICX21" s="52" t="s">
        <v>189</v>
      </c>
      <c r="ICY21" s="52" t="s">
        <v>189</v>
      </c>
      <c r="ICZ21" s="52" t="s">
        <v>189</v>
      </c>
      <c r="IDA21" s="52" t="s">
        <v>189</v>
      </c>
      <c r="IDB21" s="52" t="s">
        <v>189</v>
      </c>
      <c r="IDC21" s="52" t="s">
        <v>189</v>
      </c>
      <c r="IDD21" s="52" t="s">
        <v>189</v>
      </c>
      <c r="IDE21" s="52" t="s">
        <v>189</v>
      </c>
      <c r="IDF21" s="52" t="s">
        <v>189</v>
      </c>
      <c r="IDG21" s="52" t="s">
        <v>189</v>
      </c>
      <c r="IDH21" s="52" t="s">
        <v>189</v>
      </c>
      <c r="IDI21" s="52" t="s">
        <v>189</v>
      </c>
      <c r="IDJ21" s="52" t="s">
        <v>189</v>
      </c>
      <c r="IDK21" s="52" t="s">
        <v>189</v>
      </c>
      <c r="IDL21" s="52" t="s">
        <v>189</v>
      </c>
      <c r="IDM21" s="52" t="s">
        <v>189</v>
      </c>
      <c r="IDN21" s="52" t="s">
        <v>189</v>
      </c>
      <c r="IDO21" s="52" t="s">
        <v>189</v>
      </c>
      <c r="IDP21" s="52" t="s">
        <v>189</v>
      </c>
      <c r="IDQ21" s="52" t="s">
        <v>189</v>
      </c>
      <c r="IDR21" s="52" t="s">
        <v>189</v>
      </c>
      <c r="IDS21" s="52" t="s">
        <v>189</v>
      </c>
      <c r="IDT21" s="52" t="s">
        <v>189</v>
      </c>
      <c r="IDU21" s="52" t="s">
        <v>189</v>
      </c>
      <c r="IDV21" s="52" t="s">
        <v>189</v>
      </c>
      <c r="IDW21" s="52" t="s">
        <v>189</v>
      </c>
      <c r="IDX21" s="52" t="s">
        <v>189</v>
      </c>
      <c r="IDY21" s="52" t="s">
        <v>189</v>
      </c>
      <c r="IDZ21" s="52" t="s">
        <v>189</v>
      </c>
      <c r="IEA21" s="52" t="s">
        <v>189</v>
      </c>
      <c r="IEB21" s="52" t="s">
        <v>189</v>
      </c>
      <c r="IEC21" s="52" t="s">
        <v>189</v>
      </c>
      <c r="IED21" s="52" t="s">
        <v>189</v>
      </c>
      <c r="IEE21" s="52" t="s">
        <v>189</v>
      </c>
      <c r="IEF21" s="52" t="s">
        <v>189</v>
      </c>
      <c r="IEG21" s="52" t="s">
        <v>189</v>
      </c>
      <c r="IEH21" s="52" t="s">
        <v>189</v>
      </c>
      <c r="IEI21" s="52" t="s">
        <v>189</v>
      </c>
      <c r="IEJ21" s="52" t="s">
        <v>189</v>
      </c>
      <c r="IEK21" s="52" t="s">
        <v>189</v>
      </c>
      <c r="IEL21" s="52" t="s">
        <v>189</v>
      </c>
      <c r="IEM21" s="52" t="s">
        <v>189</v>
      </c>
      <c r="IEN21" s="52" t="s">
        <v>189</v>
      </c>
      <c r="IEO21" s="52" t="s">
        <v>189</v>
      </c>
      <c r="IEP21" s="52" t="s">
        <v>189</v>
      </c>
      <c r="IEQ21" s="52" t="s">
        <v>189</v>
      </c>
      <c r="IER21" s="52" t="s">
        <v>189</v>
      </c>
      <c r="IES21" s="52" t="s">
        <v>189</v>
      </c>
      <c r="IET21" s="52" t="s">
        <v>189</v>
      </c>
      <c r="IEU21" s="52" t="s">
        <v>189</v>
      </c>
      <c r="IEV21" s="52" t="s">
        <v>189</v>
      </c>
      <c r="IEW21" s="52" t="s">
        <v>189</v>
      </c>
      <c r="IEX21" s="52" t="s">
        <v>189</v>
      </c>
      <c r="IEY21" s="52" t="s">
        <v>189</v>
      </c>
      <c r="IEZ21" s="52" t="s">
        <v>189</v>
      </c>
      <c r="IFA21" s="52" t="s">
        <v>189</v>
      </c>
      <c r="IFB21" s="52" t="s">
        <v>189</v>
      </c>
      <c r="IFC21" s="52" t="s">
        <v>189</v>
      </c>
      <c r="IFD21" s="52" t="s">
        <v>189</v>
      </c>
      <c r="IFE21" s="52" t="s">
        <v>189</v>
      </c>
      <c r="IFF21" s="52" t="s">
        <v>189</v>
      </c>
      <c r="IFG21" s="52" t="s">
        <v>189</v>
      </c>
      <c r="IFH21" s="52" t="s">
        <v>189</v>
      </c>
      <c r="IFI21" s="52" t="s">
        <v>189</v>
      </c>
      <c r="IFJ21" s="52" t="s">
        <v>189</v>
      </c>
      <c r="IFK21" s="52" t="s">
        <v>189</v>
      </c>
      <c r="IFL21" s="52" t="s">
        <v>189</v>
      </c>
      <c r="IFM21" s="52" t="s">
        <v>189</v>
      </c>
      <c r="IFN21" s="52" t="s">
        <v>189</v>
      </c>
      <c r="IFO21" s="52" t="s">
        <v>189</v>
      </c>
      <c r="IFP21" s="52" t="s">
        <v>189</v>
      </c>
      <c r="IFQ21" s="52" t="s">
        <v>189</v>
      </c>
      <c r="IFR21" s="52" t="s">
        <v>189</v>
      </c>
      <c r="IFS21" s="52" t="s">
        <v>189</v>
      </c>
      <c r="IFT21" s="52" t="s">
        <v>189</v>
      </c>
      <c r="IFU21" s="52" t="s">
        <v>189</v>
      </c>
      <c r="IFV21" s="52" t="s">
        <v>189</v>
      </c>
      <c r="IFW21" s="52" t="s">
        <v>189</v>
      </c>
      <c r="IFX21" s="52" t="s">
        <v>189</v>
      </c>
      <c r="IFY21" s="52" t="s">
        <v>189</v>
      </c>
      <c r="IFZ21" s="52" t="s">
        <v>189</v>
      </c>
      <c r="IGA21" s="52" t="s">
        <v>189</v>
      </c>
      <c r="IGB21" s="52" t="s">
        <v>189</v>
      </c>
      <c r="IGC21" s="52" t="s">
        <v>189</v>
      </c>
      <c r="IGD21" s="52" t="s">
        <v>189</v>
      </c>
      <c r="IGE21" s="52" t="s">
        <v>189</v>
      </c>
      <c r="IGF21" s="52" t="s">
        <v>189</v>
      </c>
      <c r="IGG21" s="52" t="s">
        <v>189</v>
      </c>
      <c r="IGH21" s="52" t="s">
        <v>189</v>
      </c>
      <c r="IGI21" s="52" t="s">
        <v>189</v>
      </c>
      <c r="IGJ21" s="52" t="s">
        <v>189</v>
      </c>
      <c r="IGK21" s="52" t="s">
        <v>189</v>
      </c>
      <c r="IGL21" s="52" t="s">
        <v>189</v>
      </c>
      <c r="IGM21" s="52" t="s">
        <v>189</v>
      </c>
      <c r="IGN21" s="52" t="s">
        <v>189</v>
      </c>
      <c r="IGO21" s="52" t="s">
        <v>189</v>
      </c>
      <c r="IGP21" s="52" t="s">
        <v>189</v>
      </c>
      <c r="IGQ21" s="52" t="s">
        <v>189</v>
      </c>
      <c r="IGR21" s="52" t="s">
        <v>189</v>
      </c>
      <c r="IGS21" s="52" t="s">
        <v>189</v>
      </c>
      <c r="IGT21" s="52" t="s">
        <v>189</v>
      </c>
      <c r="IGU21" s="52" t="s">
        <v>189</v>
      </c>
      <c r="IGV21" s="52" t="s">
        <v>189</v>
      </c>
      <c r="IGW21" s="52" t="s">
        <v>189</v>
      </c>
      <c r="IGX21" s="52" t="s">
        <v>189</v>
      </c>
      <c r="IGY21" s="52" t="s">
        <v>189</v>
      </c>
      <c r="IGZ21" s="52" t="s">
        <v>189</v>
      </c>
      <c r="IHA21" s="52" t="s">
        <v>189</v>
      </c>
      <c r="IHB21" s="52" t="s">
        <v>189</v>
      </c>
      <c r="IHC21" s="52" t="s">
        <v>189</v>
      </c>
      <c r="IHD21" s="52" t="s">
        <v>189</v>
      </c>
      <c r="IHE21" s="52" t="s">
        <v>189</v>
      </c>
      <c r="IHF21" s="52" t="s">
        <v>189</v>
      </c>
      <c r="IHG21" s="52" t="s">
        <v>189</v>
      </c>
      <c r="IHH21" s="52" t="s">
        <v>189</v>
      </c>
      <c r="IHI21" s="52" t="s">
        <v>189</v>
      </c>
      <c r="IHJ21" s="52" t="s">
        <v>189</v>
      </c>
      <c r="IHK21" s="52" t="s">
        <v>189</v>
      </c>
      <c r="IHL21" s="52" t="s">
        <v>189</v>
      </c>
      <c r="IHM21" s="52" t="s">
        <v>189</v>
      </c>
      <c r="IHN21" s="52" t="s">
        <v>189</v>
      </c>
      <c r="IHO21" s="52" t="s">
        <v>189</v>
      </c>
      <c r="IHP21" s="52" t="s">
        <v>189</v>
      </c>
      <c r="IHQ21" s="52" t="s">
        <v>189</v>
      </c>
      <c r="IHR21" s="52" t="s">
        <v>189</v>
      </c>
      <c r="IHS21" s="52" t="s">
        <v>189</v>
      </c>
      <c r="IHT21" s="52" t="s">
        <v>189</v>
      </c>
      <c r="IHU21" s="52" t="s">
        <v>189</v>
      </c>
      <c r="IHV21" s="52" t="s">
        <v>189</v>
      </c>
      <c r="IHW21" s="52" t="s">
        <v>189</v>
      </c>
      <c r="IHX21" s="52" t="s">
        <v>189</v>
      </c>
      <c r="IHY21" s="52" t="s">
        <v>189</v>
      </c>
      <c r="IHZ21" s="52" t="s">
        <v>189</v>
      </c>
      <c r="IIA21" s="52" t="s">
        <v>189</v>
      </c>
      <c r="IIB21" s="52" t="s">
        <v>189</v>
      </c>
      <c r="IIC21" s="52" t="s">
        <v>189</v>
      </c>
      <c r="IID21" s="52" t="s">
        <v>189</v>
      </c>
      <c r="IIE21" s="52" t="s">
        <v>189</v>
      </c>
      <c r="IIF21" s="52" t="s">
        <v>189</v>
      </c>
      <c r="IIG21" s="52" t="s">
        <v>189</v>
      </c>
      <c r="IIH21" s="52" t="s">
        <v>189</v>
      </c>
      <c r="III21" s="52" t="s">
        <v>189</v>
      </c>
      <c r="IIJ21" s="52" t="s">
        <v>189</v>
      </c>
      <c r="IIK21" s="52" t="s">
        <v>189</v>
      </c>
      <c r="IIL21" s="52" t="s">
        <v>189</v>
      </c>
      <c r="IIM21" s="52" t="s">
        <v>189</v>
      </c>
      <c r="IIN21" s="52" t="s">
        <v>189</v>
      </c>
      <c r="IIO21" s="52" t="s">
        <v>189</v>
      </c>
      <c r="IIP21" s="52" t="s">
        <v>189</v>
      </c>
      <c r="IIQ21" s="52" t="s">
        <v>189</v>
      </c>
      <c r="IIR21" s="52" t="s">
        <v>189</v>
      </c>
      <c r="IIS21" s="52" t="s">
        <v>189</v>
      </c>
      <c r="IIT21" s="52" t="s">
        <v>189</v>
      </c>
      <c r="IIU21" s="52" t="s">
        <v>189</v>
      </c>
      <c r="IIV21" s="52" t="s">
        <v>189</v>
      </c>
      <c r="IIW21" s="52" t="s">
        <v>189</v>
      </c>
      <c r="IIX21" s="52" t="s">
        <v>189</v>
      </c>
      <c r="IIY21" s="52" t="s">
        <v>189</v>
      </c>
      <c r="IIZ21" s="52" t="s">
        <v>189</v>
      </c>
      <c r="IJA21" s="52" t="s">
        <v>189</v>
      </c>
      <c r="IJB21" s="52" t="s">
        <v>189</v>
      </c>
      <c r="IJC21" s="52" t="s">
        <v>189</v>
      </c>
      <c r="IJD21" s="52" t="s">
        <v>189</v>
      </c>
      <c r="IJE21" s="52" t="s">
        <v>189</v>
      </c>
      <c r="IJF21" s="52" t="s">
        <v>189</v>
      </c>
      <c r="IJG21" s="52" t="s">
        <v>189</v>
      </c>
      <c r="IJH21" s="52" t="s">
        <v>189</v>
      </c>
      <c r="IJI21" s="52" t="s">
        <v>189</v>
      </c>
      <c r="IJJ21" s="52" t="s">
        <v>189</v>
      </c>
      <c r="IJK21" s="52" t="s">
        <v>189</v>
      </c>
      <c r="IJL21" s="52" t="s">
        <v>189</v>
      </c>
      <c r="IJM21" s="52" t="s">
        <v>189</v>
      </c>
      <c r="IJN21" s="52" t="s">
        <v>189</v>
      </c>
      <c r="IJO21" s="52" t="s">
        <v>189</v>
      </c>
      <c r="IJP21" s="52" t="s">
        <v>189</v>
      </c>
      <c r="IJQ21" s="52" t="s">
        <v>189</v>
      </c>
      <c r="IJR21" s="52" t="s">
        <v>189</v>
      </c>
      <c r="IJS21" s="52" t="s">
        <v>189</v>
      </c>
      <c r="IJT21" s="52" t="s">
        <v>189</v>
      </c>
      <c r="IJU21" s="52" t="s">
        <v>189</v>
      </c>
      <c r="IJV21" s="52" t="s">
        <v>189</v>
      </c>
      <c r="IJW21" s="52" t="s">
        <v>189</v>
      </c>
      <c r="IJX21" s="52" t="s">
        <v>189</v>
      </c>
      <c r="IJY21" s="52" t="s">
        <v>189</v>
      </c>
      <c r="IJZ21" s="52" t="s">
        <v>189</v>
      </c>
      <c r="IKA21" s="52" t="s">
        <v>189</v>
      </c>
      <c r="IKB21" s="52" t="s">
        <v>189</v>
      </c>
      <c r="IKC21" s="52" t="s">
        <v>189</v>
      </c>
      <c r="IKD21" s="52" t="s">
        <v>189</v>
      </c>
      <c r="IKE21" s="52" t="s">
        <v>189</v>
      </c>
      <c r="IKF21" s="52" t="s">
        <v>189</v>
      </c>
      <c r="IKG21" s="52" t="s">
        <v>189</v>
      </c>
      <c r="IKH21" s="52" t="s">
        <v>189</v>
      </c>
      <c r="IKI21" s="52" t="s">
        <v>189</v>
      </c>
      <c r="IKJ21" s="52" t="s">
        <v>189</v>
      </c>
      <c r="IKK21" s="52" t="s">
        <v>189</v>
      </c>
      <c r="IKL21" s="52" t="s">
        <v>189</v>
      </c>
      <c r="IKM21" s="52" t="s">
        <v>189</v>
      </c>
      <c r="IKN21" s="52" t="s">
        <v>189</v>
      </c>
      <c r="IKO21" s="52" t="s">
        <v>189</v>
      </c>
      <c r="IKP21" s="52" t="s">
        <v>189</v>
      </c>
      <c r="IKQ21" s="52" t="s">
        <v>189</v>
      </c>
      <c r="IKR21" s="52" t="s">
        <v>189</v>
      </c>
      <c r="IKS21" s="52" t="s">
        <v>189</v>
      </c>
      <c r="IKT21" s="52" t="s">
        <v>189</v>
      </c>
      <c r="IKU21" s="52" t="s">
        <v>189</v>
      </c>
      <c r="IKV21" s="52" t="s">
        <v>189</v>
      </c>
      <c r="IKW21" s="52" t="s">
        <v>189</v>
      </c>
      <c r="IKX21" s="52" t="s">
        <v>189</v>
      </c>
      <c r="IKY21" s="52" t="s">
        <v>189</v>
      </c>
      <c r="IKZ21" s="52" t="s">
        <v>189</v>
      </c>
      <c r="ILA21" s="52" t="s">
        <v>189</v>
      </c>
      <c r="ILB21" s="52" t="s">
        <v>189</v>
      </c>
      <c r="ILC21" s="52" t="s">
        <v>189</v>
      </c>
      <c r="ILD21" s="52" t="s">
        <v>189</v>
      </c>
      <c r="ILE21" s="52" t="s">
        <v>189</v>
      </c>
      <c r="ILF21" s="52" t="s">
        <v>189</v>
      </c>
      <c r="ILG21" s="52" t="s">
        <v>189</v>
      </c>
      <c r="ILH21" s="52" t="s">
        <v>189</v>
      </c>
      <c r="ILI21" s="52" t="s">
        <v>189</v>
      </c>
      <c r="ILJ21" s="52" t="s">
        <v>189</v>
      </c>
      <c r="ILK21" s="52" t="s">
        <v>189</v>
      </c>
      <c r="ILL21" s="52" t="s">
        <v>189</v>
      </c>
      <c r="ILM21" s="52" t="s">
        <v>189</v>
      </c>
      <c r="ILN21" s="52" t="s">
        <v>189</v>
      </c>
      <c r="ILO21" s="52" t="s">
        <v>189</v>
      </c>
      <c r="ILP21" s="52" t="s">
        <v>189</v>
      </c>
      <c r="ILQ21" s="52" t="s">
        <v>189</v>
      </c>
      <c r="ILR21" s="52" t="s">
        <v>189</v>
      </c>
      <c r="ILS21" s="52" t="s">
        <v>189</v>
      </c>
      <c r="ILT21" s="52" t="s">
        <v>189</v>
      </c>
      <c r="ILU21" s="52" t="s">
        <v>189</v>
      </c>
      <c r="ILV21" s="52" t="s">
        <v>189</v>
      </c>
      <c r="ILW21" s="52" t="s">
        <v>189</v>
      </c>
      <c r="ILX21" s="52" t="s">
        <v>189</v>
      </c>
      <c r="ILY21" s="52" t="s">
        <v>189</v>
      </c>
      <c r="ILZ21" s="52" t="s">
        <v>189</v>
      </c>
      <c r="IMA21" s="52" t="s">
        <v>189</v>
      </c>
      <c r="IMB21" s="52" t="s">
        <v>189</v>
      </c>
      <c r="IMC21" s="52" t="s">
        <v>189</v>
      </c>
      <c r="IMD21" s="52" t="s">
        <v>189</v>
      </c>
      <c r="IME21" s="52" t="s">
        <v>189</v>
      </c>
      <c r="IMF21" s="52" t="s">
        <v>189</v>
      </c>
      <c r="IMG21" s="52" t="s">
        <v>189</v>
      </c>
      <c r="IMH21" s="52" t="s">
        <v>189</v>
      </c>
      <c r="IMI21" s="52" t="s">
        <v>189</v>
      </c>
      <c r="IMJ21" s="52" t="s">
        <v>189</v>
      </c>
      <c r="IMK21" s="52" t="s">
        <v>189</v>
      </c>
      <c r="IML21" s="52" t="s">
        <v>189</v>
      </c>
      <c r="IMM21" s="52" t="s">
        <v>189</v>
      </c>
      <c r="IMN21" s="52" t="s">
        <v>189</v>
      </c>
      <c r="IMO21" s="52" t="s">
        <v>189</v>
      </c>
      <c r="IMP21" s="52" t="s">
        <v>189</v>
      </c>
      <c r="IMQ21" s="52" t="s">
        <v>189</v>
      </c>
      <c r="IMR21" s="52" t="s">
        <v>189</v>
      </c>
      <c r="IMS21" s="52" t="s">
        <v>189</v>
      </c>
      <c r="IMT21" s="52" t="s">
        <v>189</v>
      </c>
      <c r="IMU21" s="52" t="s">
        <v>189</v>
      </c>
      <c r="IMV21" s="52" t="s">
        <v>189</v>
      </c>
      <c r="IMW21" s="52" t="s">
        <v>189</v>
      </c>
      <c r="IMX21" s="52" t="s">
        <v>189</v>
      </c>
      <c r="IMY21" s="52" t="s">
        <v>189</v>
      </c>
      <c r="IMZ21" s="52" t="s">
        <v>189</v>
      </c>
      <c r="INA21" s="52" t="s">
        <v>189</v>
      </c>
      <c r="INB21" s="52" t="s">
        <v>189</v>
      </c>
      <c r="INC21" s="52" t="s">
        <v>189</v>
      </c>
      <c r="IND21" s="52" t="s">
        <v>189</v>
      </c>
      <c r="INE21" s="52" t="s">
        <v>189</v>
      </c>
      <c r="INF21" s="52" t="s">
        <v>189</v>
      </c>
      <c r="ING21" s="52" t="s">
        <v>189</v>
      </c>
      <c r="INH21" s="52" t="s">
        <v>189</v>
      </c>
      <c r="INI21" s="52" t="s">
        <v>189</v>
      </c>
      <c r="INJ21" s="52" t="s">
        <v>189</v>
      </c>
      <c r="INK21" s="52" t="s">
        <v>189</v>
      </c>
      <c r="INL21" s="52" t="s">
        <v>189</v>
      </c>
      <c r="INM21" s="52" t="s">
        <v>189</v>
      </c>
      <c r="INN21" s="52" t="s">
        <v>189</v>
      </c>
      <c r="INO21" s="52" t="s">
        <v>189</v>
      </c>
      <c r="INP21" s="52" t="s">
        <v>189</v>
      </c>
      <c r="INQ21" s="52" t="s">
        <v>189</v>
      </c>
      <c r="INR21" s="52" t="s">
        <v>189</v>
      </c>
      <c r="INS21" s="52" t="s">
        <v>189</v>
      </c>
      <c r="INT21" s="52" t="s">
        <v>189</v>
      </c>
      <c r="INU21" s="52" t="s">
        <v>189</v>
      </c>
      <c r="INV21" s="52" t="s">
        <v>189</v>
      </c>
      <c r="INW21" s="52" t="s">
        <v>189</v>
      </c>
      <c r="INX21" s="52" t="s">
        <v>189</v>
      </c>
      <c r="INY21" s="52" t="s">
        <v>189</v>
      </c>
      <c r="INZ21" s="52" t="s">
        <v>189</v>
      </c>
      <c r="IOA21" s="52" t="s">
        <v>189</v>
      </c>
      <c r="IOB21" s="52" t="s">
        <v>189</v>
      </c>
      <c r="IOC21" s="52" t="s">
        <v>189</v>
      </c>
      <c r="IOD21" s="52" t="s">
        <v>189</v>
      </c>
      <c r="IOE21" s="52" t="s">
        <v>189</v>
      </c>
      <c r="IOF21" s="52" t="s">
        <v>189</v>
      </c>
      <c r="IOG21" s="52" t="s">
        <v>189</v>
      </c>
      <c r="IOH21" s="52" t="s">
        <v>189</v>
      </c>
      <c r="IOI21" s="52" t="s">
        <v>189</v>
      </c>
      <c r="IOJ21" s="52" t="s">
        <v>189</v>
      </c>
      <c r="IOK21" s="52" t="s">
        <v>189</v>
      </c>
      <c r="IOL21" s="52" t="s">
        <v>189</v>
      </c>
      <c r="IOM21" s="52" t="s">
        <v>189</v>
      </c>
      <c r="ION21" s="52" t="s">
        <v>189</v>
      </c>
      <c r="IOO21" s="52" t="s">
        <v>189</v>
      </c>
      <c r="IOP21" s="52" t="s">
        <v>189</v>
      </c>
      <c r="IOQ21" s="52" t="s">
        <v>189</v>
      </c>
      <c r="IOR21" s="52" t="s">
        <v>189</v>
      </c>
      <c r="IOS21" s="52" t="s">
        <v>189</v>
      </c>
      <c r="IOT21" s="52" t="s">
        <v>189</v>
      </c>
      <c r="IOU21" s="52" t="s">
        <v>189</v>
      </c>
      <c r="IOV21" s="52" t="s">
        <v>189</v>
      </c>
      <c r="IOW21" s="52" t="s">
        <v>189</v>
      </c>
      <c r="IOX21" s="52" t="s">
        <v>189</v>
      </c>
      <c r="IOY21" s="52" t="s">
        <v>189</v>
      </c>
      <c r="IOZ21" s="52" t="s">
        <v>189</v>
      </c>
      <c r="IPA21" s="52" t="s">
        <v>189</v>
      </c>
      <c r="IPB21" s="52" t="s">
        <v>189</v>
      </c>
      <c r="IPC21" s="52" t="s">
        <v>189</v>
      </c>
      <c r="IPD21" s="52" t="s">
        <v>189</v>
      </c>
      <c r="IPE21" s="52" t="s">
        <v>189</v>
      </c>
      <c r="IPF21" s="52" t="s">
        <v>189</v>
      </c>
      <c r="IPG21" s="52" t="s">
        <v>189</v>
      </c>
      <c r="IPH21" s="52" t="s">
        <v>189</v>
      </c>
      <c r="IPI21" s="52" t="s">
        <v>189</v>
      </c>
      <c r="IPJ21" s="52" t="s">
        <v>189</v>
      </c>
      <c r="IPK21" s="52" t="s">
        <v>189</v>
      </c>
      <c r="IPL21" s="52" t="s">
        <v>189</v>
      </c>
      <c r="IPM21" s="52" t="s">
        <v>189</v>
      </c>
      <c r="IPN21" s="52" t="s">
        <v>189</v>
      </c>
      <c r="IPO21" s="52" t="s">
        <v>189</v>
      </c>
      <c r="IPP21" s="52" t="s">
        <v>189</v>
      </c>
      <c r="IPQ21" s="52" t="s">
        <v>189</v>
      </c>
      <c r="IPR21" s="52" t="s">
        <v>189</v>
      </c>
      <c r="IPS21" s="52" t="s">
        <v>189</v>
      </c>
      <c r="IPT21" s="52" t="s">
        <v>189</v>
      </c>
      <c r="IPU21" s="52" t="s">
        <v>189</v>
      </c>
      <c r="IPV21" s="52" t="s">
        <v>189</v>
      </c>
      <c r="IPW21" s="52" t="s">
        <v>189</v>
      </c>
      <c r="IPX21" s="52" t="s">
        <v>189</v>
      </c>
      <c r="IPY21" s="52" t="s">
        <v>189</v>
      </c>
      <c r="IPZ21" s="52" t="s">
        <v>189</v>
      </c>
      <c r="IQA21" s="52" t="s">
        <v>189</v>
      </c>
      <c r="IQB21" s="52" t="s">
        <v>189</v>
      </c>
      <c r="IQC21" s="52" t="s">
        <v>189</v>
      </c>
      <c r="IQD21" s="52" t="s">
        <v>189</v>
      </c>
      <c r="IQE21" s="52" t="s">
        <v>189</v>
      </c>
      <c r="IQF21" s="52" t="s">
        <v>189</v>
      </c>
      <c r="IQG21" s="52" t="s">
        <v>189</v>
      </c>
      <c r="IQH21" s="52" t="s">
        <v>189</v>
      </c>
      <c r="IQI21" s="52" t="s">
        <v>189</v>
      </c>
      <c r="IQJ21" s="52" t="s">
        <v>189</v>
      </c>
      <c r="IQK21" s="52" t="s">
        <v>189</v>
      </c>
      <c r="IQL21" s="52" t="s">
        <v>189</v>
      </c>
      <c r="IQM21" s="52" t="s">
        <v>189</v>
      </c>
      <c r="IQN21" s="52" t="s">
        <v>189</v>
      </c>
      <c r="IQO21" s="52" t="s">
        <v>189</v>
      </c>
      <c r="IQP21" s="52" t="s">
        <v>189</v>
      </c>
      <c r="IQQ21" s="52" t="s">
        <v>189</v>
      </c>
      <c r="IQR21" s="52" t="s">
        <v>189</v>
      </c>
      <c r="IQS21" s="52" t="s">
        <v>189</v>
      </c>
      <c r="IQT21" s="52" t="s">
        <v>189</v>
      </c>
      <c r="IQU21" s="52" t="s">
        <v>189</v>
      </c>
      <c r="IQV21" s="52" t="s">
        <v>189</v>
      </c>
      <c r="IQW21" s="52" t="s">
        <v>189</v>
      </c>
      <c r="IQX21" s="52" t="s">
        <v>189</v>
      </c>
      <c r="IQY21" s="52" t="s">
        <v>189</v>
      </c>
      <c r="IQZ21" s="52" t="s">
        <v>189</v>
      </c>
      <c r="IRA21" s="52" t="s">
        <v>189</v>
      </c>
      <c r="IRB21" s="52" t="s">
        <v>189</v>
      </c>
      <c r="IRC21" s="52" t="s">
        <v>189</v>
      </c>
      <c r="IRD21" s="52" t="s">
        <v>189</v>
      </c>
      <c r="IRE21" s="52" t="s">
        <v>189</v>
      </c>
      <c r="IRF21" s="52" t="s">
        <v>189</v>
      </c>
      <c r="IRG21" s="52" t="s">
        <v>189</v>
      </c>
      <c r="IRH21" s="52" t="s">
        <v>189</v>
      </c>
      <c r="IRI21" s="52" t="s">
        <v>189</v>
      </c>
      <c r="IRJ21" s="52" t="s">
        <v>189</v>
      </c>
      <c r="IRK21" s="52" t="s">
        <v>189</v>
      </c>
      <c r="IRL21" s="52" t="s">
        <v>189</v>
      </c>
      <c r="IRM21" s="52" t="s">
        <v>189</v>
      </c>
      <c r="IRN21" s="52" t="s">
        <v>189</v>
      </c>
      <c r="IRO21" s="52" t="s">
        <v>189</v>
      </c>
      <c r="IRP21" s="52" t="s">
        <v>189</v>
      </c>
      <c r="IRQ21" s="52" t="s">
        <v>189</v>
      </c>
      <c r="IRR21" s="52" t="s">
        <v>189</v>
      </c>
      <c r="IRS21" s="52" t="s">
        <v>189</v>
      </c>
      <c r="IRT21" s="52" t="s">
        <v>189</v>
      </c>
      <c r="IRU21" s="52" t="s">
        <v>189</v>
      </c>
      <c r="IRV21" s="52" t="s">
        <v>189</v>
      </c>
      <c r="IRW21" s="52" t="s">
        <v>189</v>
      </c>
      <c r="IRX21" s="52" t="s">
        <v>189</v>
      </c>
      <c r="IRY21" s="52" t="s">
        <v>189</v>
      </c>
      <c r="IRZ21" s="52" t="s">
        <v>189</v>
      </c>
      <c r="ISA21" s="52" t="s">
        <v>189</v>
      </c>
      <c r="ISB21" s="52" t="s">
        <v>189</v>
      </c>
      <c r="ISC21" s="52" t="s">
        <v>189</v>
      </c>
      <c r="ISD21" s="52" t="s">
        <v>189</v>
      </c>
      <c r="ISE21" s="52" t="s">
        <v>189</v>
      </c>
      <c r="ISF21" s="52" t="s">
        <v>189</v>
      </c>
      <c r="ISG21" s="52" t="s">
        <v>189</v>
      </c>
      <c r="ISH21" s="52" t="s">
        <v>189</v>
      </c>
      <c r="ISI21" s="52" t="s">
        <v>189</v>
      </c>
      <c r="ISJ21" s="52" t="s">
        <v>189</v>
      </c>
      <c r="ISK21" s="52" t="s">
        <v>189</v>
      </c>
      <c r="ISL21" s="52" t="s">
        <v>189</v>
      </c>
      <c r="ISM21" s="52" t="s">
        <v>189</v>
      </c>
      <c r="ISN21" s="52" t="s">
        <v>189</v>
      </c>
      <c r="ISO21" s="52" t="s">
        <v>189</v>
      </c>
      <c r="ISP21" s="52" t="s">
        <v>189</v>
      </c>
      <c r="ISQ21" s="52" t="s">
        <v>189</v>
      </c>
      <c r="ISR21" s="52" t="s">
        <v>189</v>
      </c>
      <c r="ISS21" s="52" t="s">
        <v>189</v>
      </c>
      <c r="IST21" s="52" t="s">
        <v>189</v>
      </c>
      <c r="ISU21" s="52" t="s">
        <v>189</v>
      </c>
      <c r="ISV21" s="52" t="s">
        <v>189</v>
      </c>
      <c r="ISW21" s="52" t="s">
        <v>189</v>
      </c>
      <c r="ISX21" s="52" t="s">
        <v>189</v>
      </c>
      <c r="ISY21" s="52" t="s">
        <v>189</v>
      </c>
      <c r="ISZ21" s="52" t="s">
        <v>189</v>
      </c>
      <c r="ITA21" s="52" t="s">
        <v>189</v>
      </c>
      <c r="ITB21" s="52" t="s">
        <v>189</v>
      </c>
      <c r="ITC21" s="52" t="s">
        <v>189</v>
      </c>
      <c r="ITD21" s="52" t="s">
        <v>189</v>
      </c>
      <c r="ITE21" s="52" t="s">
        <v>189</v>
      </c>
      <c r="ITF21" s="52" t="s">
        <v>189</v>
      </c>
      <c r="ITG21" s="52" t="s">
        <v>189</v>
      </c>
      <c r="ITH21" s="52" t="s">
        <v>189</v>
      </c>
      <c r="ITI21" s="52" t="s">
        <v>189</v>
      </c>
      <c r="ITJ21" s="52" t="s">
        <v>189</v>
      </c>
      <c r="ITK21" s="52" t="s">
        <v>189</v>
      </c>
      <c r="ITL21" s="52" t="s">
        <v>189</v>
      </c>
      <c r="ITM21" s="52" t="s">
        <v>189</v>
      </c>
      <c r="ITN21" s="52" t="s">
        <v>189</v>
      </c>
      <c r="ITO21" s="52" t="s">
        <v>189</v>
      </c>
      <c r="ITP21" s="52" t="s">
        <v>189</v>
      </c>
      <c r="ITQ21" s="52" t="s">
        <v>189</v>
      </c>
      <c r="ITR21" s="52" t="s">
        <v>189</v>
      </c>
      <c r="ITS21" s="52" t="s">
        <v>189</v>
      </c>
      <c r="ITT21" s="52" t="s">
        <v>189</v>
      </c>
      <c r="ITU21" s="52" t="s">
        <v>189</v>
      </c>
      <c r="ITV21" s="52" t="s">
        <v>189</v>
      </c>
      <c r="ITW21" s="52" t="s">
        <v>189</v>
      </c>
      <c r="ITX21" s="52" t="s">
        <v>189</v>
      </c>
      <c r="ITY21" s="52" t="s">
        <v>189</v>
      </c>
      <c r="ITZ21" s="52" t="s">
        <v>189</v>
      </c>
      <c r="IUA21" s="52" t="s">
        <v>189</v>
      </c>
      <c r="IUB21" s="52" t="s">
        <v>189</v>
      </c>
      <c r="IUC21" s="52" t="s">
        <v>189</v>
      </c>
      <c r="IUD21" s="52" t="s">
        <v>189</v>
      </c>
      <c r="IUE21" s="52" t="s">
        <v>189</v>
      </c>
      <c r="IUF21" s="52" t="s">
        <v>189</v>
      </c>
      <c r="IUG21" s="52" t="s">
        <v>189</v>
      </c>
      <c r="IUH21" s="52" t="s">
        <v>189</v>
      </c>
      <c r="IUI21" s="52" t="s">
        <v>189</v>
      </c>
      <c r="IUJ21" s="52" t="s">
        <v>189</v>
      </c>
      <c r="IUK21" s="52" t="s">
        <v>189</v>
      </c>
      <c r="IUL21" s="52" t="s">
        <v>189</v>
      </c>
      <c r="IUM21" s="52" t="s">
        <v>189</v>
      </c>
      <c r="IUN21" s="52" t="s">
        <v>189</v>
      </c>
      <c r="IUO21" s="52" t="s">
        <v>189</v>
      </c>
      <c r="IUP21" s="52" t="s">
        <v>189</v>
      </c>
      <c r="IUQ21" s="52" t="s">
        <v>189</v>
      </c>
      <c r="IUR21" s="52" t="s">
        <v>189</v>
      </c>
      <c r="IUS21" s="52" t="s">
        <v>189</v>
      </c>
      <c r="IUT21" s="52" t="s">
        <v>189</v>
      </c>
      <c r="IUU21" s="52" t="s">
        <v>189</v>
      </c>
      <c r="IUV21" s="52" t="s">
        <v>189</v>
      </c>
      <c r="IUW21" s="52" t="s">
        <v>189</v>
      </c>
      <c r="IUX21" s="52" t="s">
        <v>189</v>
      </c>
      <c r="IUY21" s="52" t="s">
        <v>189</v>
      </c>
      <c r="IUZ21" s="52" t="s">
        <v>189</v>
      </c>
      <c r="IVA21" s="52" t="s">
        <v>189</v>
      </c>
      <c r="IVB21" s="52" t="s">
        <v>189</v>
      </c>
      <c r="IVC21" s="52" t="s">
        <v>189</v>
      </c>
      <c r="IVD21" s="52" t="s">
        <v>189</v>
      </c>
      <c r="IVE21" s="52" t="s">
        <v>189</v>
      </c>
      <c r="IVF21" s="52" t="s">
        <v>189</v>
      </c>
      <c r="IVG21" s="52" t="s">
        <v>189</v>
      </c>
      <c r="IVH21" s="52" t="s">
        <v>189</v>
      </c>
      <c r="IVI21" s="52" t="s">
        <v>189</v>
      </c>
      <c r="IVJ21" s="52" t="s">
        <v>189</v>
      </c>
      <c r="IVK21" s="52" t="s">
        <v>189</v>
      </c>
      <c r="IVL21" s="52" t="s">
        <v>189</v>
      </c>
      <c r="IVM21" s="52" t="s">
        <v>189</v>
      </c>
      <c r="IVN21" s="52" t="s">
        <v>189</v>
      </c>
      <c r="IVO21" s="52" t="s">
        <v>189</v>
      </c>
      <c r="IVP21" s="52" t="s">
        <v>189</v>
      </c>
      <c r="IVQ21" s="52" t="s">
        <v>189</v>
      </c>
      <c r="IVR21" s="52" t="s">
        <v>189</v>
      </c>
      <c r="IVS21" s="52" t="s">
        <v>189</v>
      </c>
      <c r="IVT21" s="52" t="s">
        <v>189</v>
      </c>
      <c r="IVU21" s="52" t="s">
        <v>189</v>
      </c>
      <c r="IVV21" s="52" t="s">
        <v>189</v>
      </c>
      <c r="IVW21" s="52" t="s">
        <v>189</v>
      </c>
      <c r="IVX21" s="52" t="s">
        <v>189</v>
      </c>
      <c r="IVY21" s="52" t="s">
        <v>189</v>
      </c>
      <c r="IVZ21" s="52" t="s">
        <v>189</v>
      </c>
      <c r="IWA21" s="52" t="s">
        <v>189</v>
      </c>
      <c r="IWB21" s="52" t="s">
        <v>189</v>
      </c>
      <c r="IWC21" s="52" t="s">
        <v>189</v>
      </c>
      <c r="IWD21" s="52" t="s">
        <v>189</v>
      </c>
      <c r="IWE21" s="52" t="s">
        <v>189</v>
      </c>
      <c r="IWF21" s="52" t="s">
        <v>189</v>
      </c>
      <c r="IWG21" s="52" t="s">
        <v>189</v>
      </c>
      <c r="IWH21" s="52" t="s">
        <v>189</v>
      </c>
      <c r="IWI21" s="52" t="s">
        <v>189</v>
      </c>
      <c r="IWJ21" s="52" t="s">
        <v>189</v>
      </c>
      <c r="IWK21" s="52" t="s">
        <v>189</v>
      </c>
      <c r="IWL21" s="52" t="s">
        <v>189</v>
      </c>
      <c r="IWM21" s="52" t="s">
        <v>189</v>
      </c>
      <c r="IWN21" s="52" t="s">
        <v>189</v>
      </c>
      <c r="IWO21" s="52" t="s">
        <v>189</v>
      </c>
      <c r="IWP21" s="52" t="s">
        <v>189</v>
      </c>
      <c r="IWQ21" s="52" t="s">
        <v>189</v>
      </c>
      <c r="IWR21" s="52" t="s">
        <v>189</v>
      </c>
      <c r="IWS21" s="52" t="s">
        <v>189</v>
      </c>
      <c r="IWT21" s="52" t="s">
        <v>189</v>
      </c>
      <c r="IWU21" s="52" t="s">
        <v>189</v>
      </c>
      <c r="IWV21" s="52" t="s">
        <v>189</v>
      </c>
      <c r="IWW21" s="52" t="s">
        <v>189</v>
      </c>
      <c r="IWX21" s="52" t="s">
        <v>189</v>
      </c>
      <c r="IWY21" s="52" t="s">
        <v>189</v>
      </c>
      <c r="IWZ21" s="52" t="s">
        <v>189</v>
      </c>
      <c r="IXA21" s="52" t="s">
        <v>189</v>
      </c>
      <c r="IXB21" s="52" t="s">
        <v>189</v>
      </c>
      <c r="IXC21" s="52" t="s">
        <v>189</v>
      </c>
      <c r="IXD21" s="52" t="s">
        <v>189</v>
      </c>
      <c r="IXE21" s="52" t="s">
        <v>189</v>
      </c>
      <c r="IXF21" s="52" t="s">
        <v>189</v>
      </c>
      <c r="IXG21" s="52" t="s">
        <v>189</v>
      </c>
      <c r="IXH21" s="52" t="s">
        <v>189</v>
      </c>
      <c r="IXI21" s="52" t="s">
        <v>189</v>
      </c>
      <c r="IXJ21" s="52" t="s">
        <v>189</v>
      </c>
      <c r="IXK21" s="52" t="s">
        <v>189</v>
      </c>
      <c r="IXL21" s="52" t="s">
        <v>189</v>
      </c>
      <c r="IXM21" s="52" t="s">
        <v>189</v>
      </c>
      <c r="IXN21" s="52" t="s">
        <v>189</v>
      </c>
      <c r="IXO21" s="52" t="s">
        <v>189</v>
      </c>
      <c r="IXP21" s="52" t="s">
        <v>189</v>
      </c>
      <c r="IXQ21" s="52" t="s">
        <v>189</v>
      </c>
      <c r="IXR21" s="52" t="s">
        <v>189</v>
      </c>
      <c r="IXS21" s="52" t="s">
        <v>189</v>
      </c>
      <c r="IXT21" s="52" t="s">
        <v>189</v>
      </c>
      <c r="IXU21" s="52" t="s">
        <v>189</v>
      </c>
      <c r="IXV21" s="52" t="s">
        <v>189</v>
      </c>
      <c r="IXW21" s="52" t="s">
        <v>189</v>
      </c>
      <c r="IXX21" s="52" t="s">
        <v>189</v>
      </c>
      <c r="IXY21" s="52" t="s">
        <v>189</v>
      </c>
      <c r="IXZ21" s="52" t="s">
        <v>189</v>
      </c>
      <c r="IYA21" s="52" t="s">
        <v>189</v>
      </c>
      <c r="IYB21" s="52" t="s">
        <v>189</v>
      </c>
      <c r="IYC21" s="52" t="s">
        <v>189</v>
      </c>
      <c r="IYD21" s="52" t="s">
        <v>189</v>
      </c>
      <c r="IYE21" s="52" t="s">
        <v>189</v>
      </c>
      <c r="IYF21" s="52" t="s">
        <v>189</v>
      </c>
      <c r="IYG21" s="52" t="s">
        <v>189</v>
      </c>
      <c r="IYH21" s="52" t="s">
        <v>189</v>
      </c>
      <c r="IYI21" s="52" t="s">
        <v>189</v>
      </c>
      <c r="IYJ21" s="52" t="s">
        <v>189</v>
      </c>
      <c r="IYK21" s="52" t="s">
        <v>189</v>
      </c>
      <c r="IYL21" s="52" t="s">
        <v>189</v>
      </c>
      <c r="IYM21" s="52" t="s">
        <v>189</v>
      </c>
      <c r="IYN21" s="52" t="s">
        <v>189</v>
      </c>
      <c r="IYO21" s="52" t="s">
        <v>189</v>
      </c>
      <c r="IYP21" s="52" t="s">
        <v>189</v>
      </c>
      <c r="IYQ21" s="52" t="s">
        <v>189</v>
      </c>
      <c r="IYR21" s="52" t="s">
        <v>189</v>
      </c>
      <c r="IYS21" s="52" t="s">
        <v>189</v>
      </c>
      <c r="IYT21" s="52" t="s">
        <v>189</v>
      </c>
      <c r="IYU21" s="52" t="s">
        <v>189</v>
      </c>
      <c r="IYV21" s="52" t="s">
        <v>189</v>
      </c>
      <c r="IYW21" s="52" t="s">
        <v>189</v>
      </c>
      <c r="IYX21" s="52" t="s">
        <v>189</v>
      </c>
      <c r="IYY21" s="52" t="s">
        <v>189</v>
      </c>
      <c r="IYZ21" s="52" t="s">
        <v>189</v>
      </c>
      <c r="IZA21" s="52" t="s">
        <v>189</v>
      </c>
      <c r="IZB21" s="52" t="s">
        <v>189</v>
      </c>
      <c r="IZC21" s="52" t="s">
        <v>189</v>
      </c>
      <c r="IZD21" s="52" t="s">
        <v>189</v>
      </c>
      <c r="IZE21" s="52" t="s">
        <v>189</v>
      </c>
      <c r="IZF21" s="52" t="s">
        <v>189</v>
      </c>
      <c r="IZG21" s="52" t="s">
        <v>189</v>
      </c>
      <c r="IZH21" s="52" t="s">
        <v>189</v>
      </c>
      <c r="IZI21" s="52" t="s">
        <v>189</v>
      </c>
      <c r="IZJ21" s="52" t="s">
        <v>189</v>
      </c>
      <c r="IZK21" s="52" t="s">
        <v>189</v>
      </c>
      <c r="IZL21" s="52" t="s">
        <v>189</v>
      </c>
      <c r="IZM21" s="52" t="s">
        <v>189</v>
      </c>
      <c r="IZN21" s="52" t="s">
        <v>189</v>
      </c>
      <c r="IZO21" s="52" t="s">
        <v>189</v>
      </c>
      <c r="IZP21" s="52" t="s">
        <v>189</v>
      </c>
      <c r="IZQ21" s="52" t="s">
        <v>189</v>
      </c>
      <c r="IZR21" s="52" t="s">
        <v>189</v>
      </c>
      <c r="IZS21" s="52" t="s">
        <v>189</v>
      </c>
      <c r="IZT21" s="52" t="s">
        <v>189</v>
      </c>
      <c r="IZU21" s="52" t="s">
        <v>189</v>
      </c>
      <c r="IZV21" s="52" t="s">
        <v>189</v>
      </c>
      <c r="IZW21" s="52" t="s">
        <v>189</v>
      </c>
      <c r="IZX21" s="52" t="s">
        <v>189</v>
      </c>
      <c r="IZY21" s="52" t="s">
        <v>189</v>
      </c>
      <c r="IZZ21" s="52" t="s">
        <v>189</v>
      </c>
      <c r="JAA21" s="52" t="s">
        <v>189</v>
      </c>
      <c r="JAB21" s="52" t="s">
        <v>189</v>
      </c>
      <c r="JAC21" s="52" t="s">
        <v>189</v>
      </c>
      <c r="JAD21" s="52" t="s">
        <v>189</v>
      </c>
      <c r="JAE21" s="52" t="s">
        <v>189</v>
      </c>
      <c r="JAF21" s="52" t="s">
        <v>189</v>
      </c>
      <c r="JAG21" s="52" t="s">
        <v>189</v>
      </c>
      <c r="JAH21" s="52" t="s">
        <v>189</v>
      </c>
      <c r="JAI21" s="52" t="s">
        <v>189</v>
      </c>
      <c r="JAJ21" s="52" t="s">
        <v>189</v>
      </c>
      <c r="JAK21" s="52" t="s">
        <v>189</v>
      </c>
      <c r="JAL21" s="52" t="s">
        <v>189</v>
      </c>
      <c r="JAM21" s="52" t="s">
        <v>189</v>
      </c>
      <c r="JAN21" s="52" t="s">
        <v>189</v>
      </c>
      <c r="JAO21" s="52" t="s">
        <v>189</v>
      </c>
      <c r="JAP21" s="52" t="s">
        <v>189</v>
      </c>
      <c r="JAQ21" s="52" t="s">
        <v>189</v>
      </c>
      <c r="JAR21" s="52" t="s">
        <v>189</v>
      </c>
      <c r="JAS21" s="52" t="s">
        <v>189</v>
      </c>
      <c r="JAT21" s="52" t="s">
        <v>189</v>
      </c>
      <c r="JAU21" s="52" t="s">
        <v>189</v>
      </c>
      <c r="JAV21" s="52" t="s">
        <v>189</v>
      </c>
      <c r="JAW21" s="52" t="s">
        <v>189</v>
      </c>
      <c r="JAX21" s="52" t="s">
        <v>189</v>
      </c>
      <c r="JAY21" s="52" t="s">
        <v>189</v>
      </c>
      <c r="JAZ21" s="52" t="s">
        <v>189</v>
      </c>
      <c r="JBA21" s="52" t="s">
        <v>189</v>
      </c>
      <c r="JBB21" s="52" t="s">
        <v>189</v>
      </c>
      <c r="JBC21" s="52" t="s">
        <v>189</v>
      </c>
      <c r="JBD21" s="52" t="s">
        <v>189</v>
      </c>
      <c r="JBE21" s="52" t="s">
        <v>189</v>
      </c>
      <c r="JBF21" s="52" t="s">
        <v>189</v>
      </c>
      <c r="JBG21" s="52" t="s">
        <v>189</v>
      </c>
      <c r="JBH21" s="52" t="s">
        <v>189</v>
      </c>
      <c r="JBI21" s="52" t="s">
        <v>189</v>
      </c>
      <c r="JBJ21" s="52" t="s">
        <v>189</v>
      </c>
      <c r="JBK21" s="52" t="s">
        <v>189</v>
      </c>
      <c r="JBL21" s="52" t="s">
        <v>189</v>
      </c>
      <c r="JBM21" s="52" t="s">
        <v>189</v>
      </c>
      <c r="JBN21" s="52" t="s">
        <v>189</v>
      </c>
      <c r="JBO21" s="52" t="s">
        <v>189</v>
      </c>
      <c r="JBP21" s="52" t="s">
        <v>189</v>
      </c>
      <c r="JBQ21" s="52" t="s">
        <v>189</v>
      </c>
      <c r="JBR21" s="52" t="s">
        <v>189</v>
      </c>
      <c r="JBS21" s="52" t="s">
        <v>189</v>
      </c>
      <c r="JBT21" s="52" t="s">
        <v>189</v>
      </c>
      <c r="JBU21" s="52" t="s">
        <v>189</v>
      </c>
      <c r="JBV21" s="52" t="s">
        <v>189</v>
      </c>
      <c r="JBW21" s="52" t="s">
        <v>189</v>
      </c>
      <c r="JBX21" s="52" t="s">
        <v>189</v>
      </c>
      <c r="JBY21" s="52" t="s">
        <v>189</v>
      </c>
      <c r="JBZ21" s="52" t="s">
        <v>189</v>
      </c>
      <c r="JCA21" s="52" t="s">
        <v>189</v>
      </c>
      <c r="JCB21" s="52" t="s">
        <v>189</v>
      </c>
      <c r="JCC21" s="52" t="s">
        <v>189</v>
      </c>
      <c r="JCD21" s="52" t="s">
        <v>189</v>
      </c>
      <c r="JCE21" s="52" t="s">
        <v>189</v>
      </c>
      <c r="JCF21" s="52" t="s">
        <v>189</v>
      </c>
      <c r="JCG21" s="52" t="s">
        <v>189</v>
      </c>
      <c r="JCH21" s="52" t="s">
        <v>189</v>
      </c>
      <c r="JCI21" s="52" t="s">
        <v>189</v>
      </c>
      <c r="JCJ21" s="52" t="s">
        <v>189</v>
      </c>
      <c r="JCK21" s="52" t="s">
        <v>189</v>
      </c>
      <c r="JCL21" s="52" t="s">
        <v>189</v>
      </c>
      <c r="JCM21" s="52" t="s">
        <v>189</v>
      </c>
      <c r="JCN21" s="52" t="s">
        <v>189</v>
      </c>
      <c r="JCO21" s="52" t="s">
        <v>189</v>
      </c>
      <c r="JCP21" s="52" t="s">
        <v>189</v>
      </c>
      <c r="JCQ21" s="52" t="s">
        <v>189</v>
      </c>
      <c r="JCR21" s="52" t="s">
        <v>189</v>
      </c>
      <c r="JCS21" s="52" t="s">
        <v>189</v>
      </c>
      <c r="JCT21" s="52" t="s">
        <v>189</v>
      </c>
      <c r="JCU21" s="52" t="s">
        <v>189</v>
      </c>
      <c r="JCV21" s="52" t="s">
        <v>189</v>
      </c>
      <c r="JCW21" s="52" t="s">
        <v>189</v>
      </c>
      <c r="JCX21" s="52" t="s">
        <v>189</v>
      </c>
      <c r="JCY21" s="52" t="s">
        <v>189</v>
      </c>
      <c r="JCZ21" s="52" t="s">
        <v>189</v>
      </c>
      <c r="JDA21" s="52" t="s">
        <v>189</v>
      </c>
      <c r="JDB21" s="52" t="s">
        <v>189</v>
      </c>
      <c r="JDC21" s="52" t="s">
        <v>189</v>
      </c>
      <c r="JDD21" s="52" t="s">
        <v>189</v>
      </c>
      <c r="JDE21" s="52" t="s">
        <v>189</v>
      </c>
      <c r="JDF21" s="52" t="s">
        <v>189</v>
      </c>
      <c r="JDG21" s="52" t="s">
        <v>189</v>
      </c>
      <c r="JDH21" s="52" t="s">
        <v>189</v>
      </c>
      <c r="JDI21" s="52" t="s">
        <v>189</v>
      </c>
      <c r="JDJ21" s="52" t="s">
        <v>189</v>
      </c>
      <c r="JDK21" s="52" t="s">
        <v>189</v>
      </c>
      <c r="JDL21" s="52" t="s">
        <v>189</v>
      </c>
      <c r="JDM21" s="52" t="s">
        <v>189</v>
      </c>
      <c r="JDN21" s="52" t="s">
        <v>189</v>
      </c>
      <c r="JDO21" s="52" t="s">
        <v>189</v>
      </c>
      <c r="JDP21" s="52" t="s">
        <v>189</v>
      </c>
      <c r="JDQ21" s="52" t="s">
        <v>189</v>
      </c>
      <c r="JDR21" s="52" t="s">
        <v>189</v>
      </c>
      <c r="JDS21" s="52" t="s">
        <v>189</v>
      </c>
      <c r="JDT21" s="52" t="s">
        <v>189</v>
      </c>
      <c r="JDU21" s="52" t="s">
        <v>189</v>
      </c>
      <c r="JDV21" s="52" t="s">
        <v>189</v>
      </c>
      <c r="JDW21" s="52" t="s">
        <v>189</v>
      </c>
      <c r="JDX21" s="52" t="s">
        <v>189</v>
      </c>
      <c r="JDY21" s="52" t="s">
        <v>189</v>
      </c>
      <c r="JDZ21" s="52" t="s">
        <v>189</v>
      </c>
      <c r="JEA21" s="52" t="s">
        <v>189</v>
      </c>
      <c r="JEB21" s="52" t="s">
        <v>189</v>
      </c>
      <c r="JEC21" s="52" t="s">
        <v>189</v>
      </c>
      <c r="JED21" s="52" t="s">
        <v>189</v>
      </c>
      <c r="JEE21" s="52" t="s">
        <v>189</v>
      </c>
      <c r="JEF21" s="52" t="s">
        <v>189</v>
      </c>
      <c r="JEG21" s="52" t="s">
        <v>189</v>
      </c>
      <c r="JEH21" s="52" t="s">
        <v>189</v>
      </c>
      <c r="JEI21" s="52" t="s">
        <v>189</v>
      </c>
      <c r="JEJ21" s="52" t="s">
        <v>189</v>
      </c>
      <c r="JEK21" s="52" t="s">
        <v>189</v>
      </c>
      <c r="JEL21" s="52" t="s">
        <v>189</v>
      </c>
      <c r="JEM21" s="52" t="s">
        <v>189</v>
      </c>
      <c r="JEN21" s="52" t="s">
        <v>189</v>
      </c>
      <c r="JEO21" s="52" t="s">
        <v>189</v>
      </c>
      <c r="JEP21" s="52" t="s">
        <v>189</v>
      </c>
      <c r="JEQ21" s="52" t="s">
        <v>189</v>
      </c>
      <c r="JER21" s="52" t="s">
        <v>189</v>
      </c>
      <c r="JES21" s="52" t="s">
        <v>189</v>
      </c>
      <c r="JET21" s="52" t="s">
        <v>189</v>
      </c>
      <c r="JEU21" s="52" t="s">
        <v>189</v>
      </c>
      <c r="JEV21" s="52" t="s">
        <v>189</v>
      </c>
      <c r="JEW21" s="52" t="s">
        <v>189</v>
      </c>
      <c r="JEX21" s="52" t="s">
        <v>189</v>
      </c>
      <c r="JEY21" s="52" t="s">
        <v>189</v>
      </c>
      <c r="JEZ21" s="52" t="s">
        <v>189</v>
      </c>
      <c r="JFA21" s="52" t="s">
        <v>189</v>
      </c>
      <c r="JFB21" s="52" t="s">
        <v>189</v>
      </c>
      <c r="JFC21" s="52" t="s">
        <v>189</v>
      </c>
      <c r="JFD21" s="52" t="s">
        <v>189</v>
      </c>
      <c r="JFE21" s="52" t="s">
        <v>189</v>
      </c>
      <c r="JFF21" s="52" t="s">
        <v>189</v>
      </c>
      <c r="JFG21" s="52" t="s">
        <v>189</v>
      </c>
      <c r="JFH21" s="52" t="s">
        <v>189</v>
      </c>
      <c r="JFI21" s="52" t="s">
        <v>189</v>
      </c>
      <c r="JFJ21" s="52" t="s">
        <v>189</v>
      </c>
      <c r="JFK21" s="52" t="s">
        <v>189</v>
      </c>
      <c r="JFL21" s="52" t="s">
        <v>189</v>
      </c>
      <c r="JFM21" s="52" t="s">
        <v>189</v>
      </c>
      <c r="JFN21" s="52" t="s">
        <v>189</v>
      </c>
      <c r="JFO21" s="52" t="s">
        <v>189</v>
      </c>
      <c r="JFP21" s="52" t="s">
        <v>189</v>
      </c>
      <c r="JFQ21" s="52" t="s">
        <v>189</v>
      </c>
      <c r="JFR21" s="52" t="s">
        <v>189</v>
      </c>
      <c r="JFS21" s="52" t="s">
        <v>189</v>
      </c>
      <c r="JFT21" s="52" t="s">
        <v>189</v>
      </c>
      <c r="JFU21" s="52" t="s">
        <v>189</v>
      </c>
      <c r="JFV21" s="52" t="s">
        <v>189</v>
      </c>
      <c r="JFW21" s="52" t="s">
        <v>189</v>
      </c>
      <c r="JFX21" s="52" t="s">
        <v>189</v>
      </c>
      <c r="JFY21" s="52" t="s">
        <v>189</v>
      </c>
      <c r="JFZ21" s="52" t="s">
        <v>189</v>
      </c>
      <c r="JGA21" s="52" t="s">
        <v>189</v>
      </c>
      <c r="JGB21" s="52" t="s">
        <v>189</v>
      </c>
      <c r="JGC21" s="52" t="s">
        <v>189</v>
      </c>
      <c r="JGD21" s="52" t="s">
        <v>189</v>
      </c>
      <c r="JGE21" s="52" t="s">
        <v>189</v>
      </c>
      <c r="JGF21" s="52" t="s">
        <v>189</v>
      </c>
      <c r="JGG21" s="52" t="s">
        <v>189</v>
      </c>
      <c r="JGH21" s="52" t="s">
        <v>189</v>
      </c>
      <c r="JGI21" s="52" t="s">
        <v>189</v>
      </c>
      <c r="JGJ21" s="52" t="s">
        <v>189</v>
      </c>
      <c r="JGK21" s="52" t="s">
        <v>189</v>
      </c>
      <c r="JGL21" s="52" t="s">
        <v>189</v>
      </c>
      <c r="JGM21" s="52" t="s">
        <v>189</v>
      </c>
      <c r="JGN21" s="52" t="s">
        <v>189</v>
      </c>
      <c r="JGO21" s="52" t="s">
        <v>189</v>
      </c>
      <c r="JGP21" s="52" t="s">
        <v>189</v>
      </c>
      <c r="JGQ21" s="52" t="s">
        <v>189</v>
      </c>
      <c r="JGR21" s="52" t="s">
        <v>189</v>
      </c>
      <c r="JGS21" s="52" t="s">
        <v>189</v>
      </c>
      <c r="JGT21" s="52" t="s">
        <v>189</v>
      </c>
      <c r="JGU21" s="52" t="s">
        <v>189</v>
      </c>
      <c r="JGV21" s="52" t="s">
        <v>189</v>
      </c>
      <c r="JGW21" s="52" t="s">
        <v>189</v>
      </c>
      <c r="JGX21" s="52" t="s">
        <v>189</v>
      </c>
      <c r="JGY21" s="52" t="s">
        <v>189</v>
      </c>
      <c r="JGZ21" s="52" t="s">
        <v>189</v>
      </c>
      <c r="JHA21" s="52" t="s">
        <v>189</v>
      </c>
      <c r="JHB21" s="52" t="s">
        <v>189</v>
      </c>
      <c r="JHC21" s="52" t="s">
        <v>189</v>
      </c>
      <c r="JHD21" s="52" t="s">
        <v>189</v>
      </c>
      <c r="JHE21" s="52" t="s">
        <v>189</v>
      </c>
      <c r="JHF21" s="52" t="s">
        <v>189</v>
      </c>
      <c r="JHG21" s="52" t="s">
        <v>189</v>
      </c>
      <c r="JHH21" s="52" t="s">
        <v>189</v>
      </c>
      <c r="JHI21" s="52" t="s">
        <v>189</v>
      </c>
      <c r="JHJ21" s="52" t="s">
        <v>189</v>
      </c>
      <c r="JHK21" s="52" t="s">
        <v>189</v>
      </c>
      <c r="JHL21" s="52" t="s">
        <v>189</v>
      </c>
      <c r="JHM21" s="52" t="s">
        <v>189</v>
      </c>
      <c r="JHN21" s="52" t="s">
        <v>189</v>
      </c>
      <c r="JHO21" s="52" t="s">
        <v>189</v>
      </c>
      <c r="JHP21" s="52" t="s">
        <v>189</v>
      </c>
      <c r="JHQ21" s="52" t="s">
        <v>189</v>
      </c>
      <c r="JHR21" s="52" t="s">
        <v>189</v>
      </c>
      <c r="JHS21" s="52" t="s">
        <v>189</v>
      </c>
      <c r="JHT21" s="52" t="s">
        <v>189</v>
      </c>
      <c r="JHU21" s="52" t="s">
        <v>189</v>
      </c>
      <c r="JHV21" s="52" t="s">
        <v>189</v>
      </c>
      <c r="JHW21" s="52" t="s">
        <v>189</v>
      </c>
      <c r="JHX21" s="52" t="s">
        <v>189</v>
      </c>
      <c r="JHY21" s="52" t="s">
        <v>189</v>
      </c>
      <c r="JHZ21" s="52" t="s">
        <v>189</v>
      </c>
      <c r="JIA21" s="52" t="s">
        <v>189</v>
      </c>
      <c r="JIB21" s="52" t="s">
        <v>189</v>
      </c>
      <c r="JIC21" s="52" t="s">
        <v>189</v>
      </c>
      <c r="JID21" s="52" t="s">
        <v>189</v>
      </c>
      <c r="JIE21" s="52" t="s">
        <v>189</v>
      </c>
      <c r="JIF21" s="52" t="s">
        <v>189</v>
      </c>
      <c r="JIG21" s="52" t="s">
        <v>189</v>
      </c>
      <c r="JIH21" s="52" t="s">
        <v>189</v>
      </c>
      <c r="JII21" s="52" t="s">
        <v>189</v>
      </c>
      <c r="JIJ21" s="52" t="s">
        <v>189</v>
      </c>
      <c r="JIK21" s="52" t="s">
        <v>189</v>
      </c>
      <c r="JIL21" s="52" t="s">
        <v>189</v>
      </c>
      <c r="JIM21" s="52" t="s">
        <v>189</v>
      </c>
      <c r="JIN21" s="52" t="s">
        <v>189</v>
      </c>
      <c r="JIO21" s="52" t="s">
        <v>189</v>
      </c>
      <c r="JIP21" s="52" t="s">
        <v>189</v>
      </c>
      <c r="JIQ21" s="52" t="s">
        <v>189</v>
      </c>
      <c r="JIR21" s="52" t="s">
        <v>189</v>
      </c>
      <c r="JIS21" s="52" t="s">
        <v>189</v>
      </c>
      <c r="JIT21" s="52" t="s">
        <v>189</v>
      </c>
      <c r="JIU21" s="52" t="s">
        <v>189</v>
      </c>
      <c r="JIV21" s="52" t="s">
        <v>189</v>
      </c>
      <c r="JIW21" s="52" t="s">
        <v>189</v>
      </c>
      <c r="JIX21" s="52" t="s">
        <v>189</v>
      </c>
      <c r="JIY21" s="52" t="s">
        <v>189</v>
      </c>
      <c r="JIZ21" s="52" t="s">
        <v>189</v>
      </c>
      <c r="JJA21" s="52" t="s">
        <v>189</v>
      </c>
      <c r="JJB21" s="52" t="s">
        <v>189</v>
      </c>
      <c r="JJC21" s="52" t="s">
        <v>189</v>
      </c>
      <c r="JJD21" s="52" t="s">
        <v>189</v>
      </c>
      <c r="JJE21" s="52" t="s">
        <v>189</v>
      </c>
      <c r="JJF21" s="52" t="s">
        <v>189</v>
      </c>
      <c r="JJG21" s="52" t="s">
        <v>189</v>
      </c>
      <c r="JJH21" s="52" t="s">
        <v>189</v>
      </c>
      <c r="JJI21" s="52" t="s">
        <v>189</v>
      </c>
      <c r="JJJ21" s="52" t="s">
        <v>189</v>
      </c>
      <c r="JJK21" s="52" t="s">
        <v>189</v>
      </c>
      <c r="JJL21" s="52" t="s">
        <v>189</v>
      </c>
      <c r="JJM21" s="52" t="s">
        <v>189</v>
      </c>
      <c r="JJN21" s="52" t="s">
        <v>189</v>
      </c>
      <c r="JJO21" s="52" t="s">
        <v>189</v>
      </c>
      <c r="JJP21" s="52" t="s">
        <v>189</v>
      </c>
      <c r="JJQ21" s="52" t="s">
        <v>189</v>
      </c>
      <c r="JJR21" s="52" t="s">
        <v>189</v>
      </c>
      <c r="JJS21" s="52" t="s">
        <v>189</v>
      </c>
      <c r="JJT21" s="52" t="s">
        <v>189</v>
      </c>
      <c r="JJU21" s="52" t="s">
        <v>189</v>
      </c>
      <c r="JJV21" s="52" t="s">
        <v>189</v>
      </c>
      <c r="JJW21" s="52" t="s">
        <v>189</v>
      </c>
      <c r="JJX21" s="52" t="s">
        <v>189</v>
      </c>
      <c r="JJY21" s="52" t="s">
        <v>189</v>
      </c>
      <c r="JJZ21" s="52" t="s">
        <v>189</v>
      </c>
      <c r="JKA21" s="52" t="s">
        <v>189</v>
      </c>
      <c r="JKB21" s="52" t="s">
        <v>189</v>
      </c>
      <c r="JKC21" s="52" t="s">
        <v>189</v>
      </c>
      <c r="JKD21" s="52" t="s">
        <v>189</v>
      </c>
      <c r="JKE21" s="52" t="s">
        <v>189</v>
      </c>
      <c r="JKF21" s="52" t="s">
        <v>189</v>
      </c>
      <c r="JKG21" s="52" t="s">
        <v>189</v>
      </c>
      <c r="JKH21" s="52" t="s">
        <v>189</v>
      </c>
      <c r="JKI21" s="52" t="s">
        <v>189</v>
      </c>
      <c r="JKJ21" s="52" t="s">
        <v>189</v>
      </c>
      <c r="JKK21" s="52" t="s">
        <v>189</v>
      </c>
      <c r="JKL21" s="52" t="s">
        <v>189</v>
      </c>
      <c r="JKM21" s="52" t="s">
        <v>189</v>
      </c>
      <c r="JKN21" s="52" t="s">
        <v>189</v>
      </c>
      <c r="JKO21" s="52" t="s">
        <v>189</v>
      </c>
      <c r="JKP21" s="52" t="s">
        <v>189</v>
      </c>
      <c r="JKQ21" s="52" t="s">
        <v>189</v>
      </c>
      <c r="JKR21" s="52" t="s">
        <v>189</v>
      </c>
      <c r="JKS21" s="52" t="s">
        <v>189</v>
      </c>
      <c r="JKT21" s="52" t="s">
        <v>189</v>
      </c>
      <c r="JKU21" s="52" t="s">
        <v>189</v>
      </c>
      <c r="JKV21" s="52" t="s">
        <v>189</v>
      </c>
      <c r="JKW21" s="52" t="s">
        <v>189</v>
      </c>
      <c r="JKX21" s="52" t="s">
        <v>189</v>
      </c>
      <c r="JKY21" s="52" t="s">
        <v>189</v>
      </c>
      <c r="JKZ21" s="52" t="s">
        <v>189</v>
      </c>
      <c r="JLA21" s="52" t="s">
        <v>189</v>
      </c>
      <c r="JLB21" s="52" t="s">
        <v>189</v>
      </c>
      <c r="JLC21" s="52" t="s">
        <v>189</v>
      </c>
      <c r="JLD21" s="52" t="s">
        <v>189</v>
      </c>
      <c r="JLE21" s="52" t="s">
        <v>189</v>
      </c>
      <c r="JLF21" s="52" t="s">
        <v>189</v>
      </c>
      <c r="JLG21" s="52" t="s">
        <v>189</v>
      </c>
      <c r="JLH21" s="52" t="s">
        <v>189</v>
      </c>
      <c r="JLI21" s="52" t="s">
        <v>189</v>
      </c>
      <c r="JLJ21" s="52" t="s">
        <v>189</v>
      </c>
      <c r="JLK21" s="52" t="s">
        <v>189</v>
      </c>
      <c r="JLL21" s="52" t="s">
        <v>189</v>
      </c>
      <c r="JLM21" s="52" t="s">
        <v>189</v>
      </c>
      <c r="JLN21" s="52" t="s">
        <v>189</v>
      </c>
      <c r="JLO21" s="52" t="s">
        <v>189</v>
      </c>
      <c r="JLP21" s="52" t="s">
        <v>189</v>
      </c>
      <c r="JLQ21" s="52" t="s">
        <v>189</v>
      </c>
      <c r="JLR21" s="52" t="s">
        <v>189</v>
      </c>
      <c r="JLS21" s="52" t="s">
        <v>189</v>
      </c>
      <c r="JLT21" s="52" t="s">
        <v>189</v>
      </c>
      <c r="JLU21" s="52" t="s">
        <v>189</v>
      </c>
      <c r="JLV21" s="52" t="s">
        <v>189</v>
      </c>
      <c r="JLW21" s="52" t="s">
        <v>189</v>
      </c>
      <c r="JLX21" s="52" t="s">
        <v>189</v>
      </c>
      <c r="JLY21" s="52" t="s">
        <v>189</v>
      </c>
      <c r="JLZ21" s="52" t="s">
        <v>189</v>
      </c>
      <c r="JMA21" s="52" t="s">
        <v>189</v>
      </c>
      <c r="JMB21" s="52" t="s">
        <v>189</v>
      </c>
      <c r="JMC21" s="52" t="s">
        <v>189</v>
      </c>
      <c r="JMD21" s="52" t="s">
        <v>189</v>
      </c>
      <c r="JME21" s="52" t="s">
        <v>189</v>
      </c>
      <c r="JMF21" s="52" t="s">
        <v>189</v>
      </c>
      <c r="JMG21" s="52" t="s">
        <v>189</v>
      </c>
      <c r="JMH21" s="52" t="s">
        <v>189</v>
      </c>
      <c r="JMI21" s="52" t="s">
        <v>189</v>
      </c>
      <c r="JMJ21" s="52" t="s">
        <v>189</v>
      </c>
      <c r="JMK21" s="52" t="s">
        <v>189</v>
      </c>
      <c r="JML21" s="52" t="s">
        <v>189</v>
      </c>
      <c r="JMM21" s="52" t="s">
        <v>189</v>
      </c>
      <c r="JMN21" s="52" t="s">
        <v>189</v>
      </c>
      <c r="JMO21" s="52" t="s">
        <v>189</v>
      </c>
      <c r="JMP21" s="52" t="s">
        <v>189</v>
      </c>
      <c r="JMQ21" s="52" t="s">
        <v>189</v>
      </c>
      <c r="JMR21" s="52" t="s">
        <v>189</v>
      </c>
      <c r="JMS21" s="52" t="s">
        <v>189</v>
      </c>
      <c r="JMT21" s="52" t="s">
        <v>189</v>
      </c>
      <c r="JMU21" s="52" t="s">
        <v>189</v>
      </c>
      <c r="JMV21" s="52" t="s">
        <v>189</v>
      </c>
      <c r="JMW21" s="52" t="s">
        <v>189</v>
      </c>
      <c r="JMX21" s="52" t="s">
        <v>189</v>
      </c>
      <c r="JMY21" s="52" t="s">
        <v>189</v>
      </c>
      <c r="JMZ21" s="52" t="s">
        <v>189</v>
      </c>
      <c r="JNA21" s="52" t="s">
        <v>189</v>
      </c>
      <c r="JNB21" s="52" t="s">
        <v>189</v>
      </c>
      <c r="JNC21" s="52" t="s">
        <v>189</v>
      </c>
      <c r="JND21" s="52" t="s">
        <v>189</v>
      </c>
      <c r="JNE21" s="52" t="s">
        <v>189</v>
      </c>
      <c r="JNF21" s="52" t="s">
        <v>189</v>
      </c>
      <c r="JNG21" s="52" t="s">
        <v>189</v>
      </c>
      <c r="JNH21" s="52" t="s">
        <v>189</v>
      </c>
      <c r="JNI21" s="52" t="s">
        <v>189</v>
      </c>
      <c r="JNJ21" s="52" t="s">
        <v>189</v>
      </c>
      <c r="JNK21" s="52" t="s">
        <v>189</v>
      </c>
      <c r="JNL21" s="52" t="s">
        <v>189</v>
      </c>
      <c r="JNM21" s="52" t="s">
        <v>189</v>
      </c>
      <c r="JNN21" s="52" t="s">
        <v>189</v>
      </c>
      <c r="JNO21" s="52" t="s">
        <v>189</v>
      </c>
      <c r="JNP21" s="52" t="s">
        <v>189</v>
      </c>
      <c r="JNQ21" s="52" t="s">
        <v>189</v>
      </c>
      <c r="JNR21" s="52" t="s">
        <v>189</v>
      </c>
      <c r="JNS21" s="52" t="s">
        <v>189</v>
      </c>
      <c r="JNT21" s="52" t="s">
        <v>189</v>
      </c>
      <c r="JNU21" s="52" t="s">
        <v>189</v>
      </c>
      <c r="JNV21" s="52" t="s">
        <v>189</v>
      </c>
      <c r="JNW21" s="52" t="s">
        <v>189</v>
      </c>
      <c r="JNX21" s="52" t="s">
        <v>189</v>
      </c>
      <c r="JNY21" s="52" t="s">
        <v>189</v>
      </c>
      <c r="JNZ21" s="52" t="s">
        <v>189</v>
      </c>
      <c r="JOA21" s="52" t="s">
        <v>189</v>
      </c>
      <c r="JOB21" s="52" t="s">
        <v>189</v>
      </c>
      <c r="JOC21" s="52" t="s">
        <v>189</v>
      </c>
      <c r="JOD21" s="52" t="s">
        <v>189</v>
      </c>
      <c r="JOE21" s="52" t="s">
        <v>189</v>
      </c>
      <c r="JOF21" s="52" t="s">
        <v>189</v>
      </c>
      <c r="JOG21" s="52" t="s">
        <v>189</v>
      </c>
      <c r="JOH21" s="52" t="s">
        <v>189</v>
      </c>
      <c r="JOI21" s="52" t="s">
        <v>189</v>
      </c>
      <c r="JOJ21" s="52" t="s">
        <v>189</v>
      </c>
      <c r="JOK21" s="52" t="s">
        <v>189</v>
      </c>
      <c r="JOL21" s="52" t="s">
        <v>189</v>
      </c>
      <c r="JOM21" s="52" t="s">
        <v>189</v>
      </c>
      <c r="JON21" s="52" t="s">
        <v>189</v>
      </c>
      <c r="JOO21" s="52" t="s">
        <v>189</v>
      </c>
      <c r="JOP21" s="52" t="s">
        <v>189</v>
      </c>
      <c r="JOQ21" s="52" t="s">
        <v>189</v>
      </c>
      <c r="JOR21" s="52" t="s">
        <v>189</v>
      </c>
      <c r="JOS21" s="52" t="s">
        <v>189</v>
      </c>
      <c r="JOT21" s="52" t="s">
        <v>189</v>
      </c>
      <c r="JOU21" s="52" t="s">
        <v>189</v>
      </c>
      <c r="JOV21" s="52" t="s">
        <v>189</v>
      </c>
      <c r="JOW21" s="52" t="s">
        <v>189</v>
      </c>
      <c r="JOX21" s="52" t="s">
        <v>189</v>
      </c>
      <c r="JOY21" s="52" t="s">
        <v>189</v>
      </c>
      <c r="JOZ21" s="52" t="s">
        <v>189</v>
      </c>
      <c r="JPA21" s="52" t="s">
        <v>189</v>
      </c>
      <c r="JPB21" s="52" t="s">
        <v>189</v>
      </c>
      <c r="JPC21" s="52" t="s">
        <v>189</v>
      </c>
      <c r="JPD21" s="52" t="s">
        <v>189</v>
      </c>
      <c r="JPE21" s="52" t="s">
        <v>189</v>
      </c>
      <c r="JPF21" s="52" t="s">
        <v>189</v>
      </c>
      <c r="JPG21" s="52" t="s">
        <v>189</v>
      </c>
      <c r="JPH21" s="52" t="s">
        <v>189</v>
      </c>
      <c r="JPI21" s="52" t="s">
        <v>189</v>
      </c>
      <c r="JPJ21" s="52" t="s">
        <v>189</v>
      </c>
      <c r="JPK21" s="52" t="s">
        <v>189</v>
      </c>
      <c r="JPL21" s="52" t="s">
        <v>189</v>
      </c>
      <c r="JPM21" s="52" t="s">
        <v>189</v>
      </c>
      <c r="JPN21" s="52" t="s">
        <v>189</v>
      </c>
      <c r="JPO21" s="52" t="s">
        <v>189</v>
      </c>
      <c r="JPP21" s="52" t="s">
        <v>189</v>
      </c>
      <c r="JPQ21" s="52" t="s">
        <v>189</v>
      </c>
      <c r="JPR21" s="52" t="s">
        <v>189</v>
      </c>
      <c r="JPS21" s="52" t="s">
        <v>189</v>
      </c>
      <c r="JPT21" s="52" t="s">
        <v>189</v>
      </c>
      <c r="JPU21" s="52" t="s">
        <v>189</v>
      </c>
      <c r="JPV21" s="52" t="s">
        <v>189</v>
      </c>
      <c r="JPW21" s="52" t="s">
        <v>189</v>
      </c>
      <c r="JPX21" s="52" t="s">
        <v>189</v>
      </c>
      <c r="JPY21" s="52" t="s">
        <v>189</v>
      </c>
      <c r="JPZ21" s="52" t="s">
        <v>189</v>
      </c>
      <c r="JQA21" s="52" t="s">
        <v>189</v>
      </c>
      <c r="JQB21" s="52" t="s">
        <v>189</v>
      </c>
      <c r="JQC21" s="52" t="s">
        <v>189</v>
      </c>
      <c r="JQD21" s="52" t="s">
        <v>189</v>
      </c>
      <c r="JQE21" s="52" t="s">
        <v>189</v>
      </c>
      <c r="JQF21" s="52" t="s">
        <v>189</v>
      </c>
      <c r="JQG21" s="52" t="s">
        <v>189</v>
      </c>
      <c r="JQH21" s="52" t="s">
        <v>189</v>
      </c>
      <c r="JQI21" s="52" t="s">
        <v>189</v>
      </c>
      <c r="JQJ21" s="52" t="s">
        <v>189</v>
      </c>
      <c r="JQK21" s="52" t="s">
        <v>189</v>
      </c>
      <c r="JQL21" s="52" t="s">
        <v>189</v>
      </c>
      <c r="JQM21" s="52" t="s">
        <v>189</v>
      </c>
      <c r="JQN21" s="52" t="s">
        <v>189</v>
      </c>
      <c r="JQO21" s="52" t="s">
        <v>189</v>
      </c>
      <c r="JQP21" s="52" t="s">
        <v>189</v>
      </c>
      <c r="JQQ21" s="52" t="s">
        <v>189</v>
      </c>
      <c r="JQR21" s="52" t="s">
        <v>189</v>
      </c>
      <c r="JQS21" s="52" t="s">
        <v>189</v>
      </c>
      <c r="JQT21" s="52" t="s">
        <v>189</v>
      </c>
      <c r="JQU21" s="52" t="s">
        <v>189</v>
      </c>
      <c r="JQV21" s="52" t="s">
        <v>189</v>
      </c>
      <c r="JQW21" s="52" t="s">
        <v>189</v>
      </c>
      <c r="JQX21" s="52" t="s">
        <v>189</v>
      </c>
      <c r="JQY21" s="52" t="s">
        <v>189</v>
      </c>
      <c r="JQZ21" s="52" t="s">
        <v>189</v>
      </c>
      <c r="JRA21" s="52" t="s">
        <v>189</v>
      </c>
      <c r="JRB21" s="52" t="s">
        <v>189</v>
      </c>
      <c r="JRC21" s="52" t="s">
        <v>189</v>
      </c>
      <c r="JRD21" s="52" t="s">
        <v>189</v>
      </c>
      <c r="JRE21" s="52" t="s">
        <v>189</v>
      </c>
      <c r="JRF21" s="52" t="s">
        <v>189</v>
      </c>
      <c r="JRG21" s="52" t="s">
        <v>189</v>
      </c>
      <c r="JRH21" s="52" t="s">
        <v>189</v>
      </c>
      <c r="JRI21" s="52" t="s">
        <v>189</v>
      </c>
      <c r="JRJ21" s="52" t="s">
        <v>189</v>
      </c>
      <c r="JRK21" s="52" t="s">
        <v>189</v>
      </c>
      <c r="JRL21" s="52" t="s">
        <v>189</v>
      </c>
      <c r="JRM21" s="52" t="s">
        <v>189</v>
      </c>
      <c r="JRN21" s="52" t="s">
        <v>189</v>
      </c>
      <c r="JRO21" s="52" t="s">
        <v>189</v>
      </c>
      <c r="JRP21" s="52" t="s">
        <v>189</v>
      </c>
      <c r="JRQ21" s="52" t="s">
        <v>189</v>
      </c>
      <c r="JRR21" s="52" t="s">
        <v>189</v>
      </c>
      <c r="JRS21" s="52" t="s">
        <v>189</v>
      </c>
      <c r="JRT21" s="52" t="s">
        <v>189</v>
      </c>
      <c r="JRU21" s="52" t="s">
        <v>189</v>
      </c>
      <c r="JRV21" s="52" t="s">
        <v>189</v>
      </c>
      <c r="JRW21" s="52" t="s">
        <v>189</v>
      </c>
      <c r="JRX21" s="52" t="s">
        <v>189</v>
      </c>
      <c r="JRY21" s="52" t="s">
        <v>189</v>
      </c>
      <c r="JRZ21" s="52" t="s">
        <v>189</v>
      </c>
      <c r="JSA21" s="52" t="s">
        <v>189</v>
      </c>
      <c r="JSB21" s="52" t="s">
        <v>189</v>
      </c>
      <c r="JSC21" s="52" t="s">
        <v>189</v>
      </c>
      <c r="JSD21" s="52" t="s">
        <v>189</v>
      </c>
      <c r="JSE21" s="52" t="s">
        <v>189</v>
      </c>
      <c r="JSF21" s="52" t="s">
        <v>189</v>
      </c>
      <c r="JSG21" s="52" t="s">
        <v>189</v>
      </c>
      <c r="JSH21" s="52" t="s">
        <v>189</v>
      </c>
      <c r="JSI21" s="52" t="s">
        <v>189</v>
      </c>
      <c r="JSJ21" s="52" t="s">
        <v>189</v>
      </c>
      <c r="JSK21" s="52" t="s">
        <v>189</v>
      </c>
      <c r="JSL21" s="52" t="s">
        <v>189</v>
      </c>
      <c r="JSM21" s="52" t="s">
        <v>189</v>
      </c>
      <c r="JSN21" s="52" t="s">
        <v>189</v>
      </c>
      <c r="JSO21" s="52" t="s">
        <v>189</v>
      </c>
      <c r="JSP21" s="52" t="s">
        <v>189</v>
      </c>
      <c r="JSQ21" s="52" t="s">
        <v>189</v>
      </c>
      <c r="JSR21" s="52" t="s">
        <v>189</v>
      </c>
      <c r="JSS21" s="52" t="s">
        <v>189</v>
      </c>
      <c r="JST21" s="52" t="s">
        <v>189</v>
      </c>
      <c r="JSU21" s="52" t="s">
        <v>189</v>
      </c>
      <c r="JSV21" s="52" t="s">
        <v>189</v>
      </c>
      <c r="JSW21" s="52" t="s">
        <v>189</v>
      </c>
      <c r="JSX21" s="52" t="s">
        <v>189</v>
      </c>
      <c r="JSY21" s="52" t="s">
        <v>189</v>
      </c>
      <c r="JSZ21" s="52" t="s">
        <v>189</v>
      </c>
      <c r="JTA21" s="52" t="s">
        <v>189</v>
      </c>
      <c r="JTB21" s="52" t="s">
        <v>189</v>
      </c>
      <c r="JTC21" s="52" t="s">
        <v>189</v>
      </c>
      <c r="JTD21" s="52" t="s">
        <v>189</v>
      </c>
      <c r="JTE21" s="52" t="s">
        <v>189</v>
      </c>
      <c r="JTF21" s="52" t="s">
        <v>189</v>
      </c>
      <c r="JTG21" s="52" t="s">
        <v>189</v>
      </c>
      <c r="JTH21" s="52" t="s">
        <v>189</v>
      </c>
      <c r="JTI21" s="52" t="s">
        <v>189</v>
      </c>
      <c r="JTJ21" s="52" t="s">
        <v>189</v>
      </c>
      <c r="JTK21" s="52" t="s">
        <v>189</v>
      </c>
      <c r="JTL21" s="52" t="s">
        <v>189</v>
      </c>
      <c r="JTM21" s="52" t="s">
        <v>189</v>
      </c>
      <c r="JTN21" s="52" t="s">
        <v>189</v>
      </c>
      <c r="JTO21" s="52" t="s">
        <v>189</v>
      </c>
      <c r="JTP21" s="52" t="s">
        <v>189</v>
      </c>
      <c r="JTQ21" s="52" t="s">
        <v>189</v>
      </c>
      <c r="JTR21" s="52" t="s">
        <v>189</v>
      </c>
      <c r="JTS21" s="52" t="s">
        <v>189</v>
      </c>
      <c r="JTT21" s="52" t="s">
        <v>189</v>
      </c>
      <c r="JTU21" s="52" t="s">
        <v>189</v>
      </c>
      <c r="JTV21" s="52" t="s">
        <v>189</v>
      </c>
      <c r="JTW21" s="52" t="s">
        <v>189</v>
      </c>
      <c r="JTX21" s="52" t="s">
        <v>189</v>
      </c>
      <c r="JTY21" s="52" t="s">
        <v>189</v>
      </c>
      <c r="JTZ21" s="52" t="s">
        <v>189</v>
      </c>
      <c r="JUA21" s="52" t="s">
        <v>189</v>
      </c>
      <c r="JUB21" s="52" t="s">
        <v>189</v>
      </c>
      <c r="JUC21" s="52" t="s">
        <v>189</v>
      </c>
      <c r="JUD21" s="52" t="s">
        <v>189</v>
      </c>
      <c r="JUE21" s="52" t="s">
        <v>189</v>
      </c>
      <c r="JUF21" s="52" t="s">
        <v>189</v>
      </c>
      <c r="JUG21" s="52" t="s">
        <v>189</v>
      </c>
      <c r="JUH21" s="52" t="s">
        <v>189</v>
      </c>
      <c r="JUI21" s="52" t="s">
        <v>189</v>
      </c>
      <c r="JUJ21" s="52" t="s">
        <v>189</v>
      </c>
      <c r="JUK21" s="52" t="s">
        <v>189</v>
      </c>
      <c r="JUL21" s="52" t="s">
        <v>189</v>
      </c>
      <c r="JUM21" s="52" t="s">
        <v>189</v>
      </c>
      <c r="JUN21" s="52" t="s">
        <v>189</v>
      </c>
      <c r="JUO21" s="52" t="s">
        <v>189</v>
      </c>
      <c r="JUP21" s="52" t="s">
        <v>189</v>
      </c>
      <c r="JUQ21" s="52" t="s">
        <v>189</v>
      </c>
      <c r="JUR21" s="52" t="s">
        <v>189</v>
      </c>
      <c r="JUS21" s="52" t="s">
        <v>189</v>
      </c>
      <c r="JUT21" s="52" t="s">
        <v>189</v>
      </c>
      <c r="JUU21" s="52" t="s">
        <v>189</v>
      </c>
      <c r="JUV21" s="52" t="s">
        <v>189</v>
      </c>
      <c r="JUW21" s="52" t="s">
        <v>189</v>
      </c>
      <c r="JUX21" s="52" t="s">
        <v>189</v>
      </c>
      <c r="JUY21" s="52" t="s">
        <v>189</v>
      </c>
      <c r="JUZ21" s="52" t="s">
        <v>189</v>
      </c>
      <c r="JVA21" s="52" t="s">
        <v>189</v>
      </c>
      <c r="JVB21" s="52" t="s">
        <v>189</v>
      </c>
      <c r="JVC21" s="52" t="s">
        <v>189</v>
      </c>
      <c r="JVD21" s="52" t="s">
        <v>189</v>
      </c>
      <c r="JVE21" s="52" t="s">
        <v>189</v>
      </c>
      <c r="JVF21" s="52" t="s">
        <v>189</v>
      </c>
      <c r="JVG21" s="52" t="s">
        <v>189</v>
      </c>
      <c r="JVH21" s="52" t="s">
        <v>189</v>
      </c>
      <c r="JVI21" s="52" t="s">
        <v>189</v>
      </c>
      <c r="JVJ21" s="52" t="s">
        <v>189</v>
      </c>
      <c r="JVK21" s="52" t="s">
        <v>189</v>
      </c>
      <c r="JVL21" s="52" t="s">
        <v>189</v>
      </c>
      <c r="JVM21" s="52" t="s">
        <v>189</v>
      </c>
      <c r="JVN21" s="52" t="s">
        <v>189</v>
      </c>
      <c r="JVO21" s="52" t="s">
        <v>189</v>
      </c>
      <c r="JVP21" s="52" t="s">
        <v>189</v>
      </c>
      <c r="JVQ21" s="52" t="s">
        <v>189</v>
      </c>
      <c r="JVR21" s="52" t="s">
        <v>189</v>
      </c>
      <c r="JVS21" s="52" t="s">
        <v>189</v>
      </c>
      <c r="JVT21" s="52" t="s">
        <v>189</v>
      </c>
      <c r="JVU21" s="52" t="s">
        <v>189</v>
      </c>
      <c r="JVV21" s="52" t="s">
        <v>189</v>
      </c>
      <c r="JVW21" s="52" t="s">
        <v>189</v>
      </c>
      <c r="JVX21" s="52" t="s">
        <v>189</v>
      </c>
      <c r="JVY21" s="52" t="s">
        <v>189</v>
      </c>
      <c r="JVZ21" s="52" t="s">
        <v>189</v>
      </c>
      <c r="JWA21" s="52" t="s">
        <v>189</v>
      </c>
      <c r="JWB21" s="52" t="s">
        <v>189</v>
      </c>
      <c r="JWC21" s="52" t="s">
        <v>189</v>
      </c>
      <c r="JWD21" s="52" t="s">
        <v>189</v>
      </c>
      <c r="JWE21" s="52" t="s">
        <v>189</v>
      </c>
      <c r="JWF21" s="52" t="s">
        <v>189</v>
      </c>
      <c r="JWG21" s="52" t="s">
        <v>189</v>
      </c>
      <c r="JWH21" s="52" t="s">
        <v>189</v>
      </c>
      <c r="JWI21" s="52" t="s">
        <v>189</v>
      </c>
      <c r="JWJ21" s="52" t="s">
        <v>189</v>
      </c>
      <c r="JWK21" s="52" t="s">
        <v>189</v>
      </c>
      <c r="JWL21" s="52" t="s">
        <v>189</v>
      </c>
      <c r="JWM21" s="52" t="s">
        <v>189</v>
      </c>
      <c r="JWN21" s="52" t="s">
        <v>189</v>
      </c>
      <c r="JWO21" s="52" t="s">
        <v>189</v>
      </c>
      <c r="JWP21" s="52" t="s">
        <v>189</v>
      </c>
      <c r="JWQ21" s="52" t="s">
        <v>189</v>
      </c>
      <c r="JWR21" s="52" t="s">
        <v>189</v>
      </c>
      <c r="JWS21" s="52" t="s">
        <v>189</v>
      </c>
      <c r="JWT21" s="52" t="s">
        <v>189</v>
      </c>
      <c r="JWU21" s="52" t="s">
        <v>189</v>
      </c>
      <c r="JWV21" s="52" t="s">
        <v>189</v>
      </c>
      <c r="JWW21" s="52" t="s">
        <v>189</v>
      </c>
      <c r="JWX21" s="52" t="s">
        <v>189</v>
      </c>
      <c r="JWY21" s="52" t="s">
        <v>189</v>
      </c>
      <c r="JWZ21" s="52" t="s">
        <v>189</v>
      </c>
      <c r="JXA21" s="52" t="s">
        <v>189</v>
      </c>
      <c r="JXB21" s="52" t="s">
        <v>189</v>
      </c>
      <c r="JXC21" s="52" t="s">
        <v>189</v>
      </c>
      <c r="JXD21" s="52" t="s">
        <v>189</v>
      </c>
      <c r="JXE21" s="52" t="s">
        <v>189</v>
      </c>
      <c r="JXF21" s="52" t="s">
        <v>189</v>
      </c>
      <c r="JXG21" s="52" t="s">
        <v>189</v>
      </c>
      <c r="JXH21" s="52" t="s">
        <v>189</v>
      </c>
      <c r="JXI21" s="52" t="s">
        <v>189</v>
      </c>
      <c r="JXJ21" s="52" t="s">
        <v>189</v>
      </c>
      <c r="JXK21" s="52" t="s">
        <v>189</v>
      </c>
      <c r="JXL21" s="52" t="s">
        <v>189</v>
      </c>
      <c r="JXM21" s="52" t="s">
        <v>189</v>
      </c>
      <c r="JXN21" s="52" t="s">
        <v>189</v>
      </c>
      <c r="JXO21" s="52" t="s">
        <v>189</v>
      </c>
      <c r="JXP21" s="52" t="s">
        <v>189</v>
      </c>
      <c r="JXQ21" s="52" t="s">
        <v>189</v>
      </c>
      <c r="JXR21" s="52" t="s">
        <v>189</v>
      </c>
      <c r="JXS21" s="52" t="s">
        <v>189</v>
      </c>
      <c r="JXT21" s="52" t="s">
        <v>189</v>
      </c>
      <c r="JXU21" s="52" t="s">
        <v>189</v>
      </c>
      <c r="JXV21" s="52" t="s">
        <v>189</v>
      </c>
      <c r="JXW21" s="52" t="s">
        <v>189</v>
      </c>
      <c r="JXX21" s="52" t="s">
        <v>189</v>
      </c>
      <c r="JXY21" s="52" t="s">
        <v>189</v>
      </c>
      <c r="JXZ21" s="52" t="s">
        <v>189</v>
      </c>
      <c r="JYA21" s="52" t="s">
        <v>189</v>
      </c>
      <c r="JYB21" s="52" t="s">
        <v>189</v>
      </c>
      <c r="JYC21" s="52" t="s">
        <v>189</v>
      </c>
      <c r="JYD21" s="52" t="s">
        <v>189</v>
      </c>
      <c r="JYE21" s="52" t="s">
        <v>189</v>
      </c>
      <c r="JYF21" s="52" t="s">
        <v>189</v>
      </c>
      <c r="JYG21" s="52" t="s">
        <v>189</v>
      </c>
      <c r="JYH21" s="52" t="s">
        <v>189</v>
      </c>
      <c r="JYI21" s="52" t="s">
        <v>189</v>
      </c>
      <c r="JYJ21" s="52" t="s">
        <v>189</v>
      </c>
      <c r="JYK21" s="52" t="s">
        <v>189</v>
      </c>
      <c r="JYL21" s="52" t="s">
        <v>189</v>
      </c>
      <c r="JYM21" s="52" t="s">
        <v>189</v>
      </c>
      <c r="JYN21" s="52" t="s">
        <v>189</v>
      </c>
      <c r="JYO21" s="52" t="s">
        <v>189</v>
      </c>
      <c r="JYP21" s="52" t="s">
        <v>189</v>
      </c>
      <c r="JYQ21" s="52" t="s">
        <v>189</v>
      </c>
      <c r="JYR21" s="52" t="s">
        <v>189</v>
      </c>
      <c r="JYS21" s="52" t="s">
        <v>189</v>
      </c>
      <c r="JYT21" s="52" t="s">
        <v>189</v>
      </c>
      <c r="JYU21" s="52" t="s">
        <v>189</v>
      </c>
      <c r="JYV21" s="52" t="s">
        <v>189</v>
      </c>
      <c r="JYW21" s="52" t="s">
        <v>189</v>
      </c>
      <c r="JYX21" s="52" t="s">
        <v>189</v>
      </c>
      <c r="JYY21" s="52" t="s">
        <v>189</v>
      </c>
      <c r="JYZ21" s="52" t="s">
        <v>189</v>
      </c>
      <c r="JZA21" s="52" t="s">
        <v>189</v>
      </c>
      <c r="JZB21" s="52" t="s">
        <v>189</v>
      </c>
      <c r="JZC21" s="52" t="s">
        <v>189</v>
      </c>
      <c r="JZD21" s="52" t="s">
        <v>189</v>
      </c>
      <c r="JZE21" s="52" t="s">
        <v>189</v>
      </c>
      <c r="JZF21" s="52" t="s">
        <v>189</v>
      </c>
      <c r="JZG21" s="52" t="s">
        <v>189</v>
      </c>
      <c r="JZH21" s="52" t="s">
        <v>189</v>
      </c>
      <c r="JZI21" s="52" t="s">
        <v>189</v>
      </c>
      <c r="JZJ21" s="52" t="s">
        <v>189</v>
      </c>
      <c r="JZK21" s="52" t="s">
        <v>189</v>
      </c>
      <c r="JZL21" s="52" t="s">
        <v>189</v>
      </c>
      <c r="JZM21" s="52" t="s">
        <v>189</v>
      </c>
      <c r="JZN21" s="52" t="s">
        <v>189</v>
      </c>
      <c r="JZO21" s="52" t="s">
        <v>189</v>
      </c>
      <c r="JZP21" s="52" t="s">
        <v>189</v>
      </c>
      <c r="JZQ21" s="52" t="s">
        <v>189</v>
      </c>
      <c r="JZR21" s="52" t="s">
        <v>189</v>
      </c>
      <c r="JZS21" s="52" t="s">
        <v>189</v>
      </c>
      <c r="JZT21" s="52" t="s">
        <v>189</v>
      </c>
      <c r="JZU21" s="52" t="s">
        <v>189</v>
      </c>
      <c r="JZV21" s="52" t="s">
        <v>189</v>
      </c>
      <c r="JZW21" s="52" t="s">
        <v>189</v>
      </c>
      <c r="JZX21" s="52" t="s">
        <v>189</v>
      </c>
      <c r="JZY21" s="52" t="s">
        <v>189</v>
      </c>
      <c r="JZZ21" s="52" t="s">
        <v>189</v>
      </c>
      <c r="KAA21" s="52" t="s">
        <v>189</v>
      </c>
      <c r="KAB21" s="52" t="s">
        <v>189</v>
      </c>
      <c r="KAC21" s="52" t="s">
        <v>189</v>
      </c>
      <c r="KAD21" s="52" t="s">
        <v>189</v>
      </c>
      <c r="KAE21" s="52" t="s">
        <v>189</v>
      </c>
      <c r="KAF21" s="52" t="s">
        <v>189</v>
      </c>
      <c r="KAG21" s="52" t="s">
        <v>189</v>
      </c>
      <c r="KAH21" s="52" t="s">
        <v>189</v>
      </c>
      <c r="KAI21" s="52" t="s">
        <v>189</v>
      </c>
      <c r="KAJ21" s="52" t="s">
        <v>189</v>
      </c>
      <c r="KAK21" s="52" t="s">
        <v>189</v>
      </c>
      <c r="KAL21" s="52" t="s">
        <v>189</v>
      </c>
      <c r="KAM21" s="52" t="s">
        <v>189</v>
      </c>
      <c r="KAN21" s="52" t="s">
        <v>189</v>
      </c>
      <c r="KAO21" s="52" t="s">
        <v>189</v>
      </c>
      <c r="KAP21" s="52" t="s">
        <v>189</v>
      </c>
      <c r="KAQ21" s="52" t="s">
        <v>189</v>
      </c>
      <c r="KAR21" s="52" t="s">
        <v>189</v>
      </c>
      <c r="KAS21" s="52" t="s">
        <v>189</v>
      </c>
      <c r="KAT21" s="52" t="s">
        <v>189</v>
      </c>
      <c r="KAU21" s="52" t="s">
        <v>189</v>
      </c>
      <c r="KAV21" s="52" t="s">
        <v>189</v>
      </c>
      <c r="KAW21" s="52" t="s">
        <v>189</v>
      </c>
      <c r="KAX21" s="52" t="s">
        <v>189</v>
      </c>
      <c r="KAY21" s="52" t="s">
        <v>189</v>
      </c>
      <c r="KAZ21" s="52" t="s">
        <v>189</v>
      </c>
      <c r="KBA21" s="52" t="s">
        <v>189</v>
      </c>
      <c r="KBB21" s="52" t="s">
        <v>189</v>
      </c>
      <c r="KBC21" s="52" t="s">
        <v>189</v>
      </c>
      <c r="KBD21" s="52" t="s">
        <v>189</v>
      </c>
      <c r="KBE21" s="52" t="s">
        <v>189</v>
      </c>
      <c r="KBF21" s="52" t="s">
        <v>189</v>
      </c>
      <c r="KBG21" s="52" t="s">
        <v>189</v>
      </c>
      <c r="KBH21" s="52" t="s">
        <v>189</v>
      </c>
      <c r="KBI21" s="52" t="s">
        <v>189</v>
      </c>
      <c r="KBJ21" s="52" t="s">
        <v>189</v>
      </c>
      <c r="KBK21" s="52" t="s">
        <v>189</v>
      </c>
      <c r="KBL21" s="52" t="s">
        <v>189</v>
      </c>
      <c r="KBM21" s="52" t="s">
        <v>189</v>
      </c>
      <c r="KBN21" s="52" t="s">
        <v>189</v>
      </c>
      <c r="KBO21" s="52" t="s">
        <v>189</v>
      </c>
      <c r="KBP21" s="52" t="s">
        <v>189</v>
      </c>
      <c r="KBQ21" s="52" t="s">
        <v>189</v>
      </c>
      <c r="KBR21" s="52" t="s">
        <v>189</v>
      </c>
      <c r="KBS21" s="52" t="s">
        <v>189</v>
      </c>
      <c r="KBT21" s="52" t="s">
        <v>189</v>
      </c>
      <c r="KBU21" s="52" t="s">
        <v>189</v>
      </c>
      <c r="KBV21" s="52" t="s">
        <v>189</v>
      </c>
      <c r="KBW21" s="52" t="s">
        <v>189</v>
      </c>
      <c r="KBX21" s="52" t="s">
        <v>189</v>
      </c>
      <c r="KBY21" s="52" t="s">
        <v>189</v>
      </c>
      <c r="KBZ21" s="52" t="s">
        <v>189</v>
      </c>
      <c r="KCA21" s="52" t="s">
        <v>189</v>
      </c>
      <c r="KCB21" s="52" t="s">
        <v>189</v>
      </c>
      <c r="KCC21" s="52" t="s">
        <v>189</v>
      </c>
      <c r="KCD21" s="52" t="s">
        <v>189</v>
      </c>
      <c r="KCE21" s="52" t="s">
        <v>189</v>
      </c>
      <c r="KCF21" s="52" t="s">
        <v>189</v>
      </c>
      <c r="KCG21" s="52" t="s">
        <v>189</v>
      </c>
      <c r="KCH21" s="52" t="s">
        <v>189</v>
      </c>
      <c r="KCI21" s="52" t="s">
        <v>189</v>
      </c>
      <c r="KCJ21" s="52" t="s">
        <v>189</v>
      </c>
      <c r="KCK21" s="52" t="s">
        <v>189</v>
      </c>
      <c r="KCL21" s="52" t="s">
        <v>189</v>
      </c>
      <c r="KCM21" s="52" t="s">
        <v>189</v>
      </c>
      <c r="KCN21" s="52" t="s">
        <v>189</v>
      </c>
      <c r="KCO21" s="52" t="s">
        <v>189</v>
      </c>
      <c r="KCP21" s="52" t="s">
        <v>189</v>
      </c>
      <c r="KCQ21" s="52" t="s">
        <v>189</v>
      </c>
      <c r="KCR21" s="52" t="s">
        <v>189</v>
      </c>
      <c r="KCS21" s="52" t="s">
        <v>189</v>
      </c>
      <c r="KCT21" s="52" t="s">
        <v>189</v>
      </c>
      <c r="KCU21" s="52" t="s">
        <v>189</v>
      </c>
      <c r="KCV21" s="52" t="s">
        <v>189</v>
      </c>
      <c r="KCW21" s="52" t="s">
        <v>189</v>
      </c>
      <c r="KCX21" s="52" t="s">
        <v>189</v>
      </c>
      <c r="KCY21" s="52" t="s">
        <v>189</v>
      </c>
      <c r="KCZ21" s="52" t="s">
        <v>189</v>
      </c>
      <c r="KDA21" s="52" t="s">
        <v>189</v>
      </c>
      <c r="KDB21" s="52" t="s">
        <v>189</v>
      </c>
      <c r="KDC21" s="52" t="s">
        <v>189</v>
      </c>
      <c r="KDD21" s="52" t="s">
        <v>189</v>
      </c>
      <c r="KDE21" s="52" t="s">
        <v>189</v>
      </c>
      <c r="KDF21" s="52" t="s">
        <v>189</v>
      </c>
      <c r="KDG21" s="52" t="s">
        <v>189</v>
      </c>
      <c r="KDH21" s="52" t="s">
        <v>189</v>
      </c>
      <c r="KDI21" s="52" t="s">
        <v>189</v>
      </c>
      <c r="KDJ21" s="52" t="s">
        <v>189</v>
      </c>
      <c r="KDK21" s="52" t="s">
        <v>189</v>
      </c>
      <c r="KDL21" s="52" t="s">
        <v>189</v>
      </c>
      <c r="KDM21" s="52" t="s">
        <v>189</v>
      </c>
      <c r="KDN21" s="52" t="s">
        <v>189</v>
      </c>
      <c r="KDO21" s="52" t="s">
        <v>189</v>
      </c>
      <c r="KDP21" s="52" t="s">
        <v>189</v>
      </c>
      <c r="KDQ21" s="52" t="s">
        <v>189</v>
      </c>
      <c r="KDR21" s="52" t="s">
        <v>189</v>
      </c>
      <c r="KDS21" s="52" t="s">
        <v>189</v>
      </c>
      <c r="KDT21" s="52" t="s">
        <v>189</v>
      </c>
      <c r="KDU21" s="52" t="s">
        <v>189</v>
      </c>
      <c r="KDV21" s="52" t="s">
        <v>189</v>
      </c>
      <c r="KDW21" s="52" t="s">
        <v>189</v>
      </c>
      <c r="KDX21" s="52" t="s">
        <v>189</v>
      </c>
      <c r="KDY21" s="52" t="s">
        <v>189</v>
      </c>
      <c r="KDZ21" s="52" t="s">
        <v>189</v>
      </c>
      <c r="KEA21" s="52" t="s">
        <v>189</v>
      </c>
      <c r="KEB21" s="52" t="s">
        <v>189</v>
      </c>
      <c r="KEC21" s="52" t="s">
        <v>189</v>
      </c>
      <c r="KED21" s="52" t="s">
        <v>189</v>
      </c>
      <c r="KEE21" s="52" t="s">
        <v>189</v>
      </c>
      <c r="KEF21" s="52" t="s">
        <v>189</v>
      </c>
      <c r="KEG21" s="52" t="s">
        <v>189</v>
      </c>
      <c r="KEH21" s="52" t="s">
        <v>189</v>
      </c>
      <c r="KEI21" s="52" t="s">
        <v>189</v>
      </c>
      <c r="KEJ21" s="52" t="s">
        <v>189</v>
      </c>
      <c r="KEK21" s="52" t="s">
        <v>189</v>
      </c>
      <c r="KEL21" s="52" t="s">
        <v>189</v>
      </c>
      <c r="KEM21" s="52" t="s">
        <v>189</v>
      </c>
      <c r="KEN21" s="52" t="s">
        <v>189</v>
      </c>
      <c r="KEO21" s="52" t="s">
        <v>189</v>
      </c>
      <c r="KEP21" s="52" t="s">
        <v>189</v>
      </c>
      <c r="KEQ21" s="52" t="s">
        <v>189</v>
      </c>
      <c r="KER21" s="52" t="s">
        <v>189</v>
      </c>
      <c r="KES21" s="52" t="s">
        <v>189</v>
      </c>
      <c r="KET21" s="52" t="s">
        <v>189</v>
      </c>
      <c r="KEU21" s="52" t="s">
        <v>189</v>
      </c>
      <c r="KEV21" s="52" t="s">
        <v>189</v>
      </c>
      <c r="KEW21" s="52" t="s">
        <v>189</v>
      </c>
      <c r="KEX21" s="52" t="s">
        <v>189</v>
      </c>
      <c r="KEY21" s="52" t="s">
        <v>189</v>
      </c>
      <c r="KEZ21" s="52" t="s">
        <v>189</v>
      </c>
      <c r="KFA21" s="52" t="s">
        <v>189</v>
      </c>
      <c r="KFB21" s="52" t="s">
        <v>189</v>
      </c>
      <c r="KFC21" s="52" t="s">
        <v>189</v>
      </c>
      <c r="KFD21" s="52" t="s">
        <v>189</v>
      </c>
      <c r="KFE21" s="52" t="s">
        <v>189</v>
      </c>
      <c r="KFF21" s="52" t="s">
        <v>189</v>
      </c>
      <c r="KFG21" s="52" t="s">
        <v>189</v>
      </c>
      <c r="KFH21" s="52" t="s">
        <v>189</v>
      </c>
      <c r="KFI21" s="52" t="s">
        <v>189</v>
      </c>
      <c r="KFJ21" s="52" t="s">
        <v>189</v>
      </c>
      <c r="KFK21" s="52" t="s">
        <v>189</v>
      </c>
      <c r="KFL21" s="52" t="s">
        <v>189</v>
      </c>
      <c r="KFM21" s="52" t="s">
        <v>189</v>
      </c>
      <c r="KFN21" s="52" t="s">
        <v>189</v>
      </c>
      <c r="KFO21" s="52" t="s">
        <v>189</v>
      </c>
      <c r="KFP21" s="52" t="s">
        <v>189</v>
      </c>
      <c r="KFQ21" s="52" t="s">
        <v>189</v>
      </c>
      <c r="KFR21" s="52" t="s">
        <v>189</v>
      </c>
      <c r="KFS21" s="52" t="s">
        <v>189</v>
      </c>
      <c r="KFT21" s="52" t="s">
        <v>189</v>
      </c>
      <c r="KFU21" s="52" t="s">
        <v>189</v>
      </c>
      <c r="KFV21" s="52" t="s">
        <v>189</v>
      </c>
      <c r="KFW21" s="52" t="s">
        <v>189</v>
      </c>
      <c r="KFX21" s="52" t="s">
        <v>189</v>
      </c>
      <c r="KFY21" s="52" t="s">
        <v>189</v>
      </c>
      <c r="KFZ21" s="52" t="s">
        <v>189</v>
      </c>
      <c r="KGA21" s="52" t="s">
        <v>189</v>
      </c>
      <c r="KGB21" s="52" t="s">
        <v>189</v>
      </c>
      <c r="KGC21" s="52" t="s">
        <v>189</v>
      </c>
      <c r="KGD21" s="52" t="s">
        <v>189</v>
      </c>
      <c r="KGE21" s="52" t="s">
        <v>189</v>
      </c>
      <c r="KGF21" s="52" t="s">
        <v>189</v>
      </c>
      <c r="KGG21" s="52" t="s">
        <v>189</v>
      </c>
      <c r="KGH21" s="52" t="s">
        <v>189</v>
      </c>
      <c r="KGI21" s="52" t="s">
        <v>189</v>
      </c>
      <c r="KGJ21" s="52" t="s">
        <v>189</v>
      </c>
      <c r="KGK21" s="52" t="s">
        <v>189</v>
      </c>
      <c r="KGL21" s="52" t="s">
        <v>189</v>
      </c>
      <c r="KGM21" s="52" t="s">
        <v>189</v>
      </c>
      <c r="KGN21" s="52" t="s">
        <v>189</v>
      </c>
      <c r="KGO21" s="52" t="s">
        <v>189</v>
      </c>
      <c r="KGP21" s="52" t="s">
        <v>189</v>
      </c>
      <c r="KGQ21" s="52" t="s">
        <v>189</v>
      </c>
      <c r="KGR21" s="52" t="s">
        <v>189</v>
      </c>
      <c r="KGS21" s="52" t="s">
        <v>189</v>
      </c>
      <c r="KGT21" s="52" t="s">
        <v>189</v>
      </c>
      <c r="KGU21" s="52" t="s">
        <v>189</v>
      </c>
      <c r="KGV21" s="52" t="s">
        <v>189</v>
      </c>
      <c r="KGW21" s="52" t="s">
        <v>189</v>
      </c>
      <c r="KGX21" s="52" t="s">
        <v>189</v>
      </c>
      <c r="KGY21" s="52" t="s">
        <v>189</v>
      </c>
      <c r="KGZ21" s="52" t="s">
        <v>189</v>
      </c>
      <c r="KHA21" s="52" t="s">
        <v>189</v>
      </c>
      <c r="KHB21" s="52" t="s">
        <v>189</v>
      </c>
      <c r="KHC21" s="52" t="s">
        <v>189</v>
      </c>
      <c r="KHD21" s="52" t="s">
        <v>189</v>
      </c>
      <c r="KHE21" s="52" t="s">
        <v>189</v>
      </c>
      <c r="KHF21" s="52" t="s">
        <v>189</v>
      </c>
      <c r="KHG21" s="52" t="s">
        <v>189</v>
      </c>
      <c r="KHH21" s="52" t="s">
        <v>189</v>
      </c>
      <c r="KHI21" s="52" t="s">
        <v>189</v>
      </c>
      <c r="KHJ21" s="52" t="s">
        <v>189</v>
      </c>
      <c r="KHK21" s="52" t="s">
        <v>189</v>
      </c>
      <c r="KHL21" s="52" t="s">
        <v>189</v>
      </c>
      <c r="KHM21" s="52" t="s">
        <v>189</v>
      </c>
      <c r="KHN21" s="52" t="s">
        <v>189</v>
      </c>
      <c r="KHO21" s="52" t="s">
        <v>189</v>
      </c>
      <c r="KHP21" s="52" t="s">
        <v>189</v>
      </c>
      <c r="KHQ21" s="52" t="s">
        <v>189</v>
      </c>
      <c r="KHR21" s="52" t="s">
        <v>189</v>
      </c>
      <c r="KHS21" s="52" t="s">
        <v>189</v>
      </c>
      <c r="KHT21" s="52" t="s">
        <v>189</v>
      </c>
      <c r="KHU21" s="52" t="s">
        <v>189</v>
      </c>
      <c r="KHV21" s="52" t="s">
        <v>189</v>
      </c>
      <c r="KHW21" s="52" t="s">
        <v>189</v>
      </c>
      <c r="KHX21" s="52" t="s">
        <v>189</v>
      </c>
      <c r="KHY21" s="52" t="s">
        <v>189</v>
      </c>
      <c r="KHZ21" s="52" t="s">
        <v>189</v>
      </c>
      <c r="KIA21" s="52" t="s">
        <v>189</v>
      </c>
      <c r="KIB21" s="52" t="s">
        <v>189</v>
      </c>
      <c r="KIC21" s="52" t="s">
        <v>189</v>
      </c>
      <c r="KID21" s="52" t="s">
        <v>189</v>
      </c>
      <c r="KIE21" s="52" t="s">
        <v>189</v>
      </c>
      <c r="KIF21" s="52" t="s">
        <v>189</v>
      </c>
      <c r="KIG21" s="52" t="s">
        <v>189</v>
      </c>
      <c r="KIH21" s="52" t="s">
        <v>189</v>
      </c>
      <c r="KII21" s="52" t="s">
        <v>189</v>
      </c>
      <c r="KIJ21" s="52" t="s">
        <v>189</v>
      </c>
      <c r="KIK21" s="52" t="s">
        <v>189</v>
      </c>
      <c r="KIL21" s="52" t="s">
        <v>189</v>
      </c>
      <c r="KIM21" s="52" t="s">
        <v>189</v>
      </c>
      <c r="KIN21" s="52" t="s">
        <v>189</v>
      </c>
      <c r="KIO21" s="52" t="s">
        <v>189</v>
      </c>
      <c r="KIP21" s="52" t="s">
        <v>189</v>
      </c>
      <c r="KIQ21" s="52" t="s">
        <v>189</v>
      </c>
      <c r="KIR21" s="52" t="s">
        <v>189</v>
      </c>
      <c r="KIS21" s="52" t="s">
        <v>189</v>
      </c>
      <c r="KIT21" s="52" t="s">
        <v>189</v>
      </c>
      <c r="KIU21" s="52" t="s">
        <v>189</v>
      </c>
      <c r="KIV21" s="52" t="s">
        <v>189</v>
      </c>
      <c r="KIW21" s="52" t="s">
        <v>189</v>
      </c>
      <c r="KIX21" s="52" t="s">
        <v>189</v>
      </c>
      <c r="KIY21" s="52" t="s">
        <v>189</v>
      </c>
      <c r="KIZ21" s="52" t="s">
        <v>189</v>
      </c>
      <c r="KJA21" s="52" t="s">
        <v>189</v>
      </c>
      <c r="KJB21" s="52" t="s">
        <v>189</v>
      </c>
      <c r="KJC21" s="52" t="s">
        <v>189</v>
      </c>
      <c r="KJD21" s="52" t="s">
        <v>189</v>
      </c>
      <c r="KJE21" s="52" t="s">
        <v>189</v>
      </c>
      <c r="KJF21" s="52" t="s">
        <v>189</v>
      </c>
      <c r="KJG21" s="52" t="s">
        <v>189</v>
      </c>
      <c r="KJH21" s="52" t="s">
        <v>189</v>
      </c>
      <c r="KJI21" s="52" t="s">
        <v>189</v>
      </c>
      <c r="KJJ21" s="52" t="s">
        <v>189</v>
      </c>
      <c r="KJK21" s="52" t="s">
        <v>189</v>
      </c>
      <c r="KJL21" s="52" t="s">
        <v>189</v>
      </c>
      <c r="KJM21" s="52" t="s">
        <v>189</v>
      </c>
      <c r="KJN21" s="52" t="s">
        <v>189</v>
      </c>
      <c r="KJO21" s="52" t="s">
        <v>189</v>
      </c>
      <c r="KJP21" s="52" t="s">
        <v>189</v>
      </c>
      <c r="KJQ21" s="52" t="s">
        <v>189</v>
      </c>
      <c r="KJR21" s="52" t="s">
        <v>189</v>
      </c>
      <c r="KJS21" s="52" t="s">
        <v>189</v>
      </c>
      <c r="KJT21" s="52" t="s">
        <v>189</v>
      </c>
      <c r="KJU21" s="52" t="s">
        <v>189</v>
      </c>
      <c r="KJV21" s="52" t="s">
        <v>189</v>
      </c>
      <c r="KJW21" s="52" t="s">
        <v>189</v>
      </c>
      <c r="KJX21" s="52" t="s">
        <v>189</v>
      </c>
      <c r="KJY21" s="52" t="s">
        <v>189</v>
      </c>
      <c r="KJZ21" s="52" t="s">
        <v>189</v>
      </c>
      <c r="KKA21" s="52" t="s">
        <v>189</v>
      </c>
      <c r="KKB21" s="52" t="s">
        <v>189</v>
      </c>
      <c r="KKC21" s="52" t="s">
        <v>189</v>
      </c>
      <c r="KKD21" s="52" t="s">
        <v>189</v>
      </c>
      <c r="KKE21" s="52" t="s">
        <v>189</v>
      </c>
      <c r="KKF21" s="52" t="s">
        <v>189</v>
      </c>
      <c r="KKG21" s="52" t="s">
        <v>189</v>
      </c>
      <c r="KKH21" s="52" t="s">
        <v>189</v>
      </c>
      <c r="KKI21" s="52" t="s">
        <v>189</v>
      </c>
      <c r="KKJ21" s="52" t="s">
        <v>189</v>
      </c>
      <c r="KKK21" s="52" t="s">
        <v>189</v>
      </c>
      <c r="KKL21" s="52" t="s">
        <v>189</v>
      </c>
      <c r="KKM21" s="52" t="s">
        <v>189</v>
      </c>
      <c r="KKN21" s="52" t="s">
        <v>189</v>
      </c>
      <c r="KKO21" s="52" t="s">
        <v>189</v>
      </c>
      <c r="KKP21" s="52" t="s">
        <v>189</v>
      </c>
      <c r="KKQ21" s="52" t="s">
        <v>189</v>
      </c>
      <c r="KKR21" s="52" t="s">
        <v>189</v>
      </c>
      <c r="KKS21" s="52" t="s">
        <v>189</v>
      </c>
      <c r="KKT21" s="52" t="s">
        <v>189</v>
      </c>
      <c r="KKU21" s="52" t="s">
        <v>189</v>
      </c>
      <c r="KKV21" s="52" t="s">
        <v>189</v>
      </c>
      <c r="KKW21" s="52" t="s">
        <v>189</v>
      </c>
      <c r="KKX21" s="52" t="s">
        <v>189</v>
      </c>
      <c r="KKY21" s="52" t="s">
        <v>189</v>
      </c>
      <c r="KKZ21" s="52" t="s">
        <v>189</v>
      </c>
      <c r="KLA21" s="52" t="s">
        <v>189</v>
      </c>
      <c r="KLB21" s="52" t="s">
        <v>189</v>
      </c>
      <c r="KLC21" s="52" t="s">
        <v>189</v>
      </c>
      <c r="KLD21" s="52" t="s">
        <v>189</v>
      </c>
      <c r="KLE21" s="52" t="s">
        <v>189</v>
      </c>
      <c r="KLF21" s="52" t="s">
        <v>189</v>
      </c>
      <c r="KLG21" s="52" t="s">
        <v>189</v>
      </c>
      <c r="KLH21" s="52" t="s">
        <v>189</v>
      </c>
      <c r="KLI21" s="52" t="s">
        <v>189</v>
      </c>
      <c r="KLJ21" s="52" t="s">
        <v>189</v>
      </c>
      <c r="KLK21" s="52" t="s">
        <v>189</v>
      </c>
      <c r="KLL21" s="52" t="s">
        <v>189</v>
      </c>
      <c r="KLM21" s="52" t="s">
        <v>189</v>
      </c>
      <c r="KLN21" s="52" t="s">
        <v>189</v>
      </c>
      <c r="KLO21" s="52" t="s">
        <v>189</v>
      </c>
      <c r="KLP21" s="52" t="s">
        <v>189</v>
      </c>
      <c r="KLQ21" s="52" t="s">
        <v>189</v>
      </c>
      <c r="KLR21" s="52" t="s">
        <v>189</v>
      </c>
      <c r="KLS21" s="52" t="s">
        <v>189</v>
      </c>
      <c r="KLT21" s="52" t="s">
        <v>189</v>
      </c>
      <c r="KLU21" s="52" t="s">
        <v>189</v>
      </c>
      <c r="KLV21" s="52" t="s">
        <v>189</v>
      </c>
      <c r="KLW21" s="52" t="s">
        <v>189</v>
      </c>
      <c r="KLX21" s="52" t="s">
        <v>189</v>
      </c>
      <c r="KLY21" s="52" t="s">
        <v>189</v>
      </c>
      <c r="KLZ21" s="52" t="s">
        <v>189</v>
      </c>
      <c r="KMA21" s="52" t="s">
        <v>189</v>
      </c>
      <c r="KMB21" s="52" t="s">
        <v>189</v>
      </c>
      <c r="KMC21" s="52" t="s">
        <v>189</v>
      </c>
      <c r="KMD21" s="52" t="s">
        <v>189</v>
      </c>
      <c r="KME21" s="52" t="s">
        <v>189</v>
      </c>
      <c r="KMF21" s="52" t="s">
        <v>189</v>
      </c>
      <c r="KMG21" s="52" t="s">
        <v>189</v>
      </c>
      <c r="KMH21" s="52" t="s">
        <v>189</v>
      </c>
      <c r="KMI21" s="52" t="s">
        <v>189</v>
      </c>
      <c r="KMJ21" s="52" t="s">
        <v>189</v>
      </c>
      <c r="KMK21" s="52" t="s">
        <v>189</v>
      </c>
      <c r="KML21" s="52" t="s">
        <v>189</v>
      </c>
      <c r="KMM21" s="52" t="s">
        <v>189</v>
      </c>
      <c r="KMN21" s="52" t="s">
        <v>189</v>
      </c>
      <c r="KMO21" s="52" t="s">
        <v>189</v>
      </c>
      <c r="KMP21" s="52" t="s">
        <v>189</v>
      </c>
      <c r="KMQ21" s="52" t="s">
        <v>189</v>
      </c>
      <c r="KMR21" s="52" t="s">
        <v>189</v>
      </c>
      <c r="KMS21" s="52" t="s">
        <v>189</v>
      </c>
      <c r="KMT21" s="52" t="s">
        <v>189</v>
      </c>
      <c r="KMU21" s="52" t="s">
        <v>189</v>
      </c>
      <c r="KMV21" s="52" t="s">
        <v>189</v>
      </c>
      <c r="KMW21" s="52" t="s">
        <v>189</v>
      </c>
      <c r="KMX21" s="52" t="s">
        <v>189</v>
      </c>
      <c r="KMY21" s="52" t="s">
        <v>189</v>
      </c>
      <c r="KMZ21" s="52" t="s">
        <v>189</v>
      </c>
      <c r="KNA21" s="52" t="s">
        <v>189</v>
      </c>
      <c r="KNB21" s="52" t="s">
        <v>189</v>
      </c>
      <c r="KNC21" s="52" t="s">
        <v>189</v>
      </c>
      <c r="KND21" s="52" t="s">
        <v>189</v>
      </c>
      <c r="KNE21" s="52" t="s">
        <v>189</v>
      </c>
      <c r="KNF21" s="52" t="s">
        <v>189</v>
      </c>
      <c r="KNG21" s="52" t="s">
        <v>189</v>
      </c>
      <c r="KNH21" s="52" t="s">
        <v>189</v>
      </c>
      <c r="KNI21" s="52" t="s">
        <v>189</v>
      </c>
      <c r="KNJ21" s="52" t="s">
        <v>189</v>
      </c>
      <c r="KNK21" s="52" t="s">
        <v>189</v>
      </c>
      <c r="KNL21" s="52" t="s">
        <v>189</v>
      </c>
      <c r="KNM21" s="52" t="s">
        <v>189</v>
      </c>
      <c r="KNN21" s="52" t="s">
        <v>189</v>
      </c>
      <c r="KNO21" s="52" t="s">
        <v>189</v>
      </c>
      <c r="KNP21" s="52" t="s">
        <v>189</v>
      </c>
      <c r="KNQ21" s="52" t="s">
        <v>189</v>
      </c>
      <c r="KNR21" s="52" t="s">
        <v>189</v>
      </c>
      <c r="KNS21" s="52" t="s">
        <v>189</v>
      </c>
      <c r="KNT21" s="52" t="s">
        <v>189</v>
      </c>
      <c r="KNU21" s="52" t="s">
        <v>189</v>
      </c>
      <c r="KNV21" s="52" t="s">
        <v>189</v>
      </c>
      <c r="KNW21" s="52" t="s">
        <v>189</v>
      </c>
      <c r="KNX21" s="52" t="s">
        <v>189</v>
      </c>
      <c r="KNY21" s="52" t="s">
        <v>189</v>
      </c>
      <c r="KNZ21" s="52" t="s">
        <v>189</v>
      </c>
      <c r="KOA21" s="52" t="s">
        <v>189</v>
      </c>
      <c r="KOB21" s="52" t="s">
        <v>189</v>
      </c>
      <c r="KOC21" s="52" t="s">
        <v>189</v>
      </c>
      <c r="KOD21" s="52" t="s">
        <v>189</v>
      </c>
      <c r="KOE21" s="52" t="s">
        <v>189</v>
      </c>
      <c r="KOF21" s="52" t="s">
        <v>189</v>
      </c>
      <c r="KOG21" s="52" t="s">
        <v>189</v>
      </c>
      <c r="KOH21" s="52" t="s">
        <v>189</v>
      </c>
      <c r="KOI21" s="52" t="s">
        <v>189</v>
      </c>
      <c r="KOJ21" s="52" t="s">
        <v>189</v>
      </c>
      <c r="KOK21" s="52" t="s">
        <v>189</v>
      </c>
      <c r="KOL21" s="52" t="s">
        <v>189</v>
      </c>
      <c r="KOM21" s="52" t="s">
        <v>189</v>
      </c>
      <c r="KON21" s="52" t="s">
        <v>189</v>
      </c>
      <c r="KOO21" s="52" t="s">
        <v>189</v>
      </c>
      <c r="KOP21" s="52" t="s">
        <v>189</v>
      </c>
      <c r="KOQ21" s="52" t="s">
        <v>189</v>
      </c>
      <c r="KOR21" s="52" t="s">
        <v>189</v>
      </c>
      <c r="KOS21" s="52" t="s">
        <v>189</v>
      </c>
      <c r="KOT21" s="52" t="s">
        <v>189</v>
      </c>
      <c r="KOU21" s="52" t="s">
        <v>189</v>
      </c>
      <c r="KOV21" s="52" t="s">
        <v>189</v>
      </c>
      <c r="KOW21" s="52" t="s">
        <v>189</v>
      </c>
      <c r="KOX21" s="52" t="s">
        <v>189</v>
      </c>
      <c r="KOY21" s="52" t="s">
        <v>189</v>
      </c>
      <c r="KOZ21" s="52" t="s">
        <v>189</v>
      </c>
      <c r="KPA21" s="52" t="s">
        <v>189</v>
      </c>
      <c r="KPB21" s="52" t="s">
        <v>189</v>
      </c>
      <c r="KPC21" s="52" t="s">
        <v>189</v>
      </c>
      <c r="KPD21" s="52" t="s">
        <v>189</v>
      </c>
      <c r="KPE21" s="52" t="s">
        <v>189</v>
      </c>
      <c r="KPF21" s="52" t="s">
        <v>189</v>
      </c>
      <c r="KPG21" s="52" t="s">
        <v>189</v>
      </c>
      <c r="KPH21" s="52" t="s">
        <v>189</v>
      </c>
      <c r="KPI21" s="52" t="s">
        <v>189</v>
      </c>
      <c r="KPJ21" s="52" t="s">
        <v>189</v>
      </c>
      <c r="KPK21" s="52" t="s">
        <v>189</v>
      </c>
      <c r="KPL21" s="52" t="s">
        <v>189</v>
      </c>
      <c r="KPM21" s="52" t="s">
        <v>189</v>
      </c>
      <c r="KPN21" s="52" t="s">
        <v>189</v>
      </c>
      <c r="KPO21" s="52" t="s">
        <v>189</v>
      </c>
      <c r="KPP21" s="52" t="s">
        <v>189</v>
      </c>
      <c r="KPQ21" s="52" t="s">
        <v>189</v>
      </c>
      <c r="KPR21" s="52" t="s">
        <v>189</v>
      </c>
      <c r="KPS21" s="52" t="s">
        <v>189</v>
      </c>
      <c r="KPT21" s="52" t="s">
        <v>189</v>
      </c>
      <c r="KPU21" s="52" t="s">
        <v>189</v>
      </c>
      <c r="KPV21" s="52" t="s">
        <v>189</v>
      </c>
      <c r="KPW21" s="52" t="s">
        <v>189</v>
      </c>
      <c r="KPX21" s="52" t="s">
        <v>189</v>
      </c>
      <c r="KPY21" s="52" t="s">
        <v>189</v>
      </c>
      <c r="KPZ21" s="52" t="s">
        <v>189</v>
      </c>
      <c r="KQA21" s="52" t="s">
        <v>189</v>
      </c>
      <c r="KQB21" s="52" t="s">
        <v>189</v>
      </c>
      <c r="KQC21" s="52" t="s">
        <v>189</v>
      </c>
      <c r="KQD21" s="52" t="s">
        <v>189</v>
      </c>
      <c r="KQE21" s="52" t="s">
        <v>189</v>
      </c>
      <c r="KQF21" s="52" t="s">
        <v>189</v>
      </c>
      <c r="KQG21" s="52" t="s">
        <v>189</v>
      </c>
      <c r="KQH21" s="52" t="s">
        <v>189</v>
      </c>
      <c r="KQI21" s="52" t="s">
        <v>189</v>
      </c>
      <c r="KQJ21" s="52" t="s">
        <v>189</v>
      </c>
      <c r="KQK21" s="52" t="s">
        <v>189</v>
      </c>
      <c r="KQL21" s="52" t="s">
        <v>189</v>
      </c>
      <c r="KQM21" s="52" t="s">
        <v>189</v>
      </c>
      <c r="KQN21" s="52" t="s">
        <v>189</v>
      </c>
      <c r="KQO21" s="52" t="s">
        <v>189</v>
      </c>
      <c r="KQP21" s="52" t="s">
        <v>189</v>
      </c>
      <c r="KQQ21" s="52" t="s">
        <v>189</v>
      </c>
      <c r="KQR21" s="52" t="s">
        <v>189</v>
      </c>
      <c r="KQS21" s="52" t="s">
        <v>189</v>
      </c>
      <c r="KQT21" s="52" t="s">
        <v>189</v>
      </c>
      <c r="KQU21" s="52" t="s">
        <v>189</v>
      </c>
      <c r="KQV21" s="52" t="s">
        <v>189</v>
      </c>
      <c r="KQW21" s="52" t="s">
        <v>189</v>
      </c>
      <c r="KQX21" s="52" t="s">
        <v>189</v>
      </c>
      <c r="KQY21" s="52" t="s">
        <v>189</v>
      </c>
      <c r="KQZ21" s="52" t="s">
        <v>189</v>
      </c>
      <c r="KRA21" s="52" t="s">
        <v>189</v>
      </c>
      <c r="KRB21" s="52" t="s">
        <v>189</v>
      </c>
      <c r="KRC21" s="52" t="s">
        <v>189</v>
      </c>
      <c r="KRD21" s="52" t="s">
        <v>189</v>
      </c>
      <c r="KRE21" s="52" t="s">
        <v>189</v>
      </c>
      <c r="KRF21" s="52" t="s">
        <v>189</v>
      </c>
      <c r="KRG21" s="52" t="s">
        <v>189</v>
      </c>
      <c r="KRH21" s="52" t="s">
        <v>189</v>
      </c>
      <c r="KRI21" s="52" t="s">
        <v>189</v>
      </c>
      <c r="KRJ21" s="52" t="s">
        <v>189</v>
      </c>
      <c r="KRK21" s="52" t="s">
        <v>189</v>
      </c>
      <c r="KRL21" s="52" t="s">
        <v>189</v>
      </c>
      <c r="KRM21" s="52" t="s">
        <v>189</v>
      </c>
      <c r="KRN21" s="52" t="s">
        <v>189</v>
      </c>
      <c r="KRO21" s="52" t="s">
        <v>189</v>
      </c>
      <c r="KRP21" s="52" t="s">
        <v>189</v>
      </c>
      <c r="KRQ21" s="52" t="s">
        <v>189</v>
      </c>
      <c r="KRR21" s="52" t="s">
        <v>189</v>
      </c>
      <c r="KRS21" s="52" t="s">
        <v>189</v>
      </c>
      <c r="KRT21" s="52" t="s">
        <v>189</v>
      </c>
      <c r="KRU21" s="52" t="s">
        <v>189</v>
      </c>
      <c r="KRV21" s="52" t="s">
        <v>189</v>
      </c>
      <c r="KRW21" s="52" t="s">
        <v>189</v>
      </c>
      <c r="KRX21" s="52" t="s">
        <v>189</v>
      </c>
      <c r="KRY21" s="52" t="s">
        <v>189</v>
      </c>
      <c r="KRZ21" s="52" t="s">
        <v>189</v>
      </c>
      <c r="KSA21" s="52" t="s">
        <v>189</v>
      </c>
      <c r="KSB21" s="52" t="s">
        <v>189</v>
      </c>
      <c r="KSC21" s="52" t="s">
        <v>189</v>
      </c>
      <c r="KSD21" s="52" t="s">
        <v>189</v>
      </c>
      <c r="KSE21" s="52" t="s">
        <v>189</v>
      </c>
      <c r="KSF21" s="52" t="s">
        <v>189</v>
      </c>
      <c r="KSG21" s="52" t="s">
        <v>189</v>
      </c>
      <c r="KSH21" s="52" t="s">
        <v>189</v>
      </c>
      <c r="KSI21" s="52" t="s">
        <v>189</v>
      </c>
      <c r="KSJ21" s="52" t="s">
        <v>189</v>
      </c>
      <c r="KSK21" s="52" t="s">
        <v>189</v>
      </c>
      <c r="KSL21" s="52" t="s">
        <v>189</v>
      </c>
      <c r="KSM21" s="52" t="s">
        <v>189</v>
      </c>
      <c r="KSN21" s="52" t="s">
        <v>189</v>
      </c>
      <c r="KSO21" s="52" t="s">
        <v>189</v>
      </c>
      <c r="KSP21" s="52" t="s">
        <v>189</v>
      </c>
      <c r="KSQ21" s="52" t="s">
        <v>189</v>
      </c>
      <c r="KSR21" s="52" t="s">
        <v>189</v>
      </c>
      <c r="KSS21" s="52" t="s">
        <v>189</v>
      </c>
      <c r="KST21" s="52" t="s">
        <v>189</v>
      </c>
      <c r="KSU21" s="52" t="s">
        <v>189</v>
      </c>
      <c r="KSV21" s="52" t="s">
        <v>189</v>
      </c>
      <c r="KSW21" s="52" t="s">
        <v>189</v>
      </c>
      <c r="KSX21" s="52" t="s">
        <v>189</v>
      </c>
      <c r="KSY21" s="52" t="s">
        <v>189</v>
      </c>
      <c r="KSZ21" s="52" t="s">
        <v>189</v>
      </c>
      <c r="KTA21" s="52" t="s">
        <v>189</v>
      </c>
      <c r="KTB21" s="52" t="s">
        <v>189</v>
      </c>
      <c r="KTC21" s="52" t="s">
        <v>189</v>
      </c>
      <c r="KTD21" s="52" t="s">
        <v>189</v>
      </c>
      <c r="KTE21" s="52" t="s">
        <v>189</v>
      </c>
      <c r="KTF21" s="52" t="s">
        <v>189</v>
      </c>
      <c r="KTG21" s="52" t="s">
        <v>189</v>
      </c>
      <c r="KTH21" s="52" t="s">
        <v>189</v>
      </c>
      <c r="KTI21" s="52" t="s">
        <v>189</v>
      </c>
      <c r="KTJ21" s="52" t="s">
        <v>189</v>
      </c>
      <c r="KTK21" s="52" t="s">
        <v>189</v>
      </c>
      <c r="KTL21" s="52" t="s">
        <v>189</v>
      </c>
      <c r="KTM21" s="52" t="s">
        <v>189</v>
      </c>
      <c r="KTN21" s="52" t="s">
        <v>189</v>
      </c>
      <c r="KTO21" s="52" t="s">
        <v>189</v>
      </c>
      <c r="KTP21" s="52" t="s">
        <v>189</v>
      </c>
      <c r="KTQ21" s="52" t="s">
        <v>189</v>
      </c>
      <c r="KTR21" s="52" t="s">
        <v>189</v>
      </c>
      <c r="KTS21" s="52" t="s">
        <v>189</v>
      </c>
      <c r="KTT21" s="52" t="s">
        <v>189</v>
      </c>
      <c r="KTU21" s="52" t="s">
        <v>189</v>
      </c>
      <c r="KTV21" s="52" t="s">
        <v>189</v>
      </c>
      <c r="KTW21" s="52" t="s">
        <v>189</v>
      </c>
      <c r="KTX21" s="52" t="s">
        <v>189</v>
      </c>
      <c r="KTY21" s="52" t="s">
        <v>189</v>
      </c>
      <c r="KTZ21" s="52" t="s">
        <v>189</v>
      </c>
      <c r="KUA21" s="52" t="s">
        <v>189</v>
      </c>
      <c r="KUB21" s="52" t="s">
        <v>189</v>
      </c>
      <c r="KUC21" s="52" t="s">
        <v>189</v>
      </c>
      <c r="KUD21" s="52" t="s">
        <v>189</v>
      </c>
      <c r="KUE21" s="52" t="s">
        <v>189</v>
      </c>
      <c r="KUF21" s="52" t="s">
        <v>189</v>
      </c>
      <c r="KUG21" s="52" t="s">
        <v>189</v>
      </c>
      <c r="KUH21" s="52" t="s">
        <v>189</v>
      </c>
      <c r="KUI21" s="52" t="s">
        <v>189</v>
      </c>
      <c r="KUJ21" s="52" t="s">
        <v>189</v>
      </c>
      <c r="KUK21" s="52" t="s">
        <v>189</v>
      </c>
      <c r="KUL21" s="52" t="s">
        <v>189</v>
      </c>
      <c r="KUM21" s="52" t="s">
        <v>189</v>
      </c>
      <c r="KUN21" s="52" t="s">
        <v>189</v>
      </c>
      <c r="KUO21" s="52" t="s">
        <v>189</v>
      </c>
      <c r="KUP21" s="52" t="s">
        <v>189</v>
      </c>
      <c r="KUQ21" s="52" t="s">
        <v>189</v>
      </c>
      <c r="KUR21" s="52" t="s">
        <v>189</v>
      </c>
      <c r="KUS21" s="52" t="s">
        <v>189</v>
      </c>
      <c r="KUT21" s="52" t="s">
        <v>189</v>
      </c>
      <c r="KUU21" s="52" t="s">
        <v>189</v>
      </c>
      <c r="KUV21" s="52" t="s">
        <v>189</v>
      </c>
      <c r="KUW21" s="52" t="s">
        <v>189</v>
      </c>
      <c r="KUX21" s="52" t="s">
        <v>189</v>
      </c>
      <c r="KUY21" s="52" t="s">
        <v>189</v>
      </c>
      <c r="KUZ21" s="52" t="s">
        <v>189</v>
      </c>
      <c r="KVA21" s="52" t="s">
        <v>189</v>
      </c>
      <c r="KVB21" s="52" t="s">
        <v>189</v>
      </c>
      <c r="KVC21" s="52" t="s">
        <v>189</v>
      </c>
      <c r="KVD21" s="52" t="s">
        <v>189</v>
      </c>
      <c r="KVE21" s="52" t="s">
        <v>189</v>
      </c>
      <c r="KVF21" s="52" t="s">
        <v>189</v>
      </c>
      <c r="KVG21" s="52" t="s">
        <v>189</v>
      </c>
      <c r="KVH21" s="52" t="s">
        <v>189</v>
      </c>
      <c r="KVI21" s="52" t="s">
        <v>189</v>
      </c>
      <c r="KVJ21" s="52" t="s">
        <v>189</v>
      </c>
      <c r="KVK21" s="52" t="s">
        <v>189</v>
      </c>
      <c r="KVL21" s="52" t="s">
        <v>189</v>
      </c>
      <c r="KVM21" s="52" t="s">
        <v>189</v>
      </c>
      <c r="KVN21" s="52" t="s">
        <v>189</v>
      </c>
      <c r="KVO21" s="52" t="s">
        <v>189</v>
      </c>
      <c r="KVP21" s="52" t="s">
        <v>189</v>
      </c>
      <c r="KVQ21" s="52" t="s">
        <v>189</v>
      </c>
      <c r="KVR21" s="52" t="s">
        <v>189</v>
      </c>
      <c r="KVS21" s="52" t="s">
        <v>189</v>
      </c>
      <c r="KVT21" s="52" t="s">
        <v>189</v>
      </c>
      <c r="KVU21" s="52" t="s">
        <v>189</v>
      </c>
      <c r="KVV21" s="52" t="s">
        <v>189</v>
      </c>
      <c r="KVW21" s="52" t="s">
        <v>189</v>
      </c>
      <c r="KVX21" s="52" t="s">
        <v>189</v>
      </c>
      <c r="KVY21" s="52" t="s">
        <v>189</v>
      </c>
      <c r="KVZ21" s="52" t="s">
        <v>189</v>
      </c>
      <c r="KWA21" s="52" t="s">
        <v>189</v>
      </c>
      <c r="KWB21" s="52" t="s">
        <v>189</v>
      </c>
      <c r="KWC21" s="52" t="s">
        <v>189</v>
      </c>
      <c r="KWD21" s="52" t="s">
        <v>189</v>
      </c>
      <c r="KWE21" s="52" t="s">
        <v>189</v>
      </c>
      <c r="KWF21" s="52" t="s">
        <v>189</v>
      </c>
      <c r="KWG21" s="52" t="s">
        <v>189</v>
      </c>
      <c r="KWH21" s="52" t="s">
        <v>189</v>
      </c>
      <c r="KWI21" s="52" t="s">
        <v>189</v>
      </c>
      <c r="KWJ21" s="52" t="s">
        <v>189</v>
      </c>
      <c r="KWK21" s="52" t="s">
        <v>189</v>
      </c>
      <c r="KWL21" s="52" t="s">
        <v>189</v>
      </c>
      <c r="KWM21" s="52" t="s">
        <v>189</v>
      </c>
      <c r="KWN21" s="52" t="s">
        <v>189</v>
      </c>
      <c r="KWO21" s="52" t="s">
        <v>189</v>
      </c>
      <c r="KWP21" s="52" t="s">
        <v>189</v>
      </c>
      <c r="KWQ21" s="52" t="s">
        <v>189</v>
      </c>
      <c r="KWR21" s="52" t="s">
        <v>189</v>
      </c>
      <c r="KWS21" s="52" t="s">
        <v>189</v>
      </c>
      <c r="KWT21" s="52" t="s">
        <v>189</v>
      </c>
      <c r="KWU21" s="52" t="s">
        <v>189</v>
      </c>
      <c r="KWV21" s="52" t="s">
        <v>189</v>
      </c>
      <c r="KWW21" s="52" t="s">
        <v>189</v>
      </c>
      <c r="KWX21" s="52" t="s">
        <v>189</v>
      </c>
      <c r="KWY21" s="52" t="s">
        <v>189</v>
      </c>
      <c r="KWZ21" s="52" t="s">
        <v>189</v>
      </c>
      <c r="KXA21" s="52" t="s">
        <v>189</v>
      </c>
      <c r="KXB21" s="52" t="s">
        <v>189</v>
      </c>
      <c r="KXC21" s="52" t="s">
        <v>189</v>
      </c>
      <c r="KXD21" s="52" t="s">
        <v>189</v>
      </c>
      <c r="KXE21" s="52" t="s">
        <v>189</v>
      </c>
      <c r="KXF21" s="52" t="s">
        <v>189</v>
      </c>
      <c r="KXG21" s="52" t="s">
        <v>189</v>
      </c>
      <c r="KXH21" s="52" t="s">
        <v>189</v>
      </c>
      <c r="KXI21" s="52" t="s">
        <v>189</v>
      </c>
      <c r="KXJ21" s="52" t="s">
        <v>189</v>
      </c>
      <c r="KXK21" s="52" t="s">
        <v>189</v>
      </c>
      <c r="KXL21" s="52" t="s">
        <v>189</v>
      </c>
      <c r="KXM21" s="52" t="s">
        <v>189</v>
      </c>
      <c r="KXN21" s="52" t="s">
        <v>189</v>
      </c>
      <c r="KXO21" s="52" t="s">
        <v>189</v>
      </c>
      <c r="KXP21" s="52" t="s">
        <v>189</v>
      </c>
      <c r="KXQ21" s="52" t="s">
        <v>189</v>
      </c>
      <c r="KXR21" s="52" t="s">
        <v>189</v>
      </c>
      <c r="KXS21" s="52" t="s">
        <v>189</v>
      </c>
      <c r="KXT21" s="52" t="s">
        <v>189</v>
      </c>
      <c r="KXU21" s="52" t="s">
        <v>189</v>
      </c>
      <c r="KXV21" s="52" t="s">
        <v>189</v>
      </c>
      <c r="KXW21" s="52" t="s">
        <v>189</v>
      </c>
      <c r="KXX21" s="52" t="s">
        <v>189</v>
      </c>
      <c r="KXY21" s="52" t="s">
        <v>189</v>
      </c>
      <c r="KXZ21" s="52" t="s">
        <v>189</v>
      </c>
      <c r="KYA21" s="52" t="s">
        <v>189</v>
      </c>
      <c r="KYB21" s="52" t="s">
        <v>189</v>
      </c>
      <c r="KYC21" s="52" t="s">
        <v>189</v>
      </c>
      <c r="KYD21" s="52" t="s">
        <v>189</v>
      </c>
      <c r="KYE21" s="52" t="s">
        <v>189</v>
      </c>
      <c r="KYF21" s="52" t="s">
        <v>189</v>
      </c>
      <c r="KYG21" s="52" t="s">
        <v>189</v>
      </c>
      <c r="KYH21" s="52" t="s">
        <v>189</v>
      </c>
      <c r="KYI21" s="52" t="s">
        <v>189</v>
      </c>
      <c r="KYJ21" s="52" t="s">
        <v>189</v>
      </c>
      <c r="KYK21" s="52" t="s">
        <v>189</v>
      </c>
      <c r="KYL21" s="52" t="s">
        <v>189</v>
      </c>
      <c r="KYM21" s="52" t="s">
        <v>189</v>
      </c>
      <c r="KYN21" s="52" t="s">
        <v>189</v>
      </c>
      <c r="KYO21" s="52" t="s">
        <v>189</v>
      </c>
      <c r="KYP21" s="52" t="s">
        <v>189</v>
      </c>
      <c r="KYQ21" s="52" t="s">
        <v>189</v>
      </c>
      <c r="KYR21" s="52" t="s">
        <v>189</v>
      </c>
      <c r="KYS21" s="52" t="s">
        <v>189</v>
      </c>
      <c r="KYT21" s="52" t="s">
        <v>189</v>
      </c>
      <c r="KYU21" s="52" t="s">
        <v>189</v>
      </c>
      <c r="KYV21" s="52" t="s">
        <v>189</v>
      </c>
      <c r="KYW21" s="52" t="s">
        <v>189</v>
      </c>
      <c r="KYX21" s="52" t="s">
        <v>189</v>
      </c>
      <c r="KYY21" s="52" t="s">
        <v>189</v>
      </c>
      <c r="KYZ21" s="52" t="s">
        <v>189</v>
      </c>
      <c r="KZA21" s="52" t="s">
        <v>189</v>
      </c>
      <c r="KZB21" s="52" t="s">
        <v>189</v>
      </c>
      <c r="KZC21" s="52" t="s">
        <v>189</v>
      </c>
      <c r="KZD21" s="52" t="s">
        <v>189</v>
      </c>
      <c r="KZE21" s="52" t="s">
        <v>189</v>
      </c>
      <c r="KZF21" s="52" t="s">
        <v>189</v>
      </c>
      <c r="KZG21" s="52" t="s">
        <v>189</v>
      </c>
      <c r="KZH21" s="52" t="s">
        <v>189</v>
      </c>
      <c r="KZI21" s="52" t="s">
        <v>189</v>
      </c>
      <c r="KZJ21" s="52" t="s">
        <v>189</v>
      </c>
      <c r="KZK21" s="52" t="s">
        <v>189</v>
      </c>
      <c r="KZL21" s="52" t="s">
        <v>189</v>
      </c>
      <c r="KZM21" s="52" t="s">
        <v>189</v>
      </c>
      <c r="KZN21" s="52" t="s">
        <v>189</v>
      </c>
      <c r="KZO21" s="52" t="s">
        <v>189</v>
      </c>
      <c r="KZP21" s="52" t="s">
        <v>189</v>
      </c>
      <c r="KZQ21" s="52" t="s">
        <v>189</v>
      </c>
      <c r="KZR21" s="52" t="s">
        <v>189</v>
      </c>
      <c r="KZS21" s="52" t="s">
        <v>189</v>
      </c>
      <c r="KZT21" s="52" t="s">
        <v>189</v>
      </c>
      <c r="KZU21" s="52" t="s">
        <v>189</v>
      </c>
      <c r="KZV21" s="52" t="s">
        <v>189</v>
      </c>
      <c r="KZW21" s="52" t="s">
        <v>189</v>
      </c>
      <c r="KZX21" s="52" t="s">
        <v>189</v>
      </c>
      <c r="KZY21" s="52" t="s">
        <v>189</v>
      </c>
      <c r="KZZ21" s="52" t="s">
        <v>189</v>
      </c>
      <c r="LAA21" s="52" t="s">
        <v>189</v>
      </c>
      <c r="LAB21" s="52" t="s">
        <v>189</v>
      </c>
      <c r="LAC21" s="52" t="s">
        <v>189</v>
      </c>
      <c r="LAD21" s="52" t="s">
        <v>189</v>
      </c>
      <c r="LAE21" s="52" t="s">
        <v>189</v>
      </c>
      <c r="LAF21" s="52" t="s">
        <v>189</v>
      </c>
      <c r="LAG21" s="52" t="s">
        <v>189</v>
      </c>
      <c r="LAH21" s="52" t="s">
        <v>189</v>
      </c>
      <c r="LAI21" s="52" t="s">
        <v>189</v>
      </c>
      <c r="LAJ21" s="52" t="s">
        <v>189</v>
      </c>
      <c r="LAK21" s="52" t="s">
        <v>189</v>
      </c>
      <c r="LAL21" s="52" t="s">
        <v>189</v>
      </c>
      <c r="LAM21" s="52" t="s">
        <v>189</v>
      </c>
      <c r="LAN21" s="52" t="s">
        <v>189</v>
      </c>
      <c r="LAO21" s="52" t="s">
        <v>189</v>
      </c>
      <c r="LAP21" s="52" t="s">
        <v>189</v>
      </c>
      <c r="LAQ21" s="52" t="s">
        <v>189</v>
      </c>
      <c r="LAR21" s="52" t="s">
        <v>189</v>
      </c>
      <c r="LAS21" s="52" t="s">
        <v>189</v>
      </c>
      <c r="LAT21" s="52" t="s">
        <v>189</v>
      </c>
      <c r="LAU21" s="52" t="s">
        <v>189</v>
      </c>
      <c r="LAV21" s="52" t="s">
        <v>189</v>
      </c>
      <c r="LAW21" s="52" t="s">
        <v>189</v>
      </c>
      <c r="LAX21" s="52" t="s">
        <v>189</v>
      </c>
      <c r="LAY21" s="52" t="s">
        <v>189</v>
      </c>
      <c r="LAZ21" s="52" t="s">
        <v>189</v>
      </c>
      <c r="LBA21" s="52" t="s">
        <v>189</v>
      </c>
      <c r="LBB21" s="52" t="s">
        <v>189</v>
      </c>
      <c r="LBC21" s="52" t="s">
        <v>189</v>
      </c>
      <c r="LBD21" s="52" t="s">
        <v>189</v>
      </c>
      <c r="LBE21" s="52" t="s">
        <v>189</v>
      </c>
      <c r="LBF21" s="52" t="s">
        <v>189</v>
      </c>
      <c r="LBG21" s="52" t="s">
        <v>189</v>
      </c>
      <c r="LBH21" s="52" t="s">
        <v>189</v>
      </c>
      <c r="LBI21" s="52" t="s">
        <v>189</v>
      </c>
      <c r="LBJ21" s="52" t="s">
        <v>189</v>
      </c>
      <c r="LBK21" s="52" t="s">
        <v>189</v>
      </c>
      <c r="LBL21" s="52" t="s">
        <v>189</v>
      </c>
      <c r="LBM21" s="52" t="s">
        <v>189</v>
      </c>
      <c r="LBN21" s="52" t="s">
        <v>189</v>
      </c>
      <c r="LBO21" s="52" t="s">
        <v>189</v>
      </c>
      <c r="LBP21" s="52" t="s">
        <v>189</v>
      </c>
      <c r="LBQ21" s="52" t="s">
        <v>189</v>
      </c>
      <c r="LBR21" s="52" t="s">
        <v>189</v>
      </c>
      <c r="LBS21" s="52" t="s">
        <v>189</v>
      </c>
      <c r="LBT21" s="52" t="s">
        <v>189</v>
      </c>
      <c r="LBU21" s="52" t="s">
        <v>189</v>
      </c>
      <c r="LBV21" s="52" t="s">
        <v>189</v>
      </c>
      <c r="LBW21" s="52" t="s">
        <v>189</v>
      </c>
      <c r="LBX21" s="52" t="s">
        <v>189</v>
      </c>
      <c r="LBY21" s="52" t="s">
        <v>189</v>
      </c>
      <c r="LBZ21" s="52" t="s">
        <v>189</v>
      </c>
      <c r="LCA21" s="52" t="s">
        <v>189</v>
      </c>
      <c r="LCB21" s="52" t="s">
        <v>189</v>
      </c>
      <c r="LCC21" s="52" t="s">
        <v>189</v>
      </c>
      <c r="LCD21" s="52" t="s">
        <v>189</v>
      </c>
      <c r="LCE21" s="52" t="s">
        <v>189</v>
      </c>
      <c r="LCF21" s="52" t="s">
        <v>189</v>
      </c>
      <c r="LCG21" s="52" t="s">
        <v>189</v>
      </c>
      <c r="LCH21" s="52" t="s">
        <v>189</v>
      </c>
      <c r="LCI21" s="52" t="s">
        <v>189</v>
      </c>
      <c r="LCJ21" s="52" t="s">
        <v>189</v>
      </c>
      <c r="LCK21" s="52" t="s">
        <v>189</v>
      </c>
      <c r="LCL21" s="52" t="s">
        <v>189</v>
      </c>
      <c r="LCM21" s="52" t="s">
        <v>189</v>
      </c>
      <c r="LCN21" s="52" t="s">
        <v>189</v>
      </c>
      <c r="LCO21" s="52" t="s">
        <v>189</v>
      </c>
      <c r="LCP21" s="52" t="s">
        <v>189</v>
      </c>
      <c r="LCQ21" s="52" t="s">
        <v>189</v>
      </c>
      <c r="LCR21" s="52" t="s">
        <v>189</v>
      </c>
      <c r="LCS21" s="52" t="s">
        <v>189</v>
      </c>
      <c r="LCT21" s="52" t="s">
        <v>189</v>
      </c>
      <c r="LCU21" s="52" t="s">
        <v>189</v>
      </c>
      <c r="LCV21" s="52" t="s">
        <v>189</v>
      </c>
      <c r="LCW21" s="52" t="s">
        <v>189</v>
      </c>
      <c r="LCX21" s="52" t="s">
        <v>189</v>
      </c>
      <c r="LCY21" s="52" t="s">
        <v>189</v>
      </c>
      <c r="LCZ21" s="52" t="s">
        <v>189</v>
      </c>
      <c r="LDA21" s="52" t="s">
        <v>189</v>
      </c>
      <c r="LDB21" s="52" t="s">
        <v>189</v>
      </c>
      <c r="LDC21" s="52" t="s">
        <v>189</v>
      </c>
      <c r="LDD21" s="52" t="s">
        <v>189</v>
      </c>
      <c r="LDE21" s="52" t="s">
        <v>189</v>
      </c>
      <c r="LDF21" s="52" t="s">
        <v>189</v>
      </c>
      <c r="LDG21" s="52" t="s">
        <v>189</v>
      </c>
      <c r="LDH21" s="52" t="s">
        <v>189</v>
      </c>
      <c r="LDI21" s="52" t="s">
        <v>189</v>
      </c>
      <c r="LDJ21" s="52" t="s">
        <v>189</v>
      </c>
      <c r="LDK21" s="52" t="s">
        <v>189</v>
      </c>
      <c r="LDL21" s="52" t="s">
        <v>189</v>
      </c>
      <c r="LDM21" s="52" t="s">
        <v>189</v>
      </c>
      <c r="LDN21" s="52" t="s">
        <v>189</v>
      </c>
      <c r="LDO21" s="52" t="s">
        <v>189</v>
      </c>
      <c r="LDP21" s="52" t="s">
        <v>189</v>
      </c>
      <c r="LDQ21" s="52" t="s">
        <v>189</v>
      </c>
      <c r="LDR21" s="52" t="s">
        <v>189</v>
      </c>
      <c r="LDS21" s="52" t="s">
        <v>189</v>
      </c>
      <c r="LDT21" s="52" t="s">
        <v>189</v>
      </c>
      <c r="LDU21" s="52" t="s">
        <v>189</v>
      </c>
      <c r="LDV21" s="52" t="s">
        <v>189</v>
      </c>
      <c r="LDW21" s="52" t="s">
        <v>189</v>
      </c>
      <c r="LDX21" s="52" t="s">
        <v>189</v>
      </c>
      <c r="LDY21" s="52" t="s">
        <v>189</v>
      </c>
      <c r="LDZ21" s="52" t="s">
        <v>189</v>
      </c>
      <c r="LEA21" s="52" t="s">
        <v>189</v>
      </c>
      <c r="LEB21" s="52" t="s">
        <v>189</v>
      </c>
      <c r="LEC21" s="52" t="s">
        <v>189</v>
      </c>
      <c r="LED21" s="52" t="s">
        <v>189</v>
      </c>
      <c r="LEE21" s="52" t="s">
        <v>189</v>
      </c>
      <c r="LEF21" s="52" t="s">
        <v>189</v>
      </c>
      <c r="LEG21" s="52" t="s">
        <v>189</v>
      </c>
      <c r="LEH21" s="52" t="s">
        <v>189</v>
      </c>
      <c r="LEI21" s="52" t="s">
        <v>189</v>
      </c>
      <c r="LEJ21" s="52" t="s">
        <v>189</v>
      </c>
      <c r="LEK21" s="52" t="s">
        <v>189</v>
      </c>
      <c r="LEL21" s="52" t="s">
        <v>189</v>
      </c>
      <c r="LEM21" s="52" t="s">
        <v>189</v>
      </c>
      <c r="LEN21" s="52" t="s">
        <v>189</v>
      </c>
      <c r="LEO21" s="52" t="s">
        <v>189</v>
      </c>
      <c r="LEP21" s="52" t="s">
        <v>189</v>
      </c>
      <c r="LEQ21" s="52" t="s">
        <v>189</v>
      </c>
      <c r="LER21" s="52" t="s">
        <v>189</v>
      </c>
      <c r="LES21" s="52" t="s">
        <v>189</v>
      </c>
      <c r="LET21" s="52" t="s">
        <v>189</v>
      </c>
      <c r="LEU21" s="52" t="s">
        <v>189</v>
      </c>
      <c r="LEV21" s="52" t="s">
        <v>189</v>
      </c>
      <c r="LEW21" s="52" t="s">
        <v>189</v>
      </c>
      <c r="LEX21" s="52" t="s">
        <v>189</v>
      </c>
      <c r="LEY21" s="52" t="s">
        <v>189</v>
      </c>
      <c r="LEZ21" s="52" t="s">
        <v>189</v>
      </c>
      <c r="LFA21" s="52" t="s">
        <v>189</v>
      </c>
      <c r="LFB21" s="52" t="s">
        <v>189</v>
      </c>
      <c r="LFC21" s="52" t="s">
        <v>189</v>
      </c>
      <c r="LFD21" s="52" t="s">
        <v>189</v>
      </c>
      <c r="LFE21" s="52" t="s">
        <v>189</v>
      </c>
      <c r="LFF21" s="52" t="s">
        <v>189</v>
      </c>
      <c r="LFG21" s="52" t="s">
        <v>189</v>
      </c>
      <c r="LFH21" s="52" t="s">
        <v>189</v>
      </c>
      <c r="LFI21" s="52" t="s">
        <v>189</v>
      </c>
      <c r="LFJ21" s="52" t="s">
        <v>189</v>
      </c>
      <c r="LFK21" s="52" t="s">
        <v>189</v>
      </c>
      <c r="LFL21" s="52" t="s">
        <v>189</v>
      </c>
      <c r="LFM21" s="52" t="s">
        <v>189</v>
      </c>
      <c r="LFN21" s="52" t="s">
        <v>189</v>
      </c>
      <c r="LFO21" s="52" t="s">
        <v>189</v>
      </c>
      <c r="LFP21" s="52" t="s">
        <v>189</v>
      </c>
      <c r="LFQ21" s="52" t="s">
        <v>189</v>
      </c>
      <c r="LFR21" s="52" t="s">
        <v>189</v>
      </c>
      <c r="LFS21" s="52" t="s">
        <v>189</v>
      </c>
      <c r="LFT21" s="52" t="s">
        <v>189</v>
      </c>
      <c r="LFU21" s="52" t="s">
        <v>189</v>
      </c>
      <c r="LFV21" s="52" t="s">
        <v>189</v>
      </c>
      <c r="LFW21" s="52" t="s">
        <v>189</v>
      </c>
      <c r="LFX21" s="52" t="s">
        <v>189</v>
      </c>
      <c r="LFY21" s="52" t="s">
        <v>189</v>
      </c>
      <c r="LFZ21" s="52" t="s">
        <v>189</v>
      </c>
      <c r="LGA21" s="52" t="s">
        <v>189</v>
      </c>
      <c r="LGB21" s="52" t="s">
        <v>189</v>
      </c>
      <c r="LGC21" s="52" t="s">
        <v>189</v>
      </c>
      <c r="LGD21" s="52" t="s">
        <v>189</v>
      </c>
      <c r="LGE21" s="52" t="s">
        <v>189</v>
      </c>
      <c r="LGF21" s="52" t="s">
        <v>189</v>
      </c>
      <c r="LGG21" s="52" t="s">
        <v>189</v>
      </c>
      <c r="LGH21" s="52" t="s">
        <v>189</v>
      </c>
      <c r="LGI21" s="52" t="s">
        <v>189</v>
      </c>
      <c r="LGJ21" s="52" t="s">
        <v>189</v>
      </c>
      <c r="LGK21" s="52" t="s">
        <v>189</v>
      </c>
      <c r="LGL21" s="52" t="s">
        <v>189</v>
      </c>
      <c r="LGM21" s="52" t="s">
        <v>189</v>
      </c>
      <c r="LGN21" s="52" t="s">
        <v>189</v>
      </c>
      <c r="LGO21" s="52" t="s">
        <v>189</v>
      </c>
      <c r="LGP21" s="52" t="s">
        <v>189</v>
      </c>
      <c r="LGQ21" s="52" t="s">
        <v>189</v>
      </c>
      <c r="LGR21" s="52" t="s">
        <v>189</v>
      </c>
      <c r="LGS21" s="52" t="s">
        <v>189</v>
      </c>
      <c r="LGT21" s="52" t="s">
        <v>189</v>
      </c>
      <c r="LGU21" s="52" t="s">
        <v>189</v>
      </c>
      <c r="LGV21" s="52" t="s">
        <v>189</v>
      </c>
      <c r="LGW21" s="52" t="s">
        <v>189</v>
      </c>
      <c r="LGX21" s="52" t="s">
        <v>189</v>
      </c>
      <c r="LGY21" s="52" t="s">
        <v>189</v>
      </c>
      <c r="LGZ21" s="52" t="s">
        <v>189</v>
      </c>
      <c r="LHA21" s="52" t="s">
        <v>189</v>
      </c>
      <c r="LHB21" s="52" t="s">
        <v>189</v>
      </c>
      <c r="LHC21" s="52" t="s">
        <v>189</v>
      </c>
      <c r="LHD21" s="52" t="s">
        <v>189</v>
      </c>
      <c r="LHE21" s="52" t="s">
        <v>189</v>
      </c>
      <c r="LHF21" s="52" t="s">
        <v>189</v>
      </c>
      <c r="LHG21" s="52" t="s">
        <v>189</v>
      </c>
      <c r="LHH21" s="52" t="s">
        <v>189</v>
      </c>
      <c r="LHI21" s="52" t="s">
        <v>189</v>
      </c>
      <c r="LHJ21" s="52" t="s">
        <v>189</v>
      </c>
      <c r="LHK21" s="52" t="s">
        <v>189</v>
      </c>
      <c r="LHL21" s="52" t="s">
        <v>189</v>
      </c>
      <c r="LHM21" s="52" t="s">
        <v>189</v>
      </c>
      <c r="LHN21" s="52" t="s">
        <v>189</v>
      </c>
      <c r="LHO21" s="52" t="s">
        <v>189</v>
      </c>
      <c r="LHP21" s="52" t="s">
        <v>189</v>
      </c>
      <c r="LHQ21" s="52" t="s">
        <v>189</v>
      </c>
      <c r="LHR21" s="52" t="s">
        <v>189</v>
      </c>
      <c r="LHS21" s="52" t="s">
        <v>189</v>
      </c>
      <c r="LHT21" s="52" t="s">
        <v>189</v>
      </c>
      <c r="LHU21" s="52" t="s">
        <v>189</v>
      </c>
      <c r="LHV21" s="52" t="s">
        <v>189</v>
      </c>
      <c r="LHW21" s="52" t="s">
        <v>189</v>
      </c>
      <c r="LHX21" s="52" t="s">
        <v>189</v>
      </c>
      <c r="LHY21" s="52" t="s">
        <v>189</v>
      </c>
      <c r="LHZ21" s="52" t="s">
        <v>189</v>
      </c>
      <c r="LIA21" s="52" t="s">
        <v>189</v>
      </c>
      <c r="LIB21" s="52" t="s">
        <v>189</v>
      </c>
      <c r="LIC21" s="52" t="s">
        <v>189</v>
      </c>
      <c r="LID21" s="52" t="s">
        <v>189</v>
      </c>
      <c r="LIE21" s="52" t="s">
        <v>189</v>
      </c>
      <c r="LIF21" s="52" t="s">
        <v>189</v>
      </c>
      <c r="LIG21" s="52" t="s">
        <v>189</v>
      </c>
      <c r="LIH21" s="52" t="s">
        <v>189</v>
      </c>
      <c r="LII21" s="52" t="s">
        <v>189</v>
      </c>
      <c r="LIJ21" s="52" t="s">
        <v>189</v>
      </c>
      <c r="LIK21" s="52" t="s">
        <v>189</v>
      </c>
      <c r="LIL21" s="52" t="s">
        <v>189</v>
      </c>
      <c r="LIM21" s="52" t="s">
        <v>189</v>
      </c>
      <c r="LIN21" s="52" t="s">
        <v>189</v>
      </c>
      <c r="LIO21" s="52" t="s">
        <v>189</v>
      </c>
      <c r="LIP21" s="52" t="s">
        <v>189</v>
      </c>
      <c r="LIQ21" s="52" t="s">
        <v>189</v>
      </c>
      <c r="LIR21" s="52" t="s">
        <v>189</v>
      </c>
      <c r="LIS21" s="52" t="s">
        <v>189</v>
      </c>
      <c r="LIT21" s="52" t="s">
        <v>189</v>
      </c>
      <c r="LIU21" s="52" t="s">
        <v>189</v>
      </c>
      <c r="LIV21" s="52" t="s">
        <v>189</v>
      </c>
      <c r="LIW21" s="52" t="s">
        <v>189</v>
      </c>
      <c r="LIX21" s="52" t="s">
        <v>189</v>
      </c>
      <c r="LIY21" s="52" t="s">
        <v>189</v>
      </c>
      <c r="LIZ21" s="52" t="s">
        <v>189</v>
      </c>
      <c r="LJA21" s="52" t="s">
        <v>189</v>
      </c>
      <c r="LJB21" s="52" t="s">
        <v>189</v>
      </c>
      <c r="LJC21" s="52" t="s">
        <v>189</v>
      </c>
      <c r="LJD21" s="52" t="s">
        <v>189</v>
      </c>
      <c r="LJE21" s="52" t="s">
        <v>189</v>
      </c>
      <c r="LJF21" s="52" t="s">
        <v>189</v>
      </c>
      <c r="LJG21" s="52" t="s">
        <v>189</v>
      </c>
      <c r="LJH21" s="52" t="s">
        <v>189</v>
      </c>
      <c r="LJI21" s="52" t="s">
        <v>189</v>
      </c>
      <c r="LJJ21" s="52" t="s">
        <v>189</v>
      </c>
      <c r="LJK21" s="52" t="s">
        <v>189</v>
      </c>
      <c r="LJL21" s="52" t="s">
        <v>189</v>
      </c>
      <c r="LJM21" s="52" t="s">
        <v>189</v>
      </c>
      <c r="LJN21" s="52" t="s">
        <v>189</v>
      </c>
      <c r="LJO21" s="52" t="s">
        <v>189</v>
      </c>
      <c r="LJP21" s="52" t="s">
        <v>189</v>
      </c>
      <c r="LJQ21" s="52" t="s">
        <v>189</v>
      </c>
      <c r="LJR21" s="52" t="s">
        <v>189</v>
      </c>
      <c r="LJS21" s="52" t="s">
        <v>189</v>
      </c>
      <c r="LJT21" s="52" t="s">
        <v>189</v>
      </c>
      <c r="LJU21" s="52" t="s">
        <v>189</v>
      </c>
      <c r="LJV21" s="52" t="s">
        <v>189</v>
      </c>
      <c r="LJW21" s="52" t="s">
        <v>189</v>
      </c>
      <c r="LJX21" s="52" t="s">
        <v>189</v>
      </c>
      <c r="LJY21" s="52" t="s">
        <v>189</v>
      </c>
      <c r="LJZ21" s="52" t="s">
        <v>189</v>
      </c>
      <c r="LKA21" s="52" t="s">
        <v>189</v>
      </c>
      <c r="LKB21" s="52" t="s">
        <v>189</v>
      </c>
      <c r="LKC21" s="52" t="s">
        <v>189</v>
      </c>
      <c r="LKD21" s="52" t="s">
        <v>189</v>
      </c>
      <c r="LKE21" s="52" t="s">
        <v>189</v>
      </c>
      <c r="LKF21" s="52" t="s">
        <v>189</v>
      </c>
      <c r="LKG21" s="52" t="s">
        <v>189</v>
      </c>
      <c r="LKH21" s="52" t="s">
        <v>189</v>
      </c>
      <c r="LKI21" s="52" t="s">
        <v>189</v>
      </c>
      <c r="LKJ21" s="52" t="s">
        <v>189</v>
      </c>
      <c r="LKK21" s="52" t="s">
        <v>189</v>
      </c>
      <c r="LKL21" s="52" t="s">
        <v>189</v>
      </c>
      <c r="LKM21" s="52" t="s">
        <v>189</v>
      </c>
      <c r="LKN21" s="52" t="s">
        <v>189</v>
      </c>
      <c r="LKO21" s="52" t="s">
        <v>189</v>
      </c>
      <c r="LKP21" s="52" t="s">
        <v>189</v>
      </c>
      <c r="LKQ21" s="52" t="s">
        <v>189</v>
      </c>
      <c r="LKR21" s="52" t="s">
        <v>189</v>
      </c>
      <c r="LKS21" s="52" t="s">
        <v>189</v>
      </c>
      <c r="LKT21" s="52" t="s">
        <v>189</v>
      </c>
      <c r="LKU21" s="52" t="s">
        <v>189</v>
      </c>
      <c r="LKV21" s="52" t="s">
        <v>189</v>
      </c>
      <c r="LKW21" s="52" t="s">
        <v>189</v>
      </c>
      <c r="LKX21" s="52" t="s">
        <v>189</v>
      </c>
      <c r="LKY21" s="52" t="s">
        <v>189</v>
      </c>
      <c r="LKZ21" s="52" t="s">
        <v>189</v>
      </c>
      <c r="LLA21" s="52" t="s">
        <v>189</v>
      </c>
      <c r="LLB21" s="52" t="s">
        <v>189</v>
      </c>
      <c r="LLC21" s="52" t="s">
        <v>189</v>
      </c>
      <c r="LLD21" s="52" t="s">
        <v>189</v>
      </c>
      <c r="LLE21" s="52" t="s">
        <v>189</v>
      </c>
      <c r="LLF21" s="52" t="s">
        <v>189</v>
      </c>
      <c r="LLG21" s="52" t="s">
        <v>189</v>
      </c>
      <c r="LLH21" s="52" t="s">
        <v>189</v>
      </c>
      <c r="LLI21" s="52" t="s">
        <v>189</v>
      </c>
      <c r="LLJ21" s="52" t="s">
        <v>189</v>
      </c>
      <c r="LLK21" s="52" t="s">
        <v>189</v>
      </c>
      <c r="LLL21" s="52" t="s">
        <v>189</v>
      </c>
      <c r="LLM21" s="52" t="s">
        <v>189</v>
      </c>
      <c r="LLN21" s="52" t="s">
        <v>189</v>
      </c>
      <c r="LLO21" s="52" t="s">
        <v>189</v>
      </c>
      <c r="LLP21" s="52" t="s">
        <v>189</v>
      </c>
      <c r="LLQ21" s="52" t="s">
        <v>189</v>
      </c>
      <c r="LLR21" s="52" t="s">
        <v>189</v>
      </c>
      <c r="LLS21" s="52" t="s">
        <v>189</v>
      </c>
      <c r="LLT21" s="52" t="s">
        <v>189</v>
      </c>
      <c r="LLU21" s="52" t="s">
        <v>189</v>
      </c>
      <c r="LLV21" s="52" t="s">
        <v>189</v>
      </c>
      <c r="LLW21" s="52" t="s">
        <v>189</v>
      </c>
      <c r="LLX21" s="52" t="s">
        <v>189</v>
      </c>
      <c r="LLY21" s="52" t="s">
        <v>189</v>
      </c>
      <c r="LLZ21" s="52" t="s">
        <v>189</v>
      </c>
      <c r="LMA21" s="52" t="s">
        <v>189</v>
      </c>
      <c r="LMB21" s="52" t="s">
        <v>189</v>
      </c>
      <c r="LMC21" s="52" t="s">
        <v>189</v>
      </c>
      <c r="LMD21" s="52" t="s">
        <v>189</v>
      </c>
      <c r="LME21" s="52" t="s">
        <v>189</v>
      </c>
      <c r="LMF21" s="52" t="s">
        <v>189</v>
      </c>
      <c r="LMG21" s="52" t="s">
        <v>189</v>
      </c>
      <c r="LMH21" s="52" t="s">
        <v>189</v>
      </c>
      <c r="LMI21" s="52" t="s">
        <v>189</v>
      </c>
      <c r="LMJ21" s="52" t="s">
        <v>189</v>
      </c>
      <c r="LMK21" s="52" t="s">
        <v>189</v>
      </c>
      <c r="LML21" s="52" t="s">
        <v>189</v>
      </c>
      <c r="LMM21" s="52" t="s">
        <v>189</v>
      </c>
      <c r="LMN21" s="52" t="s">
        <v>189</v>
      </c>
      <c r="LMO21" s="52" t="s">
        <v>189</v>
      </c>
      <c r="LMP21" s="52" t="s">
        <v>189</v>
      </c>
      <c r="LMQ21" s="52" t="s">
        <v>189</v>
      </c>
      <c r="LMR21" s="52" t="s">
        <v>189</v>
      </c>
      <c r="LMS21" s="52" t="s">
        <v>189</v>
      </c>
      <c r="LMT21" s="52" t="s">
        <v>189</v>
      </c>
      <c r="LMU21" s="52" t="s">
        <v>189</v>
      </c>
      <c r="LMV21" s="52" t="s">
        <v>189</v>
      </c>
      <c r="LMW21" s="52" t="s">
        <v>189</v>
      </c>
      <c r="LMX21" s="52" t="s">
        <v>189</v>
      </c>
      <c r="LMY21" s="52" t="s">
        <v>189</v>
      </c>
      <c r="LMZ21" s="52" t="s">
        <v>189</v>
      </c>
      <c r="LNA21" s="52" t="s">
        <v>189</v>
      </c>
      <c r="LNB21" s="52" t="s">
        <v>189</v>
      </c>
      <c r="LNC21" s="52" t="s">
        <v>189</v>
      </c>
      <c r="LND21" s="52" t="s">
        <v>189</v>
      </c>
      <c r="LNE21" s="52" t="s">
        <v>189</v>
      </c>
      <c r="LNF21" s="52" t="s">
        <v>189</v>
      </c>
      <c r="LNG21" s="52" t="s">
        <v>189</v>
      </c>
      <c r="LNH21" s="52" t="s">
        <v>189</v>
      </c>
      <c r="LNI21" s="52" t="s">
        <v>189</v>
      </c>
      <c r="LNJ21" s="52" t="s">
        <v>189</v>
      </c>
      <c r="LNK21" s="52" t="s">
        <v>189</v>
      </c>
      <c r="LNL21" s="52" t="s">
        <v>189</v>
      </c>
      <c r="LNM21" s="52" t="s">
        <v>189</v>
      </c>
      <c r="LNN21" s="52" t="s">
        <v>189</v>
      </c>
      <c r="LNO21" s="52" t="s">
        <v>189</v>
      </c>
      <c r="LNP21" s="52" t="s">
        <v>189</v>
      </c>
      <c r="LNQ21" s="52" t="s">
        <v>189</v>
      </c>
      <c r="LNR21" s="52" t="s">
        <v>189</v>
      </c>
      <c r="LNS21" s="52" t="s">
        <v>189</v>
      </c>
      <c r="LNT21" s="52" t="s">
        <v>189</v>
      </c>
      <c r="LNU21" s="52" t="s">
        <v>189</v>
      </c>
      <c r="LNV21" s="52" t="s">
        <v>189</v>
      </c>
      <c r="LNW21" s="52" t="s">
        <v>189</v>
      </c>
      <c r="LNX21" s="52" t="s">
        <v>189</v>
      </c>
      <c r="LNY21" s="52" t="s">
        <v>189</v>
      </c>
      <c r="LNZ21" s="52" t="s">
        <v>189</v>
      </c>
      <c r="LOA21" s="52" t="s">
        <v>189</v>
      </c>
      <c r="LOB21" s="52" t="s">
        <v>189</v>
      </c>
      <c r="LOC21" s="52" t="s">
        <v>189</v>
      </c>
      <c r="LOD21" s="52" t="s">
        <v>189</v>
      </c>
      <c r="LOE21" s="52" t="s">
        <v>189</v>
      </c>
      <c r="LOF21" s="52" t="s">
        <v>189</v>
      </c>
      <c r="LOG21" s="52" t="s">
        <v>189</v>
      </c>
      <c r="LOH21" s="52" t="s">
        <v>189</v>
      </c>
      <c r="LOI21" s="52" t="s">
        <v>189</v>
      </c>
      <c r="LOJ21" s="52" t="s">
        <v>189</v>
      </c>
      <c r="LOK21" s="52" t="s">
        <v>189</v>
      </c>
      <c r="LOL21" s="52" t="s">
        <v>189</v>
      </c>
      <c r="LOM21" s="52" t="s">
        <v>189</v>
      </c>
      <c r="LON21" s="52" t="s">
        <v>189</v>
      </c>
      <c r="LOO21" s="52" t="s">
        <v>189</v>
      </c>
      <c r="LOP21" s="52" t="s">
        <v>189</v>
      </c>
      <c r="LOQ21" s="52" t="s">
        <v>189</v>
      </c>
      <c r="LOR21" s="52" t="s">
        <v>189</v>
      </c>
      <c r="LOS21" s="52" t="s">
        <v>189</v>
      </c>
      <c r="LOT21" s="52" t="s">
        <v>189</v>
      </c>
      <c r="LOU21" s="52" t="s">
        <v>189</v>
      </c>
      <c r="LOV21" s="52" t="s">
        <v>189</v>
      </c>
      <c r="LOW21" s="52" t="s">
        <v>189</v>
      </c>
      <c r="LOX21" s="52" t="s">
        <v>189</v>
      </c>
      <c r="LOY21" s="52" t="s">
        <v>189</v>
      </c>
      <c r="LOZ21" s="52" t="s">
        <v>189</v>
      </c>
      <c r="LPA21" s="52" t="s">
        <v>189</v>
      </c>
      <c r="LPB21" s="52" t="s">
        <v>189</v>
      </c>
      <c r="LPC21" s="52" t="s">
        <v>189</v>
      </c>
      <c r="LPD21" s="52" t="s">
        <v>189</v>
      </c>
      <c r="LPE21" s="52" t="s">
        <v>189</v>
      </c>
      <c r="LPF21" s="52" t="s">
        <v>189</v>
      </c>
      <c r="LPG21" s="52" t="s">
        <v>189</v>
      </c>
      <c r="LPH21" s="52" t="s">
        <v>189</v>
      </c>
      <c r="LPI21" s="52" t="s">
        <v>189</v>
      </c>
      <c r="LPJ21" s="52" t="s">
        <v>189</v>
      </c>
      <c r="LPK21" s="52" t="s">
        <v>189</v>
      </c>
      <c r="LPL21" s="52" t="s">
        <v>189</v>
      </c>
      <c r="LPM21" s="52" t="s">
        <v>189</v>
      </c>
      <c r="LPN21" s="52" t="s">
        <v>189</v>
      </c>
      <c r="LPO21" s="52" t="s">
        <v>189</v>
      </c>
      <c r="LPP21" s="52" t="s">
        <v>189</v>
      </c>
      <c r="LPQ21" s="52" t="s">
        <v>189</v>
      </c>
      <c r="LPR21" s="52" t="s">
        <v>189</v>
      </c>
      <c r="LPS21" s="52" t="s">
        <v>189</v>
      </c>
      <c r="LPT21" s="52" t="s">
        <v>189</v>
      </c>
      <c r="LPU21" s="52" t="s">
        <v>189</v>
      </c>
      <c r="LPV21" s="52" t="s">
        <v>189</v>
      </c>
      <c r="LPW21" s="52" t="s">
        <v>189</v>
      </c>
      <c r="LPX21" s="52" t="s">
        <v>189</v>
      </c>
      <c r="LPY21" s="52" t="s">
        <v>189</v>
      </c>
      <c r="LPZ21" s="52" t="s">
        <v>189</v>
      </c>
      <c r="LQA21" s="52" t="s">
        <v>189</v>
      </c>
      <c r="LQB21" s="52" t="s">
        <v>189</v>
      </c>
      <c r="LQC21" s="52" t="s">
        <v>189</v>
      </c>
      <c r="LQD21" s="52" t="s">
        <v>189</v>
      </c>
      <c r="LQE21" s="52" t="s">
        <v>189</v>
      </c>
      <c r="LQF21" s="52" t="s">
        <v>189</v>
      </c>
      <c r="LQG21" s="52" t="s">
        <v>189</v>
      </c>
      <c r="LQH21" s="52" t="s">
        <v>189</v>
      </c>
      <c r="LQI21" s="52" t="s">
        <v>189</v>
      </c>
      <c r="LQJ21" s="52" t="s">
        <v>189</v>
      </c>
      <c r="LQK21" s="52" t="s">
        <v>189</v>
      </c>
      <c r="LQL21" s="52" t="s">
        <v>189</v>
      </c>
      <c r="LQM21" s="52" t="s">
        <v>189</v>
      </c>
      <c r="LQN21" s="52" t="s">
        <v>189</v>
      </c>
      <c r="LQO21" s="52" t="s">
        <v>189</v>
      </c>
      <c r="LQP21" s="52" t="s">
        <v>189</v>
      </c>
      <c r="LQQ21" s="52" t="s">
        <v>189</v>
      </c>
      <c r="LQR21" s="52" t="s">
        <v>189</v>
      </c>
      <c r="LQS21" s="52" t="s">
        <v>189</v>
      </c>
      <c r="LQT21" s="52" t="s">
        <v>189</v>
      </c>
      <c r="LQU21" s="52" t="s">
        <v>189</v>
      </c>
      <c r="LQV21" s="52" t="s">
        <v>189</v>
      </c>
      <c r="LQW21" s="52" t="s">
        <v>189</v>
      </c>
      <c r="LQX21" s="52" t="s">
        <v>189</v>
      </c>
      <c r="LQY21" s="52" t="s">
        <v>189</v>
      </c>
      <c r="LQZ21" s="52" t="s">
        <v>189</v>
      </c>
      <c r="LRA21" s="52" t="s">
        <v>189</v>
      </c>
      <c r="LRB21" s="52" t="s">
        <v>189</v>
      </c>
      <c r="LRC21" s="52" t="s">
        <v>189</v>
      </c>
      <c r="LRD21" s="52" t="s">
        <v>189</v>
      </c>
      <c r="LRE21" s="52" t="s">
        <v>189</v>
      </c>
      <c r="LRF21" s="52" t="s">
        <v>189</v>
      </c>
      <c r="LRG21" s="52" t="s">
        <v>189</v>
      </c>
      <c r="LRH21" s="52" t="s">
        <v>189</v>
      </c>
      <c r="LRI21" s="52" t="s">
        <v>189</v>
      </c>
      <c r="LRJ21" s="52" t="s">
        <v>189</v>
      </c>
      <c r="LRK21" s="52" t="s">
        <v>189</v>
      </c>
      <c r="LRL21" s="52" t="s">
        <v>189</v>
      </c>
      <c r="LRM21" s="52" t="s">
        <v>189</v>
      </c>
      <c r="LRN21" s="52" t="s">
        <v>189</v>
      </c>
      <c r="LRO21" s="52" t="s">
        <v>189</v>
      </c>
      <c r="LRP21" s="52" t="s">
        <v>189</v>
      </c>
      <c r="LRQ21" s="52" t="s">
        <v>189</v>
      </c>
      <c r="LRR21" s="52" t="s">
        <v>189</v>
      </c>
      <c r="LRS21" s="52" t="s">
        <v>189</v>
      </c>
      <c r="LRT21" s="52" t="s">
        <v>189</v>
      </c>
      <c r="LRU21" s="52" t="s">
        <v>189</v>
      </c>
      <c r="LRV21" s="52" t="s">
        <v>189</v>
      </c>
      <c r="LRW21" s="52" t="s">
        <v>189</v>
      </c>
      <c r="LRX21" s="52" t="s">
        <v>189</v>
      </c>
      <c r="LRY21" s="52" t="s">
        <v>189</v>
      </c>
      <c r="LRZ21" s="52" t="s">
        <v>189</v>
      </c>
      <c r="LSA21" s="52" t="s">
        <v>189</v>
      </c>
      <c r="LSB21" s="52" t="s">
        <v>189</v>
      </c>
      <c r="LSC21" s="52" t="s">
        <v>189</v>
      </c>
      <c r="LSD21" s="52" t="s">
        <v>189</v>
      </c>
      <c r="LSE21" s="52" t="s">
        <v>189</v>
      </c>
      <c r="LSF21" s="52" t="s">
        <v>189</v>
      </c>
      <c r="LSG21" s="52" t="s">
        <v>189</v>
      </c>
      <c r="LSH21" s="52" t="s">
        <v>189</v>
      </c>
      <c r="LSI21" s="52" t="s">
        <v>189</v>
      </c>
      <c r="LSJ21" s="52" t="s">
        <v>189</v>
      </c>
      <c r="LSK21" s="52" t="s">
        <v>189</v>
      </c>
      <c r="LSL21" s="52" t="s">
        <v>189</v>
      </c>
      <c r="LSM21" s="52" t="s">
        <v>189</v>
      </c>
      <c r="LSN21" s="52" t="s">
        <v>189</v>
      </c>
      <c r="LSO21" s="52" t="s">
        <v>189</v>
      </c>
      <c r="LSP21" s="52" t="s">
        <v>189</v>
      </c>
      <c r="LSQ21" s="52" t="s">
        <v>189</v>
      </c>
      <c r="LSR21" s="52" t="s">
        <v>189</v>
      </c>
      <c r="LSS21" s="52" t="s">
        <v>189</v>
      </c>
      <c r="LST21" s="52" t="s">
        <v>189</v>
      </c>
      <c r="LSU21" s="52" t="s">
        <v>189</v>
      </c>
      <c r="LSV21" s="52" t="s">
        <v>189</v>
      </c>
      <c r="LSW21" s="52" t="s">
        <v>189</v>
      </c>
      <c r="LSX21" s="52" t="s">
        <v>189</v>
      </c>
      <c r="LSY21" s="52" t="s">
        <v>189</v>
      </c>
      <c r="LSZ21" s="52" t="s">
        <v>189</v>
      </c>
      <c r="LTA21" s="52" t="s">
        <v>189</v>
      </c>
      <c r="LTB21" s="52" t="s">
        <v>189</v>
      </c>
      <c r="LTC21" s="52" t="s">
        <v>189</v>
      </c>
      <c r="LTD21" s="52" t="s">
        <v>189</v>
      </c>
      <c r="LTE21" s="52" t="s">
        <v>189</v>
      </c>
      <c r="LTF21" s="52" t="s">
        <v>189</v>
      </c>
      <c r="LTG21" s="52" t="s">
        <v>189</v>
      </c>
      <c r="LTH21" s="52" t="s">
        <v>189</v>
      </c>
      <c r="LTI21" s="52" t="s">
        <v>189</v>
      </c>
      <c r="LTJ21" s="52" t="s">
        <v>189</v>
      </c>
      <c r="LTK21" s="52" t="s">
        <v>189</v>
      </c>
      <c r="LTL21" s="52" t="s">
        <v>189</v>
      </c>
      <c r="LTM21" s="52" t="s">
        <v>189</v>
      </c>
      <c r="LTN21" s="52" t="s">
        <v>189</v>
      </c>
      <c r="LTO21" s="52" t="s">
        <v>189</v>
      </c>
      <c r="LTP21" s="52" t="s">
        <v>189</v>
      </c>
      <c r="LTQ21" s="52" t="s">
        <v>189</v>
      </c>
      <c r="LTR21" s="52" t="s">
        <v>189</v>
      </c>
      <c r="LTS21" s="52" t="s">
        <v>189</v>
      </c>
      <c r="LTT21" s="52" t="s">
        <v>189</v>
      </c>
      <c r="LTU21" s="52" t="s">
        <v>189</v>
      </c>
      <c r="LTV21" s="52" t="s">
        <v>189</v>
      </c>
      <c r="LTW21" s="52" t="s">
        <v>189</v>
      </c>
      <c r="LTX21" s="52" t="s">
        <v>189</v>
      </c>
      <c r="LTY21" s="52" t="s">
        <v>189</v>
      </c>
      <c r="LTZ21" s="52" t="s">
        <v>189</v>
      </c>
      <c r="LUA21" s="52" t="s">
        <v>189</v>
      </c>
      <c r="LUB21" s="52" t="s">
        <v>189</v>
      </c>
      <c r="LUC21" s="52" t="s">
        <v>189</v>
      </c>
      <c r="LUD21" s="52" t="s">
        <v>189</v>
      </c>
      <c r="LUE21" s="52" t="s">
        <v>189</v>
      </c>
      <c r="LUF21" s="52" t="s">
        <v>189</v>
      </c>
      <c r="LUG21" s="52" t="s">
        <v>189</v>
      </c>
      <c r="LUH21" s="52" t="s">
        <v>189</v>
      </c>
      <c r="LUI21" s="52" t="s">
        <v>189</v>
      </c>
      <c r="LUJ21" s="52" t="s">
        <v>189</v>
      </c>
      <c r="LUK21" s="52" t="s">
        <v>189</v>
      </c>
      <c r="LUL21" s="52" t="s">
        <v>189</v>
      </c>
      <c r="LUM21" s="52" t="s">
        <v>189</v>
      </c>
      <c r="LUN21" s="52" t="s">
        <v>189</v>
      </c>
      <c r="LUO21" s="52" t="s">
        <v>189</v>
      </c>
      <c r="LUP21" s="52" t="s">
        <v>189</v>
      </c>
      <c r="LUQ21" s="52" t="s">
        <v>189</v>
      </c>
      <c r="LUR21" s="52" t="s">
        <v>189</v>
      </c>
      <c r="LUS21" s="52" t="s">
        <v>189</v>
      </c>
      <c r="LUT21" s="52" t="s">
        <v>189</v>
      </c>
      <c r="LUU21" s="52" t="s">
        <v>189</v>
      </c>
      <c r="LUV21" s="52" t="s">
        <v>189</v>
      </c>
      <c r="LUW21" s="52" t="s">
        <v>189</v>
      </c>
      <c r="LUX21" s="52" t="s">
        <v>189</v>
      </c>
      <c r="LUY21" s="52" t="s">
        <v>189</v>
      </c>
      <c r="LUZ21" s="52" t="s">
        <v>189</v>
      </c>
      <c r="LVA21" s="52" t="s">
        <v>189</v>
      </c>
      <c r="LVB21" s="52" t="s">
        <v>189</v>
      </c>
      <c r="LVC21" s="52" t="s">
        <v>189</v>
      </c>
      <c r="LVD21" s="52" t="s">
        <v>189</v>
      </c>
      <c r="LVE21" s="52" t="s">
        <v>189</v>
      </c>
      <c r="LVF21" s="52" t="s">
        <v>189</v>
      </c>
      <c r="LVG21" s="52" t="s">
        <v>189</v>
      </c>
      <c r="LVH21" s="52" t="s">
        <v>189</v>
      </c>
      <c r="LVI21" s="52" t="s">
        <v>189</v>
      </c>
      <c r="LVJ21" s="52" t="s">
        <v>189</v>
      </c>
      <c r="LVK21" s="52" t="s">
        <v>189</v>
      </c>
      <c r="LVL21" s="52" t="s">
        <v>189</v>
      </c>
      <c r="LVM21" s="52" t="s">
        <v>189</v>
      </c>
      <c r="LVN21" s="52" t="s">
        <v>189</v>
      </c>
      <c r="LVO21" s="52" t="s">
        <v>189</v>
      </c>
      <c r="LVP21" s="52" t="s">
        <v>189</v>
      </c>
      <c r="LVQ21" s="52" t="s">
        <v>189</v>
      </c>
      <c r="LVR21" s="52" t="s">
        <v>189</v>
      </c>
      <c r="LVS21" s="52" t="s">
        <v>189</v>
      </c>
      <c r="LVT21" s="52" t="s">
        <v>189</v>
      </c>
      <c r="LVU21" s="52" t="s">
        <v>189</v>
      </c>
      <c r="LVV21" s="52" t="s">
        <v>189</v>
      </c>
      <c r="LVW21" s="52" t="s">
        <v>189</v>
      </c>
      <c r="LVX21" s="52" t="s">
        <v>189</v>
      </c>
      <c r="LVY21" s="52" t="s">
        <v>189</v>
      </c>
      <c r="LVZ21" s="52" t="s">
        <v>189</v>
      </c>
      <c r="LWA21" s="52" t="s">
        <v>189</v>
      </c>
      <c r="LWB21" s="52" t="s">
        <v>189</v>
      </c>
      <c r="LWC21" s="52" t="s">
        <v>189</v>
      </c>
      <c r="LWD21" s="52" t="s">
        <v>189</v>
      </c>
      <c r="LWE21" s="52" t="s">
        <v>189</v>
      </c>
      <c r="LWF21" s="52" t="s">
        <v>189</v>
      </c>
      <c r="LWG21" s="52" t="s">
        <v>189</v>
      </c>
      <c r="LWH21" s="52" t="s">
        <v>189</v>
      </c>
      <c r="LWI21" s="52" t="s">
        <v>189</v>
      </c>
      <c r="LWJ21" s="52" t="s">
        <v>189</v>
      </c>
      <c r="LWK21" s="52" t="s">
        <v>189</v>
      </c>
      <c r="LWL21" s="52" t="s">
        <v>189</v>
      </c>
      <c r="LWM21" s="52" t="s">
        <v>189</v>
      </c>
      <c r="LWN21" s="52" t="s">
        <v>189</v>
      </c>
      <c r="LWO21" s="52" t="s">
        <v>189</v>
      </c>
      <c r="LWP21" s="52" t="s">
        <v>189</v>
      </c>
      <c r="LWQ21" s="52" t="s">
        <v>189</v>
      </c>
      <c r="LWR21" s="52" t="s">
        <v>189</v>
      </c>
      <c r="LWS21" s="52" t="s">
        <v>189</v>
      </c>
      <c r="LWT21" s="52" t="s">
        <v>189</v>
      </c>
      <c r="LWU21" s="52" t="s">
        <v>189</v>
      </c>
      <c r="LWV21" s="52" t="s">
        <v>189</v>
      </c>
      <c r="LWW21" s="52" t="s">
        <v>189</v>
      </c>
      <c r="LWX21" s="52" t="s">
        <v>189</v>
      </c>
      <c r="LWY21" s="52" t="s">
        <v>189</v>
      </c>
      <c r="LWZ21" s="52" t="s">
        <v>189</v>
      </c>
      <c r="LXA21" s="52" t="s">
        <v>189</v>
      </c>
      <c r="LXB21" s="52" t="s">
        <v>189</v>
      </c>
      <c r="LXC21" s="52" t="s">
        <v>189</v>
      </c>
      <c r="LXD21" s="52" t="s">
        <v>189</v>
      </c>
      <c r="LXE21" s="52" t="s">
        <v>189</v>
      </c>
      <c r="LXF21" s="52" t="s">
        <v>189</v>
      </c>
      <c r="LXG21" s="52" t="s">
        <v>189</v>
      </c>
      <c r="LXH21" s="52" t="s">
        <v>189</v>
      </c>
      <c r="LXI21" s="52" t="s">
        <v>189</v>
      </c>
      <c r="LXJ21" s="52" t="s">
        <v>189</v>
      </c>
      <c r="LXK21" s="52" t="s">
        <v>189</v>
      </c>
      <c r="LXL21" s="52" t="s">
        <v>189</v>
      </c>
      <c r="LXM21" s="52" t="s">
        <v>189</v>
      </c>
      <c r="LXN21" s="52" t="s">
        <v>189</v>
      </c>
      <c r="LXO21" s="52" t="s">
        <v>189</v>
      </c>
      <c r="LXP21" s="52" t="s">
        <v>189</v>
      </c>
      <c r="LXQ21" s="52" t="s">
        <v>189</v>
      </c>
      <c r="LXR21" s="52" t="s">
        <v>189</v>
      </c>
      <c r="LXS21" s="52" t="s">
        <v>189</v>
      </c>
      <c r="LXT21" s="52" t="s">
        <v>189</v>
      </c>
      <c r="LXU21" s="52" t="s">
        <v>189</v>
      </c>
      <c r="LXV21" s="52" t="s">
        <v>189</v>
      </c>
      <c r="LXW21" s="52" t="s">
        <v>189</v>
      </c>
      <c r="LXX21" s="52" t="s">
        <v>189</v>
      </c>
      <c r="LXY21" s="52" t="s">
        <v>189</v>
      </c>
      <c r="LXZ21" s="52" t="s">
        <v>189</v>
      </c>
      <c r="LYA21" s="52" t="s">
        <v>189</v>
      </c>
      <c r="LYB21" s="52" t="s">
        <v>189</v>
      </c>
      <c r="LYC21" s="52" t="s">
        <v>189</v>
      </c>
      <c r="LYD21" s="52" t="s">
        <v>189</v>
      </c>
      <c r="LYE21" s="52" t="s">
        <v>189</v>
      </c>
      <c r="LYF21" s="52" t="s">
        <v>189</v>
      </c>
      <c r="LYG21" s="52" t="s">
        <v>189</v>
      </c>
      <c r="LYH21" s="52" t="s">
        <v>189</v>
      </c>
      <c r="LYI21" s="52" t="s">
        <v>189</v>
      </c>
      <c r="LYJ21" s="52" t="s">
        <v>189</v>
      </c>
      <c r="LYK21" s="52" t="s">
        <v>189</v>
      </c>
      <c r="LYL21" s="52" t="s">
        <v>189</v>
      </c>
      <c r="LYM21" s="52" t="s">
        <v>189</v>
      </c>
      <c r="LYN21" s="52" t="s">
        <v>189</v>
      </c>
      <c r="LYO21" s="52" t="s">
        <v>189</v>
      </c>
      <c r="LYP21" s="52" t="s">
        <v>189</v>
      </c>
      <c r="LYQ21" s="52" t="s">
        <v>189</v>
      </c>
      <c r="LYR21" s="52" t="s">
        <v>189</v>
      </c>
      <c r="LYS21" s="52" t="s">
        <v>189</v>
      </c>
      <c r="LYT21" s="52" t="s">
        <v>189</v>
      </c>
      <c r="LYU21" s="52" t="s">
        <v>189</v>
      </c>
      <c r="LYV21" s="52" t="s">
        <v>189</v>
      </c>
      <c r="LYW21" s="52" t="s">
        <v>189</v>
      </c>
      <c r="LYX21" s="52" t="s">
        <v>189</v>
      </c>
      <c r="LYY21" s="52" t="s">
        <v>189</v>
      </c>
      <c r="LYZ21" s="52" t="s">
        <v>189</v>
      </c>
      <c r="LZA21" s="52" t="s">
        <v>189</v>
      </c>
      <c r="LZB21" s="52" t="s">
        <v>189</v>
      </c>
      <c r="LZC21" s="52" t="s">
        <v>189</v>
      </c>
      <c r="LZD21" s="52" t="s">
        <v>189</v>
      </c>
      <c r="LZE21" s="52" t="s">
        <v>189</v>
      </c>
      <c r="LZF21" s="52" t="s">
        <v>189</v>
      </c>
      <c r="LZG21" s="52" t="s">
        <v>189</v>
      </c>
      <c r="LZH21" s="52" t="s">
        <v>189</v>
      </c>
      <c r="LZI21" s="52" t="s">
        <v>189</v>
      </c>
      <c r="LZJ21" s="52" t="s">
        <v>189</v>
      </c>
      <c r="LZK21" s="52" t="s">
        <v>189</v>
      </c>
      <c r="LZL21" s="52" t="s">
        <v>189</v>
      </c>
      <c r="LZM21" s="52" t="s">
        <v>189</v>
      </c>
      <c r="LZN21" s="52" t="s">
        <v>189</v>
      </c>
      <c r="LZO21" s="52" t="s">
        <v>189</v>
      </c>
      <c r="LZP21" s="52" t="s">
        <v>189</v>
      </c>
      <c r="LZQ21" s="52" t="s">
        <v>189</v>
      </c>
      <c r="LZR21" s="52" t="s">
        <v>189</v>
      </c>
      <c r="LZS21" s="52" t="s">
        <v>189</v>
      </c>
      <c r="LZT21" s="52" t="s">
        <v>189</v>
      </c>
      <c r="LZU21" s="52" t="s">
        <v>189</v>
      </c>
      <c r="LZV21" s="52" t="s">
        <v>189</v>
      </c>
      <c r="LZW21" s="52" t="s">
        <v>189</v>
      </c>
      <c r="LZX21" s="52" t="s">
        <v>189</v>
      </c>
      <c r="LZY21" s="52" t="s">
        <v>189</v>
      </c>
      <c r="LZZ21" s="52" t="s">
        <v>189</v>
      </c>
      <c r="MAA21" s="52" t="s">
        <v>189</v>
      </c>
      <c r="MAB21" s="52" t="s">
        <v>189</v>
      </c>
      <c r="MAC21" s="52" t="s">
        <v>189</v>
      </c>
      <c r="MAD21" s="52" t="s">
        <v>189</v>
      </c>
      <c r="MAE21" s="52" t="s">
        <v>189</v>
      </c>
      <c r="MAF21" s="52" t="s">
        <v>189</v>
      </c>
      <c r="MAG21" s="52" t="s">
        <v>189</v>
      </c>
      <c r="MAH21" s="52" t="s">
        <v>189</v>
      </c>
      <c r="MAI21" s="52" t="s">
        <v>189</v>
      </c>
      <c r="MAJ21" s="52" t="s">
        <v>189</v>
      </c>
      <c r="MAK21" s="52" t="s">
        <v>189</v>
      </c>
      <c r="MAL21" s="52" t="s">
        <v>189</v>
      </c>
      <c r="MAM21" s="52" t="s">
        <v>189</v>
      </c>
      <c r="MAN21" s="52" t="s">
        <v>189</v>
      </c>
      <c r="MAO21" s="52" t="s">
        <v>189</v>
      </c>
      <c r="MAP21" s="52" t="s">
        <v>189</v>
      </c>
      <c r="MAQ21" s="52" t="s">
        <v>189</v>
      </c>
      <c r="MAR21" s="52" t="s">
        <v>189</v>
      </c>
      <c r="MAS21" s="52" t="s">
        <v>189</v>
      </c>
      <c r="MAT21" s="52" t="s">
        <v>189</v>
      </c>
      <c r="MAU21" s="52" t="s">
        <v>189</v>
      </c>
      <c r="MAV21" s="52" t="s">
        <v>189</v>
      </c>
      <c r="MAW21" s="52" t="s">
        <v>189</v>
      </c>
      <c r="MAX21" s="52" t="s">
        <v>189</v>
      </c>
      <c r="MAY21" s="52" t="s">
        <v>189</v>
      </c>
      <c r="MAZ21" s="52" t="s">
        <v>189</v>
      </c>
      <c r="MBA21" s="52" t="s">
        <v>189</v>
      </c>
      <c r="MBB21" s="52" t="s">
        <v>189</v>
      </c>
      <c r="MBC21" s="52" t="s">
        <v>189</v>
      </c>
      <c r="MBD21" s="52" t="s">
        <v>189</v>
      </c>
      <c r="MBE21" s="52" t="s">
        <v>189</v>
      </c>
      <c r="MBF21" s="52" t="s">
        <v>189</v>
      </c>
      <c r="MBG21" s="52" t="s">
        <v>189</v>
      </c>
      <c r="MBH21" s="52" t="s">
        <v>189</v>
      </c>
      <c r="MBI21" s="52" t="s">
        <v>189</v>
      </c>
      <c r="MBJ21" s="52" t="s">
        <v>189</v>
      </c>
      <c r="MBK21" s="52" t="s">
        <v>189</v>
      </c>
      <c r="MBL21" s="52" t="s">
        <v>189</v>
      </c>
      <c r="MBM21" s="52" t="s">
        <v>189</v>
      </c>
      <c r="MBN21" s="52" t="s">
        <v>189</v>
      </c>
      <c r="MBO21" s="52" t="s">
        <v>189</v>
      </c>
      <c r="MBP21" s="52" t="s">
        <v>189</v>
      </c>
      <c r="MBQ21" s="52" t="s">
        <v>189</v>
      </c>
      <c r="MBR21" s="52" t="s">
        <v>189</v>
      </c>
      <c r="MBS21" s="52" t="s">
        <v>189</v>
      </c>
      <c r="MBT21" s="52" t="s">
        <v>189</v>
      </c>
      <c r="MBU21" s="52" t="s">
        <v>189</v>
      </c>
      <c r="MBV21" s="52" t="s">
        <v>189</v>
      </c>
      <c r="MBW21" s="52" t="s">
        <v>189</v>
      </c>
      <c r="MBX21" s="52" t="s">
        <v>189</v>
      </c>
      <c r="MBY21" s="52" t="s">
        <v>189</v>
      </c>
      <c r="MBZ21" s="52" t="s">
        <v>189</v>
      </c>
      <c r="MCA21" s="52" t="s">
        <v>189</v>
      </c>
      <c r="MCB21" s="52" t="s">
        <v>189</v>
      </c>
      <c r="MCC21" s="52" t="s">
        <v>189</v>
      </c>
      <c r="MCD21" s="52" t="s">
        <v>189</v>
      </c>
      <c r="MCE21" s="52" t="s">
        <v>189</v>
      </c>
      <c r="MCF21" s="52" t="s">
        <v>189</v>
      </c>
      <c r="MCG21" s="52" t="s">
        <v>189</v>
      </c>
      <c r="MCH21" s="52" t="s">
        <v>189</v>
      </c>
      <c r="MCI21" s="52" t="s">
        <v>189</v>
      </c>
      <c r="MCJ21" s="52" t="s">
        <v>189</v>
      </c>
      <c r="MCK21" s="52" t="s">
        <v>189</v>
      </c>
      <c r="MCL21" s="52" t="s">
        <v>189</v>
      </c>
      <c r="MCM21" s="52" t="s">
        <v>189</v>
      </c>
      <c r="MCN21" s="52" t="s">
        <v>189</v>
      </c>
      <c r="MCO21" s="52" t="s">
        <v>189</v>
      </c>
      <c r="MCP21" s="52" t="s">
        <v>189</v>
      </c>
      <c r="MCQ21" s="52" t="s">
        <v>189</v>
      </c>
      <c r="MCR21" s="52" t="s">
        <v>189</v>
      </c>
      <c r="MCS21" s="52" t="s">
        <v>189</v>
      </c>
      <c r="MCT21" s="52" t="s">
        <v>189</v>
      </c>
      <c r="MCU21" s="52" t="s">
        <v>189</v>
      </c>
      <c r="MCV21" s="52" t="s">
        <v>189</v>
      </c>
      <c r="MCW21" s="52" t="s">
        <v>189</v>
      </c>
      <c r="MCX21" s="52" t="s">
        <v>189</v>
      </c>
      <c r="MCY21" s="52" t="s">
        <v>189</v>
      </c>
      <c r="MCZ21" s="52" t="s">
        <v>189</v>
      </c>
      <c r="MDA21" s="52" t="s">
        <v>189</v>
      </c>
      <c r="MDB21" s="52" t="s">
        <v>189</v>
      </c>
      <c r="MDC21" s="52" t="s">
        <v>189</v>
      </c>
      <c r="MDD21" s="52" t="s">
        <v>189</v>
      </c>
      <c r="MDE21" s="52" t="s">
        <v>189</v>
      </c>
      <c r="MDF21" s="52" t="s">
        <v>189</v>
      </c>
      <c r="MDG21" s="52" t="s">
        <v>189</v>
      </c>
      <c r="MDH21" s="52" t="s">
        <v>189</v>
      </c>
      <c r="MDI21" s="52" t="s">
        <v>189</v>
      </c>
      <c r="MDJ21" s="52" t="s">
        <v>189</v>
      </c>
      <c r="MDK21" s="52" t="s">
        <v>189</v>
      </c>
      <c r="MDL21" s="52" t="s">
        <v>189</v>
      </c>
      <c r="MDM21" s="52" t="s">
        <v>189</v>
      </c>
      <c r="MDN21" s="52" t="s">
        <v>189</v>
      </c>
      <c r="MDO21" s="52" t="s">
        <v>189</v>
      </c>
      <c r="MDP21" s="52" t="s">
        <v>189</v>
      </c>
      <c r="MDQ21" s="52" t="s">
        <v>189</v>
      </c>
      <c r="MDR21" s="52" t="s">
        <v>189</v>
      </c>
      <c r="MDS21" s="52" t="s">
        <v>189</v>
      </c>
      <c r="MDT21" s="52" t="s">
        <v>189</v>
      </c>
      <c r="MDU21" s="52" t="s">
        <v>189</v>
      </c>
      <c r="MDV21" s="52" t="s">
        <v>189</v>
      </c>
      <c r="MDW21" s="52" t="s">
        <v>189</v>
      </c>
      <c r="MDX21" s="52" t="s">
        <v>189</v>
      </c>
      <c r="MDY21" s="52" t="s">
        <v>189</v>
      </c>
      <c r="MDZ21" s="52" t="s">
        <v>189</v>
      </c>
      <c r="MEA21" s="52" t="s">
        <v>189</v>
      </c>
      <c r="MEB21" s="52" t="s">
        <v>189</v>
      </c>
      <c r="MEC21" s="52" t="s">
        <v>189</v>
      </c>
      <c r="MED21" s="52" t="s">
        <v>189</v>
      </c>
      <c r="MEE21" s="52" t="s">
        <v>189</v>
      </c>
      <c r="MEF21" s="52" t="s">
        <v>189</v>
      </c>
      <c r="MEG21" s="52" t="s">
        <v>189</v>
      </c>
      <c r="MEH21" s="52" t="s">
        <v>189</v>
      </c>
      <c r="MEI21" s="52" t="s">
        <v>189</v>
      </c>
      <c r="MEJ21" s="52" t="s">
        <v>189</v>
      </c>
      <c r="MEK21" s="52" t="s">
        <v>189</v>
      </c>
      <c r="MEL21" s="52" t="s">
        <v>189</v>
      </c>
      <c r="MEM21" s="52" t="s">
        <v>189</v>
      </c>
      <c r="MEN21" s="52" t="s">
        <v>189</v>
      </c>
      <c r="MEO21" s="52" t="s">
        <v>189</v>
      </c>
      <c r="MEP21" s="52" t="s">
        <v>189</v>
      </c>
      <c r="MEQ21" s="52" t="s">
        <v>189</v>
      </c>
      <c r="MER21" s="52" t="s">
        <v>189</v>
      </c>
      <c r="MES21" s="52" t="s">
        <v>189</v>
      </c>
      <c r="MET21" s="52" t="s">
        <v>189</v>
      </c>
      <c r="MEU21" s="52" t="s">
        <v>189</v>
      </c>
      <c r="MEV21" s="52" t="s">
        <v>189</v>
      </c>
      <c r="MEW21" s="52" t="s">
        <v>189</v>
      </c>
      <c r="MEX21" s="52" t="s">
        <v>189</v>
      </c>
      <c r="MEY21" s="52" t="s">
        <v>189</v>
      </c>
      <c r="MEZ21" s="52" t="s">
        <v>189</v>
      </c>
      <c r="MFA21" s="52" t="s">
        <v>189</v>
      </c>
      <c r="MFB21" s="52" t="s">
        <v>189</v>
      </c>
      <c r="MFC21" s="52" t="s">
        <v>189</v>
      </c>
      <c r="MFD21" s="52" t="s">
        <v>189</v>
      </c>
      <c r="MFE21" s="52" t="s">
        <v>189</v>
      </c>
      <c r="MFF21" s="52" t="s">
        <v>189</v>
      </c>
      <c r="MFG21" s="52" t="s">
        <v>189</v>
      </c>
      <c r="MFH21" s="52" t="s">
        <v>189</v>
      </c>
      <c r="MFI21" s="52" t="s">
        <v>189</v>
      </c>
      <c r="MFJ21" s="52" t="s">
        <v>189</v>
      </c>
      <c r="MFK21" s="52" t="s">
        <v>189</v>
      </c>
      <c r="MFL21" s="52" t="s">
        <v>189</v>
      </c>
      <c r="MFM21" s="52" t="s">
        <v>189</v>
      </c>
      <c r="MFN21" s="52" t="s">
        <v>189</v>
      </c>
      <c r="MFO21" s="52" t="s">
        <v>189</v>
      </c>
      <c r="MFP21" s="52" t="s">
        <v>189</v>
      </c>
      <c r="MFQ21" s="52" t="s">
        <v>189</v>
      </c>
      <c r="MFR21" s="52" t="s">
        <v>189</v>
      </c>
      <c r="MFS21" s="52" t="s">
        <v>189</v>
      </c>
      <c r="MFT21" s="52" t="s">
        <v>189</v>
      </c>
      <c r="MFU21" s="52" t="s">
        <v>189</v>
      </c>
      <c r="MFV21" s="52" t="s">
        <v>189</v>
      </c>
      <c r="MFW21" s="52" t="s">
        <v>189</v>
      </c>
      <c r="MFX21" s="52" t="s">
        <v>189</v>
      </c>
      <c r="MFY21" s="52" t="s">
        <v>189</v>
      </c>
      <c r="MFZ21" s="52" t="s">
        <v>189</v>
      </c>
      <c r="MGA21" s="52" t="s">
        <v>189</v>
      </c>
      <c r="MGB21" s="52" t="s">
        <v>189</v>
      </c>
      <c r="MGC21" s="52" t="s">
        <v>189</v>
      </c>
      <c r="MGD21" s="52" t="s">
        <v>189</v>
      </c>
      <c r="MGE21" s="52" t="s">
        <v>189</v>
      </c>
      <c r="MGF21" s="52" t="s">
        <v>189</v>
      </c>
      <c r="MGG21" s="52" t="s">
        <v>189</v>
      </c>
      <c r="MGH21" s="52" t="s">
        <v>189</v>
      </c>
      <c r="MGI21" s="52" t="s">
        <v>189</v>
      </c>
      <c r="MGJ21" s="52" t="s">
        <v>189</v>
      </c>
      <c r="MGK21" s="52" t="s">
        <v>189</v>
      </c>
      <c r="MGL21" s="52" t="s">
        <v>189</v>
      </c>
      <c r="MGM21" s="52" t="s">
        <v>189</v>
      </c>
      <c r="MGN21" s="52" t="s">
        <v>189</v>
      </c>
      <c r="MGO21" s="52" t="s">
        <v>189</v>
      </c>
      <c r="MGP21" s="52" t="s">
        <v>189</v>
      </c>
      <c r="MGQ21" s="52" t="s">
        <v>189</v>
      </c>
      <c r="MGR21" s="52" t="s">
        <v>189</v>
      </c>
      <c r="MGS21" s="52" t="s">
        <v>189</v>
      </c>
      <c r="MGT21" s="52" t="s">
        <v>189</v>
      </c>
      <c r="MGU21" s="52" t="s">
        <v>189</v>
      </c>
      <c r="MGV21" s="52" t="s">
        <v>189</v>
      </c>
      <c r="MGW21" s="52" t="s">
        <v>189</v>
      </c>
      <c r="MGX21" s="52" t="s">
        <v>189</v>
      </c>
      <c r="MGY21" s="52" t="s">
        <v>189</v>
      </c>
      <c r="MGZ21" s="52" t="s">
        <v>189</v>
      </c>
      <c r="MHA21" s="52" t="s">
        <v>189</v>
      </c>
      <c r="MHB21" s="52" t="s">
        <v>189</v>
      </c>
      <c r="MHC21" s="52" t="s">
        <v>189</v>
      </c>
      <c r="MHD21" s="52" t="s">
        <v>189</v>
      </c>
      <c r="MHE21" s="52" t="s">
        <v>189</v>
      </c>
      <c r="MHF21" s="52" t="s">
        <v>189</v>
      </c>
      <c r="MHG21" s="52" t="s">
        <v>189</v>
      </c>
      <c r="MHH21" s="52" t="s">
        <v>189</v>
      </c>
      <c r="MHI21" s="52" t="s">
        <v>189</v>
      </c>
      <c r="MHJ21" s="52" t="s">
        <v>189</v>
      </c>
      <c r="MHK21" s="52" t="s">
        <v>189</v>
      </c>
      <c r="MHL21" s="52" t="s">
        <v>189</v>
      </c>
      <c r="MHM21" s="52" t="s">
        <v>189</v>
      </c>
      <c r="MHN21" s="52" t="s">
        <v>189</v>
      </c>
      <c r="MHO21" s="52" t="s">
        <v>189</v>
      </c>
      <c r="MHP21" s="52" t="s">
        <v>189</v>
      </c>
      <c r="MHQ21" s="52" t="s">
        <v>189</v>
      </c>
      <c r="MHR21" s="52" t="s">
        <v>189</v>
      </c>
      <c r="MHS21" s="52" t="s">
        <v>189</v>
      </c>
      <c r="MHT21" s="52" t="s">
        <v>189</v>
      </c>
      <c r="MHU21" s="52" t="s">
        <v>189</v>
      </c>
      <c r="MHV21" s="52" t="s">
        <v>189</v>
      </c>
      <c r="MHW21" s="52" t="s">
        <v>189</v>
      </c>
      <c r="MHX21" s="52" t="s">
        <v>189</v>
      </c>
      <c r="MHY21" s="52" t="s">
        <v>189</v>
      </c>
      <c r="MHZ21" s="52" t="s">
        <v>189</v>
      </c>
      <c r="MIA21" s="52" t="s">
        <v>189</v>
      </c>
      <c r="MIB21" s="52" t="s">
        <v>189</v>
      </c>
      <c r="MIC21" s="52" t="s">
        <v>189</v>
      </c>
      <c r="MID21" s="52" t="s">
        <v>189</v>
      </c>
      <c r="MIE21" s="52" t="s">
        <v>189</v>
      </c>
      <c r="MIF21" s="52" t="s">
        <v>189</v>
      </c>
      <c r="MIG21" s="52" t="s">
        <v>189</v>
      </c>
      <c r="MIH21" s="52" t="s">
        <v>189</v>
      </c>
      <c r="MII21" s="52" t="s">
        <v>189</v>
      </c>
      <c r="MIJ21" s="52" t="s">
        <v>189</v>
      </c>
      <c r="MIK21" s="52" t="s">
        <v>189</v>
      </c>
      <c r="MIL21" s="52" t="s">
        <v>189</v>
      </c>
      <c r="MIM21" s="52" t="s">
        <v>189</v>
      </c>
      <c r="MIN21" s="52" t="s">
        <v>189</v>
      </c>
      <c r="MIO21" s="52" t="s">
        <v>189</v>
      </c>
      <c r="MIP21" s="52" t="s">
        <v>189</v>
      </c>
      <c r="MIQ21" s="52" t="s">
        <v>189</v>
      </c>
      <c r="MIR21" s="52" t="s">
        <v>189</v>
      </c>
      <c r="MIS21" s="52" t="s">
        <v>189</v>
      </c>
      <c r="MIT21" s="52" t="s">
        <v>189</v>
      </c>
      <c r="MIU21" s="52" t="s">
        <v>189</v>
      </c>
      <c r="MIV21" s="52" t="s">
        <v>189</v>
      </c>
      <c r="MIW21" s="52" t="s">
        <v>189</v>
      </c>
      <c r="MIX21" s="52" t="s">
        <v>189</v>
      </c>
      <c r="MIY21" s="52" t="s">
        <v>189</v>
      </c>
      <c r="MIZ21" s="52" t="s">
        <v>189</v>
      </c>
      <c r="MJA21" s="52" t="s">
        <v>189</v>
      </c>
      <c r="MJB21" s="52" t="s">
        <v>189</v>
      </c>
      <c r="MJC21" s="52" t="s">
        <v>189</v>
      </c>
      <c r="MJD21" s="52" t="s">
        <v>189</v>
      </c>
      <c r="MJE21" s="52" t="s">
        <v>189</v>
      </c>
      <c r="MJF21" s="52" t="s">
        <v>189</v>
      </c>
      <c r="MJG21" s="52" t="s">
        <v>189</v>
      </c>
      <c r="MJH21" s="52" t="s">
        <v>189</v>
      </c>
      <c r="MJI21" s="52" t="s">
        <v>189</v>
      </c>
      <c r="MJJ21" s="52" t="s">
        <v>189</v>
      </c>
      <c r="MJK21" s="52" t="s">
        <v>189</v>
      </c>
      <c r="MJL21" s="52" t="s">
        <v>189</v>
      </c>
      <c r="MJM21" s="52" t="s">
        <v>189</v>
      </c>
      <c r="MJN21" s="52" t="s">
        <v>189</v>
      </c>
      <c r="MJO21" s="52" t="s">
        <v>189</v>
      </c>
      <c r="MJP21" s="52" t="s">
        <v>189</v>
      </c>
      <c r="MJQ21" s="52" t="s">
        <v>189</v>
      </c>
      <c r="MJR21" s="52" t="s">
        <v>189</v>
      </c>
      <c r="MJS21" s="52" t="s">
        <v>189</v>
      </c>
      <c r="MJT21" s="52" t="s">
        <v>189</v>
      </c>
      <c r="MJU21" s="52" t="s">
        <v>189</v>
      </c>
      <c r="MJV21" s="52" t="s">
        <v>189</v>
      </c>
      <c r="MJW21" s="52" t="s">
        <v>189</v>
      </c>
      <c r="MJX21" s="52" t="s">
        <v>189</v>
      </c>
      <c r="MJY21" s="52" t="s">
        <v>189</v>
      </c>
      <c r="MJZ21" s="52" t="s">
        <v>189</v>
      </c>
      <c r="MKA21" s="52" t="s">
        <v>189</v>
      </c>
      <c r="MKB21" s="52" t="s">
        <v>189</v>
      </c>
      <c r="MKC21" s="52" t="s">
        <v>189</v>
      </c>
      <c r="MKD21" s="52" t="s">
        <v>189</v>
      </c>
      <c r="MKE21" s="52" t="s">
        <v>189</v>
      </c>
      <c r="MKF21" s="52" t="s">
        <v>189</v>
      </c>
      <c r="MKG21" s="52" t="s">
        <v>189</v>
      </c>
      <c r="MKH21" s="52" t="s">
        <v>189</v>
      </c>
      <c r="MKI21" s="52" t="s">
        <v>189</v>
      </c>
      <c r="MKJ21" s="52" t="s">
        <v>189</v>
      </c>
      <c r="MKK21" s="52" t="s">
        <v>189</v>
      </c>
      <c r="MKL21" s="52" t="s">
        <v>189</v>
      </c>
      <c r="MKM21" s="52" t="s">
        <v>189</v>
      </c>
      <c r="MKN21" s="52" t="s">
        <v>189</v>
      </c>
      <c r="MKO21" s="52" t="s">
        <v>189</v>
      </c>
      <c r="MKP21" s="52" t="s">
        <v>189</v>
      </c>
      <c r="MKQ21" s="52" t="s">
        <v>189</v>
      </c>
      <c r="MKR21" s="52" t="s">
        <v>189</v>
      </c>
      <c r="MKS21" s="52" t="s">
        <v>189</v>
      </c>
      <c r="MKT21" s="52" t="s">
        <v>189</v>
      </c>
      <c r="MKU21" s="52" t="s">
        <v>189</v>
      </c>
      <c r="MKV21" s="52" t="s">
        <v>189</v>
      </c>
      <c r="MKW21" s="52" t="s">
        <v>189</v>
      </c>
      <c r="MKX21" s="52" t="s">
        <v>189</v>
      </c>
      <c r="MKY21" s="52" t="s">
        <v>189</v>
      </c>
      <c r="MKZ21" s="52" t="s">
        <v>189</v>
      </c>
      <c r="MLA21" s="52" t="s">
        <v>189</v>
      </c>
      <c r="MLB21" s="52" t="s">
        <v>189</v>
      </c>
      <c r="MLC21" s="52" t="s">
        <v>189</v>
      </c>
      <c r="MLD21" s="52" t="s">
        <v>189</v>
      </c>
      <c r="MLE21" s="52" t="s">
        <v>189</v>
      </c>
      <c r="MLF21" s="52" t="s">
        <v>189</v>
      </c>
      <c r="MLG21" s="52" t="s">
        <v>189</v>
      </c>
      <c r="MLH21" s="52" t="s">
        <v>189</v>
      </c>
      <c r="MLI21" s="52" t="s">
        <v>189</v>
      </c>
      <c r="MLJ21" s="52" t="s">
        <v>189</v>
      </c>
      <c r="MLK21" s="52" t="s">
        <v>189</v>
      </c>
      <c r="MLL21" s="52" t="s">
        <v>189</v>
      </c>
      <c r="MLM21" s="52" t="s">
        <v>189</v>
      </c>
      <c r="MLN21" s="52" t="s">
        <v>189</v>
      </c>
      <c r="MLO21" s="52" t="s">
        <v>189</v>
      </c>
      <c r="MLP21" s="52" t="s">
        <v>189</v>
      </c>
      <c r="MLQ21" s="52" t="s">
        <v>189</v>
      </c>
      <c r="MLR21" s="52" t="s">
        <v>189</v>
      </c>
      <c r="MLS21" s="52" t="s">
        <v>189</v>
      </c>
      <c r="MLT21" s="52" t="s">
        <v>189</v>
      </c>
      <c r="MLU21" s="52" t="s">
        <v>189</v>
      </c>
      <c r="MLV21" s="52" t="s">
        <v>189</v>
      </c>
      <c r="MLW21" s="52" t="s">
        <v>189</v>
      </c>
      <c r="MLX21" s="52" t="s">
        <v>189</v>
      </c>
      <c r="MLY21" s="52" t="s">
        <v>189</v>
      </c>
      <c r="MLZ21" s="52" t="s">
        <v>189</v>
      </c>
      <c r="MMA21" s="52" t="s">
        <v>189</v>
      </c>
      <c r="MMB21" s="52" t="s">
        <v>189</v>
      </c>
      <c r="MMC21" s="52" t="s">
        <v>189</v>
      </c>
      <c r="MMD21" s="52" t="s">
        <v>189</v>
      </c>
      <c r="MME21" s="52" t="s">
        <v>189</v>
      </c>
      <c r="MMF21" s="52" t="s">
        <v>189</v>
      </c>
      <c r="MMG21" s="52" t="s">
        <v>189</v>
      </c>
      <c r="MMH21" s="52" t="s">
        <v>189</v>
      </c>
      <c r="MMI21" s="52" t="s">
        <v>189</v>
      </c>
      <c r="MMJ21" s="52" t="s">
        <v>189</v>
      </c>
      <c r="MMK21" s="52" t="s">
        <v>189</v>
      </c>
      <c r="MML21" s="52" t="s">
        <v>189</v>
      </c>
      <c r="MMM21" s="52" t="s">
        <v>189</v>
      </c>
      <c r="MMN21" s="52" t="s">
        <v>189</v>
      </c>
      <c r="MMO21" s="52" t="s">
        <v>189</v>
      </c>
      <c r="MMP21" s="52" t="s">
        <v>189</v>
      </c>
      <c r="MMQ21" s="52" t="s">
        <v>189</v>
      </c>
      <c r="MMR21" s="52" t="s">
        <v>189</v>
      </c>
      <c r="MMS21" s="52" t="s">
        <v>189</v>
      </c>
      <c r="MMT21" s="52" t="s">
        <v>189</v>
      </c>
      <c r="MMU21" s="52" t="s">
        <v>189</v>
      </c>
      <c r="MMV21" s="52" t="s">
        <v>189</v>
      </c>
      <c r="MMW21" s="52" t="s">
        <v>189</v>
      </c>
      <c r="MMX21" s="52" t="s">
        <v>189</v>
      </c>
      <c r="MMY21" s="52" t="s">
        <v>189</v>
      </c>
      <c r="MMZ21" s="52" t="s">
        <v>189</v>
      </c>
      <c r="MNA21" s="52" t="s">
        <v>189</v>
      </c>
      <c r="MNB21" s="52" t="s">
        <v>189</v>
      </c>
      <c r="MNC21" s="52" t="s">
        <v>189</v>
      </c>
      <c r="MND21" s="52" t="s">
        <v>189</v>
      </c>
      <c r="MNE21" s="52" t="s">
        <v>189</v>
      </c>
      <c r="MNF21" s="52" t="s">
        <v>189</v>
      </c>
      <c r="MNG21" s="52" t="s">
        <v>189</v>
      </c>
      <c r="MNH21" s="52" t="s">
        <v>189</v>
      </c>
      <c r="MNI21" s="52" t="s">
        <v>189</v>
      </c>
      <c r="MNJ21" s="52" t="s">
        <v>189</v>
      </c>
      <c r="MNK21" s="52" t="s">
        <v>189</v>
      </c>
      <c r="MNL21" s="52" t="s">
        <v>189</v>
      </c>
      <c r="MNM21" s="52" t="s">
        <v>189</v>
      </c>
      <c r="MNN21" s="52" t="s">
        <v>189</v>
      </c>
      <c r="MNO21" s="52" t="s">
        <v>189</v>
      </c>
      <c r="MNP21" s="52" t="s">
        <v>189</v>
      </c>
      <c r="MNQ21" s="52" t="s">
        <v>189</v>
      </c>
      <c r="MNR21" s="52" t="s">
        <v>189</v>
      </c>
      <c r="MNS21" s="52" t="s">
        <v>189</v>
      </c>
      <c r="MNT21" s="52" t="s">
        <v>189</v>
      </c>
      <c r="MNU21" s="52" t="s">
        <v>189</v>
      </c>
      <c r="MNV21" s="52" t="s">
        <v>189</v>
      </c>
      <c r="MNW21" s="52" t="s">
        <v>189</v>
      </c>
      <c r="MNX21" s="52" t="s">
        <v>189</v>
      </c>
      <c r="MNY21" s="52" t="s">
        <v>189</v>
      </c>
      <c r="MNZ21" s="52" t="s">
        <v>189</v>
      </c>
      <c r="MOA21" s="52" t="s">
        <v>189</v>
      </c>
      <c r="MOB21" s="52" t="s">
        <v>189</v>
      </c>
      <c r="MOC21" s="52" t="s">
        <v>189</v>
      </c>
      <c r="MOD21" s="52" t="s">
        <v>189</v>
      </c>
      <c r="MOE21" s="52" t="s">
        <v>189</v>
      </c>
      <c r="MOF21" s="52" t="s">
        <v>189</v>
      </c>
      <c r="MOG21" s="52" t="s">
        <v>189</v>
      </c>
      <c r="MOH21" s="52" t="s">
        <v>189</v>
      </c>
      <c r="MOI21" s="52" t="s">
        <v>189</v>
      </c>
      <c r="MOJ21" s="52" t="s">
        <v>189</v>
      </c>
      <c r="MOK21" s="52" t="s">
        <v>189</v>
      </c>
      <c r="MOL21" s="52" t="s">
        <v>189</v>
      </c>
      <c r="MOM21" s="52" t="s">
        <v>189</v>
      </c>
      <c r="MON21" s="52" t="s">
        <v>189</v>
      </c>
      <c r="MOO21" s="52" t="s">
        <v>189</v>
      </c>
      <c r="MOP21" s="52" t="s">
        <v>189</v>
      </c>
      <c r="MOQ21" s="52" t="s">
        <v>189</v>
      </c>
      <c r="MOR21" s="52" t="s">
        <v>189</v>
      </c>
      <c r="MOS21" s="52" t="s">
        <v>189</v>
      </c>
      <c r="MOT21" s="52" t="s">
        <v>189</v>
      </c>
      <c r="MOU21" s="52" t="s">
        <v>189</v>
      </c>
      <c r="MOV21" s="52" t="s">
        <v>189</v>
      </c>
      <c r="MOW21" s="52" t="s">
        <v>189</v>
      </c>
      <c r="MOX21" s="52" t="s">
        <v>189</v>
      </c>
      <c r="MOY21" s="52" t="s">
        <v>189</v>
      </c>
      <c r="MOZ21" s="52" t="s">
        <v>189</v>
      </c>
      <c r="MPA21" s="52" t="s">
        <v>189</v>
      </c>
      <c r="MPB21" s="52" t="s">
        <v>189</v>
      </c>
      <c r="MPC21" s="52" t="s">
        <v>189</v>
      </c>
      <c r="MPD21" s="52" t="s">
        <v>189</v>
      </c>
      <c r="MPE21" s="52" t="s">
        <v>189</v>
      </c>
      <c r="MPF21" s="52" t="s">
        <v>189</v>
      </c>
      <c r="MPG21" s="52" t="s">
        <v>189</v>
      </c>
      <c r="MPH21" s="52" t="s">
        <v>189</v>
      </c>
      <c r="MPI21" s="52" t="s">
        <v>189</v>
      </c>
      <c r="MPJ21" s="52" t="s">
        <v>189</v>
      </c>
      <c r="MPK21" s="52" t="s">
        <v>189</v>
      </c>
      <c r="MPL21" s="52" t="s">
        <v>189</v>
      </c>
      <c r="MPM21" s="52" t="s">
        <v>189</v>
      </c>
      <c r="MPN21" s="52" t="s">
        <v>189</v>
      </c>
      <c r="MPO21" s="52" t="s">
        <v>189</v>
      </c>
      <c r="MPP21" s="52" t="s">
        <v>189</v>
      </c>
      <c r="MPQ21" s="52" t="s">
        <v>189</v>
      </c>
      <c r="MPR21" s="52" t="s">
        <v>189</v>
      </c>
      <c r="MPS21" s="52" t="s">
        <v>189</v>
      </c>
      <c r="MPT21" s="52" t="s">
        <v>189</v>
      </c>
      <c r="MPU21" s="52" t="s">
        <v>189</v>
      </c>
      <c r="MPV21" s="52" t="s">
        <v>189</v>
      </c>
      <c r="MPW21" s="52" t="s">
        <v>189</v>
      </c>
      <c r="MPX21" s="52" t="s">
        <v>189</v>
      </c>
      <c r="MPY21" s="52" t="s">
        <v>189</v>
      </c>
      <c r="MPZ21" s="52" t="s">
        <v>189</v>
      </c>
      <c r="MQA21" s="52" t="s">
        <v>189</v>
      </c>
      <c r="MQB21" s="52" t="s">
        <v>189</v>
      </c>
      <c r="MQC21" s="52" t="s">
        <v>189</v>
      </c>
      <c r="MQD21" s="52" t="s">
        <v>189</v>
      </c>
      <c r="MQE21" s="52" t="s">
        <v>189</v>
      </c>
      <c r="MQF21" s="52" t="s">
        <v>189</v>
      </c>
      <c r="MQG21" s="52" t="s">
        <v>189</v>
      </c>
      <c r="MQH21" s="52" t="s">
        <v>189</v>
      </c>
      <c r="MQI21" s="52" t="s">
        <v>189</v>
      </c>
      <c r="MQJ21" s="52" t="s">
        <v>189</v>
      </c>
      <c r="MQK21" s="52" t="s">
        <v>189</v>
      </c>
      <c r="MQL21" s="52" t="s">
        <v>189</v>
      </c>
      <c r="MQM21" s="52" t="s">
        <v>189</v>
      </c>
      <c r="MQN21" s="52" t="s">
        <v>189</v>
      </c>
      <c r="MQO21" s="52" t="s">
        <v>189</v>
      </c>
      <c r="MQP21" s="52" t="s">
        <v>189</v>
      </c>
      <c r="MQQ21" s="52" t="s">
        <v>189</v>
      </c>
      <c r="MQR21" s="52" t="s">
        <v>189</v>
      </c>
      <c r="MQS21" s="52" t="s">
        <v>189</v>
      </c>
      <c r="MQT21" s="52" t="s">
        <v>189</v>
      </c>
      <c r="MQU21" s="52" t="s">
        <v>189</v>
      </c>
      <c r="MQV21" s="52" t="s">
        <v>189</v>
      </c>
      <c r="MQW21" s="52" t="s">
        <v>189</v>
      </c>
      <c r="MQX21" s="52" t="s">
        <v>189</v>
      </c>
      <c r="MQY21" s="52" t="s">
        <v>189</v>
      </c>
      <c r="MQZ21" s="52" t="s">
        <v>189</v>
      </c>
      <c r="MRA21" s="52" t="s">
        <v>189</v>
      </c>
      <c r="MRB21" s="52" t="s">
        <v>189</v>
      </c>
      <c r="MRC21" s="52" t="s">
        <v>189</v>
      </c>
      <c r="MRD21" s="52" t="s">
        <v>189</v>
      </c>
      <c r="MRE21" s="52" t="s">
        <v>189</v>
      </c>
      <c r="MRF21" s="52" t="s">
        <v>189</v>
      </c>
      <c r="MRG21" s="52" t="s">
        <v>189</v>
      </c>
      <c r="MRH21" s="52" t="s">
        <v>189</v>
      </c>
      <c r="MRI21" s="52" t="s">
        <v>189</v>
      </c>
      <c r="MRJ21" s="52" t="s">
        <v>189</v>
      </c>
      <c r="MRK21" s="52" t="s">
        <v>189</v>
      </c>
      <c r="MRL21" s="52" t="s">
        <v>189</v>
      </c>
      <c r="MRM21" s="52" t="s">
        <v>189</v>
      </c>
      <c r="MRN21" s="52" t="s">
        <v>189</v>
      </c>
      <c r="MRO21" s="52" t="s">
        <v>189</v>
      </c>
      <c r="MRP21" s="52" t="s">
        <v>189</v>
      </c>
      <c r="MRQ21" s="52" t="s">
        <v>189</v>
      </c>
      <c r="MRR21" s="52" t="s">
        <v>189</v>
      </c>
      <c r="MRS21" s="52" t="s">
        <v>189</v>
      </c>
      <c r="MRT21" s="52" t="s">
        <v>189</v>
      </c>
      <c r="MRU21" s="52" t="s">
        <v>189</v>
      </c>
      <c r="MRV21" s="52" t="s">
        <v>189</v>
      </c>
      <c r="MRW21" s="52" t="s">
        <v>189</v>
      </c>
      <c r="MRX21" s="52" t="s">
        <v>189</v>
      </c>
      <c r="MRY21" s="52" t="s">
        <v>189</v>
      </c>
      <c r="MRZ21" s="52" t="s">
        <v>189</v>
      </c>
      <c r="MSA21" s="52" t="s">
        <v>189</v>
      </c>
      <c r="MSB21" s="52" t="s">
        <v>189</v>
      </c>
      <c r="MSC21" s="52" t="s">
        <v>189</v>
      </c>
      <c r="MSD21" s="52" t="s">
        <v>189</v>
      </c>
      <c r="MSE21" s="52" t="s">
        <v>189</v>
      </c>
      <c r="MSF21" s="52" t="s">
        <v>189</v>
      </c>
      <c r="MSG21" s="52" t="s">
        <v>189</v>
      </c>
      <c r="MSH21" s="52" t="s">
        <v>189</v>
      </c>
      <c r="MSI21" s="52" t="s">
        <v>189</v>
      </c>
      <c r="MSJ21" s="52" t="s">
        <v>189</v>
      </c>
      <c r="MSK21" s="52" t="s">
        <v>189</v>
      </c>
      <c r="MSL21" s="52" t="s">
        <v>189</v>
      </c>
      <c r="MSM21" s="52" t="s">
        <v>189</v>
      </c>
      <c r="MSN21" s="52" t="s">
        <v>189</v>
      </c>
      <c r="MSO21" s="52" t="s">
        <v>189</v>
      </c>
      <c r="MSP21" s="52" t="s">
        <v>189</v>
      </c>
      <c r="MSQ21" s="52" t="s">
        <v>189</v>
      </c>
      <c r="MSR21" s="52" t="s">
        <v>189</v>
      </c>
      <c r="MSS21" s="52" t="s">
        <v>189</v>
      </c>
      <c r="MST21" s="52" t="s">
        <v>189</v>
      </c>
      <c r="MSU21" s="52" t="s">
        <v>189</v>
      </c>
      <c r="MSV21" s="52" t="s">
        <v>189</v>
      </c>
      <c r="MSW21" s="52" t="s">
        <v>189</v>
      </c>
      <c r="MSX21" s="52" t="s">
        <v>189</v>
      </c>
      <c r="MSY21" s="52" t="s">
        <v>189</v>
      </c>
      <c r="MSZ21" s="52" t="s">
        <v>189</v>
      </c>
      <c r="MTA21" s="52" t="s">
        <v>189</v>
      </c>
      <c r="MTB21" s="52" t="s">
        <v>189</v>
      </c>
      <c r="MTC21" s="52" t="s">
        <v>189</v>
      </c>
      <c r="MTD21" s="52" t="s">
        <v>189</v>
      </c>
      <c r="MTE21" s="52" t="s">
        <v>189</v>
      </c>
      <c r="MTF21" s="52" t="s">
        <v>189</v>
      </c>
      <c r="MTG21" s="52" t="s">
        <v>189</v>
      </c>
      <c r="MTH21" s="52" t="s">
        <v>189</v>
      </c>
      <c r="MTI21" s="52" t="s">
        <v>189</v>
      </c>
      <c r="MTJ21" s="52" t="s">
        <v>189</v>
      </c>
      <c r="MTK21" s="52" t="s">
        <v>189</v>
      </c>
      <c r="MTL21" s="52" t="s">
        <v>189</v>
      </c>
      <c r="MTM21" s="52" t="s">
        <v>189</v>
      </c>
      <c r="MTN21" s="52" t="s">
        <v>189</v>
      </c>
      <c r="MTO21" s="52" t="s">
        <v>189</v>
      </c>
      <c r="MTP21" s="52" t="s">
        <v>189</v>
      </c>
      <c r="MTQ21" s="52" t="s">
        <v>189</v>
      </c>
      <c r="MTR21" s="52" t="s">
        <v>189</v>
      </c>
      <c r="MTS21" s="52" t="s">
        <v>189</v>
      </c>
      <c r="MTT21" s="52" t="s">
        <v>189</v>
      </c>
      <c r="MTU21" s="52" t="s">
        <v>189</v>
      </c>
      <c r="MTV21" s="52" t="s">
        <v>189</v>
      </c>
      <c r="MTW21" s="52" t="s">
        <v>189</v>
      </c>
      <c r="MTX21" s="52" t="s">
        <v>189</v>
      </c>
      <c r="MTY21" s="52" t="s">
        <v>189</v>
      </c>
      <c r="MTZ21" s="52" t="s">
        <v>189</v>
      </c>
      <c r="MUA21" s="52" t="s">
        <v>189</v>
      </c>
      <c r="MUB21" s="52" t="s">
        <v>189</v>
      </c>
      <c r="MUC21" s="52" t="s">
        <v>189</v>
      </c>
      <c r="MUD21" s="52" t="s">
        <v>189</v>
      </c>
      <c r="MUE21" s="52" t="s">
        <v>189</v>
      </c>
      <c r="MUF21" s="52" t="s">
        <v>189</v>
      </c>
      <c r="MUG21" s="52" t="s">
        <v>189</v>
      </c>
      <c r="MUH21" s="52" t="s">
        <v>189</v>
      </c>
      <c r="MUI21" s="52" t="s">
        <v>189</v>
      </c>
      <c r="MUJ21" s="52" t="s">
        <v>189</v>
      </c>
      <c r="MUK21" s="52" t="s">
        <v>189</v>
      </c>
      <c r="MUL21" s="52" t="s">
        <v>189</v>
      </c>
      <c r="MUM21" s="52" t="s">
        <v>189</v>
      </c>
      <c r="MUN21" s="52" t="s">
        <v>189</v>
      </c>
      <c r="MUO21" s="52" t="s">
        <v>189</v>
      </c>
      <c r="MUP21" s="52" t="s">
        <v>189</v>
      </c>
      <c r="MUQ21" s="52" t="s">
        <v>189</v>
      </c>
      <c r="MUR21" s="52" t="s">
        <v>189</v>
      </c>
      <c r="MUS21" s="52" t="s">
        <v>189</v>
      </c>
      <c r="MUT21" s="52" t="s">
        <v>189</v>
      </c>
      <c r="MUU21" s="52" t="s">
        <v>189</v>
      </c>
      <c r="MUV21" s="52" t="s">
        <v>189</v>
      </c>
      <c r="MUW21" s="52" t="s">
        <v>189</v>
      </c>
      <c r="MUX21" s="52" t="s">
        <v>189</v>
      </c>
      <c r="MUY21" s="52" t="s">
        <v>189</v>
      </c>
      <c r="MUZ21" s="52" t="s">
        <v>189</v>
      </c>
      <c r="MVA21" s="52" t="s">
        <v>189</v>
      </c>
      <c r="MVB21" s="52" t="s">
        <v>189</v>
      </c>
      <c r="MVC21" s="52" t="s">
        <v>189</v>
      </c>
      <c r="MVD21" s="52" t="s">
        <v>189</v>
      </c>
      <c r="MVE21" s="52" t="s">
        <v>189</v>
      </c>
      <c r="MVF21" s="52" t="s">
        <v>189</v>
      </c>
      <c r="MVG21" s="52" t="s">
        <v>189</v>
      </c>
      <c r="MVH21" s="52" t="s">
        <v>189</v>
      </c>
      <c r="MVI21" s="52" t="s">
        <v>189</v>
      </c>
      <c r="MVJ21" s="52" t="s">
        <v>189</v>
      </c>
      <c r="MVK21" s="52" t="s">
        <v>189</v>
      </c>
      <c r="MVL21" s="52" t="s">
        <v>189</v>
      </c>
      <c r="MVM21" s="52" t="s">
        <v>189</v>
      </c>
      <c r="MVN21" s="52" t="s">
        <v>189</v>
      </c>
      <c r="MVO21" s="52" t="s">
        <v>189</v>
      </c>
      <c r="MVP21" s="52" t="s">
        <v>189</v>
      </c>
      <c r="MVQ21" s="52" t="s">
        <v>189</v>
      </c>
      <c r="MVR21" s="52" t="s">
        <v>189</v>
      </c>
      <c r="MVS21" s="52" t="s">
        <v>189</v>
      </c>
      <c r="MVT21" s="52" t="s">
        <v>189</v>
      </c>
      <c r="MVU21" s="52" t="s">
        <v>189</v>
      </c>
      <c r="MVV21" s="52" t="s">
        <v>189</v>
      </c>
      <c r="MVW21" s="52" t="s">
        <v>189</v>
      </c>
      <c r="MVX21" s="52" t="s">
        <v>189</v>
      </c>
      <c r="MVY21" s="52" t="s">
        <v>189</v>
      </c>
      <c r="MVZ21" s="52" t="s">
        <v>189</v>
      </c>
      <c r="MWA21" s="52" t="s">
        <v>189</v>
      </c>
      <c r="MWB21" s="52" t="s">
        <v>189</v>
      </c>
      <c r="MWC21" s="52" t="s">
        <v>189</v>
      </c>
      <c r="MWD21" s="52" t="s">
        <v>189</v>
      </c>
      <c r="MWE21" s="52" t="s">
        <v>189</v>
      </c>
      <c r="MWF21" s="52" t="s">
        <v>189</v>
      </c>
      <c r="MWG21" s="52" t="s">
        <v>189</v>
      </c>
      <c r="MWH21" s="52" t="s">
        <v>189</v>
      </c>
      <c r="MWI21" s="52" t="s">
        <v>189</v>
      </c>
      <c r="MWJ21" s="52" t="s">
        <v>189</v>
      </c>
      <c r="MWK21" s="52" t="s">
        <v>189</v>
      </c>
      <c r="MWL21" s="52" t="s">
        <v>189</v>
      </c>
      <c r="MWM21" s="52" t="s">
        <v>189</v>
      </c>
      <c r="MWN21" s="52" t="s">
        <v>189</v>
      </c>
      <c r="MWO21" s="52" t="s">
        <v>189</v>
      </c>
      <c r="MWP21" s="52" t="s">
        <v>189</v>
      </c>
      <c r="MWQ21" s="52" t="s">
        <v>189</v>
      </c>
      <c r="MWR21" s="52" t="s">
        <v>189</v>
      </c>
      <c r="MWS21" s="52" t="s">
        <v>189</v>
      </c>
      <c r="MWT21" s="52" t="s">
        <v>189</v>
      </c>
      <c r="MWU21" s="52" t="s">
        <v>189</v>
      </c>
      <c r="MWV21" s="52" t="s">
        <v>189</v>
      </c>
      <c r="MWW21" s="52" t="s">
        <v>189</v>
      </c>
      <c r="MWX21" s="52" t="s">
        <v>189</v>
      </c>
      <c r="MWY21" s="52" t="s">
        <v>189</v>
      </c>
      <c r="MWZ21" s="52" t="s">
        <v>189</v>
      </c>
      <c r="MXA21" s="52" t="s">
        <v>189</v>
      </c>
      <c r="MXB21" s="52" t="s">
        <v>189</v>
      </c>
      <c r="MXC21" s="52" t="s">
        <v>189</v>
      </c>
      <c r="MXD21" s="52" t="s">
        <v>189</v>
      </c>
      <c r="MXE21" s="52" t="s">
        <v>189</v>
      </c>
      <c r="MXF21" s="52" t="s">
        <v>189</v>
      </c>
      <c r="MXG21" s="52" t="s">
        <v>189</v>
      </c>
      <c r="MXH21" s="52" t="s">
        <v>189</v>
      </c>
      <c r="MXI21" s="52" t="s">
        <v>189</v>
      </c>
      <c r="MXJ21" s="52" t="s">
        <v>189</v>
      </c>
      <c r="MXK21" s="52" t="s">
        <v>189</v>
      </c>
      <c r="MXL21" s="52" t="s">
        <v>189</v>
      </c>
      <c r="MXM21" s="52" t="s">
        <v>189</v>
      </c>
      <c r="MXN21" s="52" t="s">
        <v>189</v>
      </c>
      <c r="MXO21" s="52" t="s">
        <v>189</v>
      </c>
      <c r="MXP21" s="52" t="s">
        <v>189</v>
      </c>
      <c r="MXQ21" s="52" t="s">
        <v>189</v>
      </c>
      <c r="MXR21" s="52" t="s">
        <v>189</v>
      </c>
      <c r="MXS21" s="52" t="s">
        <v>189</v>
      </c>
      <c r="MXT21" s="52" t="s">
        <v>189</v>
      </c>
      <c r="MXU21" s="52" t="s">
        <v>189</v>
      </c>
      <c r="MXV21" s="52" t="s">
        <v>189</v>
      </c>
      <c r="MXW21" s="52" t="s">
        <v>189</v>
      </c>
      <c r="MXX21" s="52" t="s">
        <v>189</v>
      </c>
      <c r="MXY21" s="52" t="s">
        <v>189</v>
      </c>
      <c r="MXZ21" s="52" t="s">
        <v>189</v>
      </c>
      <c r="MYA21" s="52" t="s">
        <v>189</v>
      </c>
      <c r="MYB21" s="52" t="s">
        <v>189</v>
      </c>
      <c r="MYC21" s="52" t="s">
        <v>189</v>
      </c>
      <c r="MYD21" s="52" t="s">
        <v>189</v>
      </c>
      <c r="MYE21" s="52" t="s">
        <v>189</v>
      </c>
      <c r="MYF21" s="52" t="s">
        <v>189</v>
      </c>
      <c r="MYG21" s="52" t="s">
        <v>189</v>
      </c>
      <c r="MYH21" s="52" t="s">
        <v>189</v>
      </c>
      <c r="MYI21" s="52" t="s">
        <v>189</v>
      </c>
      <c r="MYJ21" s="52" t="s">
        <v>189</v>
      </c>
      <c r="MYK21" s="52" t="s">
        <v>189</v>
      </c>
      <c r="MYL21" s="52" t="s">
        <v>189</v>
      </c>
      <c r="MYM21" s="52" t="s">
        <v>189</v>
      </c>
      <c r="MYN21" s="52" t="s">
        <v>189</v>
      </c>
      <c r="MYO21" s="52" t="s">
        <v>189</v>
      </c>
      <c r="MYP21" s="52" t="s">
        <v>189</v>
      </c>
      <c r="MYQ21" s="52" t="s">
        <v>189</v>
      </c>
      <c r="MYR21" s="52" t="s">
        <v>189</v>
      </c>
      <c r="MYS21" s="52" t="s">
        <v>189</v>
      </c>
      <c r="MYT21" s="52" t="s">
        <v>189</v>
      </c>
      <c r="MYU21" s="52" t="s">
        <v>189</v>
      </c>
      <c r="MYV21" s="52" t="s">
        <v>189</v>
      </c>
      <c r="MYW21" s="52" t="s">
        <v>189</v>
      </c>
      <c r="MYX21" s="52" t="s">
        <v>189</v>
      </c>
      <c r="MYY21" s="52" t="s">
        <v>189</v>
      </c>
      <c r="MYZ21" s="52" t="s">
        <v>189</v>
      </c>
      <c r="MZA21" s="52" t="s">
        <v>189</v>
      </c>
      <c r="MZB21" s="52" t="s">
        <v>189</v>
      </c>
      <c r="MZC21" s="52" t="s">
        <v>189</v>
      </c>
      <c r="MZD21" s="52" t="s">
        <v>189</v>
      </c>
      <c r="MZE21" s="52" t="s">
        <v>189</v>
      </c>
      <c r="MZF21" s="52" t="s">
        <v>189</v>
      </c>
      <c r="MZG21" s="52" t="s">
        <v>189</v>
      </c>
      <c r="MZH21" s="52" t="s">
        <v>189</v>
      </c>
      <c r="MZI21" s="52" t="s">
        <v>189</v>
      </c>
      <c r="MZJ21" s="52" t="s">
        <v>189</v>
      </c>
      <c r="MZK21" s="52" t="s">
        <v>189</v>
      </c>
      <c r="MZL21" s="52" t="s">
        <v>189</v>
      </c>
      <c r="MZM21" s="52" t="s">
        <v>189</v>
      </c>
      <c r="MZN21" s="52" t="s">
        <v>189</v>
      </c>
      <c r="MZO21" s="52" t="s">
        <v>189</v>
      </c>
      <c r="MZP21" s="52" t="s">
        <v>189</v>
      </c>
      <c r="MZQ21" s="52" t="s">
        <v>189</v>
      </c>
      <c r="MZR21" s="52" t="s">
        <v>189</v>
      </c>
      <c r="MZS21" s="52" t="s">
        <v>189</v>
      </c>
      <c r="MZT21" s="52" t="s">
        <v>189</v>
      </c>
      <c r="MZU21" s="52" t="s">
        <v>189</v>
      </c>
      <c r="MZV21" s="52" t="s">
        <v>189</v>
      </c>
      <c r="MZW21" s="52" t="s">
        <v>189</v>
      </c>
      <c r="MZX21" s="52" t="s">
        <v>189</v>
      </c>
      <c r="MZY21" s="52" t="s">
        <v>189</v>
      </c>
      <c r="MZZ21" s="52" t="s">
        <v>189</v>
      </c>
      <c r="NAA21" s="52" t="s">
        <v>189</v>
      </c>
      <c r="NAB21" s="52" t="s">
        <v>189</v>
      </c>
      <c r="NAC21" s="52" t="s">
        <v>189</v>
      </c>
      <c r="NAD21" s="52" t="s">
        <v>189</v>
      </c>
      <c r="NAE21" s="52" t="s">
        <v>189</v>
      </c>
      <c r="NAF21" s="52" t="s">
        <v>189</v>
      </c>
      <c r="NAG21" s="52" t="s">
        <v>189</v>
      </c>
      <c r="NAH21" s="52" t="s">
        <v>189</v>
      </c>
      <c r="NAI21" s="52" t="s">
        <v>189</v>
      </c>
      <c r="NAJ21" s="52" t="s">
        <v>189</v>
      </c>
      <c r="NAK21" s="52" t="s">
        <v>189</v>
      </c>
      <c r="NAL21" s="52" t="s">
        <v>189</v>
      </c>
      <c r="NAM21" s="52" t="s">
        <v>189</v>
      </c>
      <c r="NAN21" s="52" t="s">
        <v>189</v>
      </c>
      <c r="NAO21" s="52" t="s">
        <v>189</v>
      </c>
      <c r="NAP21" s="52" t="s">
        <v>189</v>
      </c>
      <c r="NAQ21" s="52" t="s">
        <v>189</v>
      </c>
      <c r="NAR21" s="52" t="s">
        <v>189</v>
      </c>
      <c r="NAS21" s="52" t="s">
        <v>189</v>
      </c>
      <c r="NAT21" s="52" t="s">
        <v>189</v>
      </c>
      <c r="NAU21" s="52" t="s">
        <v>189</v>
      </c>
      <c r="NAV21" s="52" t="s">
        <v>189</v>
      </c>
      <c r="NAW21" s="52" t="s">
        <v>189</v>
      </c>
      <c r="NAX21" s="52" t="s">
        <v>189</v>
      </c>
      <c r="NAY21" s="52" t="s">
        <v>189</v>
      </c>
      <c r="NAZ21" s="52" t="s">
        <v>189</v>
      </c>
      <c r="NBA21" s="52" t="s">
        <v>189</v>
      </c>
      <c r="NBB21" s="52" t="s">
        <v>189</v>
      </c>
      <c r="NBC21" s="52" t="s">
        <v>189</v>
      </c>
      <c r="NBD21" s="52" t="s">
        <v>189</v>
      </c>
      <c r="NBE21" s="52" t="s">
        <v>189</v>
      </c>
      <c r="NBF21" s="52" t="s">
        <v>189</v>
      </c>
      <c r="NBG21" s="52" t="s">
        <v>189</v>
      </c>
      <c r="NBH21" s="52" t="s">
        <v>189</v>
      </c>
      <c r="NBI21" s="52" t="s">
        <v>189</v>
      </c>
      <c r="NBJ21" s="52" t="s">
        <v>189</v>
      </c>
      <c r="NBK21" s="52" t="s">
        <v>189</v>
      </c>
      <c r="NBL21" s="52" t="s">
        <v>189</v>
      </c>
      <c r="NBM21" s="52" t="s">
        <v>189</v>
      </c>
      <c r="NBN21" s="52" t="s">
        <v>189</v>
      </c>
      <c r="NBO21" s="52" t="s">
        <v>189</v>
      </c>
      <c r="NBP21" s="52" t="s">
        <v>189</v>
      </c>
      <c r="NBQ21" s="52" t="s">
        <v>189</v>
      </c>
      <c r="NBR21" s="52" t="s">
        <v>189</v>
      </c>
      <c r="NBS21" s="52" t="s">
        <v>189</v>
      </c>
      <c r="NBT21" s="52" t="s">
        <v>189</v>
      </c>
      <c r="NBU21" s="52" t="s">
        <v>189</v>
      </c>
      <c r="NBV21" s="52" t="s">
        <v>189</v>
      </c>
      <c r="NBW21" s="52" t="s">
        <v>189</v>
      </c>
      <c r="NBX21" s="52" t="s">
        <v>189</v>
      </c>
      <c r="NBY21" s="52" t="s">
        <v>189</v>
      </c>
      <c r="NBZ21" s="52" t="s">
        <v>189</v>
      </c>
      <c r="NCA21" s="52" t="s">
        <v>189</v>
      </c>
      <c r="NCB21" s="52" t="s">
        <v>189</v>
      </c>
      <c r="NCC21" s="52" t="s">
        <v>189</v>
      </c>
      <c r="NCD21" s="52" t="s">
        <v>189</v>
      </c>
      <c r="NCE21" s="52" t="s">
        <v>189</v>
      </c>
      <c r="NCF21" s="52" t="s">
        <v>189</v>
      </c>
      <c r="NCG21" s="52" t="s">
        <v>189</v>
      </c>
      <c r="NCH21" s="52" t="s">
        <v>189</v>
      </c>
      <c r="NCI21" s="52" t="s">
        <v>189</v>
      </c>
      <c r="NCJ21" s="52" t="s">
        <v>189</v>
      </c>
      <c r="NCK21" s="52" t="s">
        <v>189</v>
      </c>
      <c r="NCL21" s="52" t="s">
        <v>189</v>
      </c>
      <c r="NCM21" s="52" t="s">
        <v>189</v>
      </c>
      <c r="NCN21" s="52" t="s">
        <v>189</v>
      </c>
      <c r="NCO21" s="52" t="s">
        <v>189</v>
      </c>
      <c r="NCP21" s="52" t="s">
        <v>189</v>
      </c>
      <c r="NCQ21" s="52" t="s">
        <v>189</v>
      </c>
      <c r="NCR21" s="52" t="s">
        <v>189</v>
      </c>
      <c r="NCS21" s="52" t="s">
        <v>189</v>
      </c>
      <c r="NCT21" s="52" t="s">
        <v>189</v>
      </c>
      <c r="NCU21" s="52" t="s">
        <v>189</v>
      </c>
      <c r="NCV21" s="52" t="s">
        <v>189</v>
      </c>
      <c r="NCW21" s="52" t="s">
        <v>189</v>
      </c>
      <c r="NCX21" s="52" t="s">
        <v>189</v>
      </c>
      <c r="NCY21" s="52" t="s">
        <v>189</v>
      </c>
      <c r="NCZ21" s="52" t="s">
        <v>189</v>
      </c>
      <c r="NDA21" s="52" t="s">
        <v>189</v>
      </c>
      <c r="NDB21" s="52" t="s">
        <v>189</v>
      </c>
      <c r="NDC21" s="52" t="s">
        <v>189</v>
      </c>
      <c r="NDD21" s="52" t="s">
        <v>189</v>
      </c>
      <c r="NDE21" s="52" t="s">
        <v>189</v>
      </c>
      <c r="NDF21" s="52" t="s">
        <v>189</v>
      </c>
      <c r="NDG21" s="52" t="s">
        <v>189</v>
      </c>
      <c r="NDH21" s="52" t="s">
        <v>189</v>
      </c>
      <c r="NDI21" s="52" t="s">
        <v>189</v>
      </c>
      <c r="NDJ21" s="52" t="s">
        <v>189</v>
      </c>
      <c r="NDK21" s="52" t="s">
        <v>189</v>
      </c>
      <c r="NDL21" s="52" t="s">
        <v>189</v>
      </c>
      <c r="NDM21" s="52" t="s">
        <v>189</v>
      </c>
      <c r="NDN21" s="52" t="s">
        <v>189</v>
      </c>
      <c r="NDO21" s="52" t="s">
        <v>189</v>
      </c>
      <c r="NDP21" s="52" t="s">
        <v>189</v>
      </c>
      <c r="NDQ21" s="52" t="s">
        <v>189</v>
      </c>
      <c r="NDR21" s="52" t="s">
        <v>189</v>
      </c>
      <c r="NDS21" s="52" t="s">
        <v>189</v>
      </c>
      <c r="NDT21" s="52" t="s">
        <v>189</v>
      </c>
      <c r="NDU21" s="52" t="s">
        <v>189</v>
      </c>
      <c r="NDV21" s="52" t="s">
        <v>189</v>
      </c>
      <c r="NDW21" s="52" t="s">
        <v>189</v>
      </c>
      <c r="NDX21" s="52" t="s">
        <v>189</v>
      </c>
      <c r="NDY21" s="52" t="s">
        <v>189</v>
      </c>
      <c r="NDZ21" s="52" t="s">
        <v>189</v>
      </c>
      <c r="NEA21" s="52" t="s">
        <v>189</v>
      </c>
      <c r="NEB21" s="52" t="s">
        <v>189</v>
      </c>
      <c r="NEC21" s="52" t="s">
        <v>189</v>
      </c>
      <c r="NED21" s="52" t="s">
        <v>189</v>
      </c>
      <c r="NEE21" s="52" t="s">
        <v>189</v>
      </c>
      <c r="NEF21" s="52" t="s">
        <v>189</v>
      </c>
      <c r="NEG21" s="52" t="s">
        <v>189</v>
      </c>
      <c r="NEH21" s="52" t="s">
        <v>189</v>
      </c>
      <c r="NEI21" s="52" t="s">
        <v>189</v>
      </c>
      <c r="NEJ21" s="52" t="s">
        <v>189</v>
      </c>
      <c r="NEK21" s="52" t="s">
        <v>189</v>
      </c>
      <c r="NEL21" s="52" t="s">
        <v>189</v>
      </c>
      <c r="NEM21" s="52" t="s">
        <v>189</v>
      </c>
      <c r="NEN21" s="52" t="s">
        <v>189</v>
      </c>
      <c r="NEO21" s="52" t="s">
        <v>189</v>
      </c>
      <c r="NEP21" s="52" t="s">
        <v>189</v>
      </c>
      <c r="NEQ21" s="52" t="s">
        <v>189</v>
      </c>
      <c r="NER21" s="52" t="s">
        <v>189</v>
      </c>
      <c r="NES21" s="52" t="s">
        <v>189</v>
      </c>
      <c r="NET21" s="52" t="s">
        <v>189</v>
      </c>
      <c r="NEU21" s="52" t="s">
        <v>189</v>
      </c>
      <c r="NEV21" s="52" t="s">
        <v>189</v>
      </c>
      <c r="NEW21" s="52" t="s">
        <v>189</v>
      </c>
      <c r="NEX21" s="52" t="s">
        <v>189</v>
      </c>
      <c r="NEY21" s="52" t="s">
        <v>189</v>
      </c>
      <c r="NEZ21" s="52" t="s">
        <v>189</v>
      </c>
      <c r="NFA21" s="52" t="s">
        <v>189</v>
      </c>
      <c r="NFB21" s="52" t="s">
        <v>189</v>
      </c>
      <c r="NFC21" s="52" t="s">
        <v>189</v>
      </c>
      <c r="NFD21" s="52" t="s">
        <v>189</v>
      </c>
      <c r="NFE21" s="52" t="s">
        <v>189</v>
      </c>
      <c r="NFF21" s="52" t="s">
        <v>189</v>
      </c>
      <c r="NFG21" s="52" t="s">
        <v>189</v>
      </c>
      <c r="NFH21" s="52" t="s">
        <v>189</v>
      </c>
      <c r="NFI21" s="52" t="s">
        <v>189</v>
      </c>
      <c r="NFJ21" s="52" t="s">
        <v>189</v>
      </c>
      <c r="NFK21" s="52" t="s">
        <v>189</v>
      </c>
      <c r="NFL21" s="52" t="s">
        <v>189</v>
      </c>
      <c r="NFM21" s="52" t="s">
        <v>189</v>
      </c>
      <c r="NFN21" s="52" t="s">
        <v>189</v>
      </c>
      <c r="NFO21" s="52" t="s">
        <v>189</v>
      </c>
      <c r="NFP21" s="52" t="s">
        <v>189</v>
      </c>
      <c r="NFQ21" s="52" t="s">
        <v>189</v>
      </c>
      <c r="NFR21" s="52" t="s">
        <v>189</v>
      </c>
      <c r="NFS21" s="52" t="s">
        <v>189</v>
      </c>
      <c r="NFT21" s="52" t="s">
        <v>189</v>
      </c>
      <c r="NFU21" s="52" t="s">
        <v>189</v>
      </c>
      <c r="NFV21" s="52" t="s">
        <v>189</v>
      </c>
      <c r="NFW21" s="52" t="s">
        <v>189</v>
      </c>
      <c r="NFX21" s="52" t="s">
        <v>189</v>
      </c>
      <c r="NFY21" s="52" t="s">
        <v>189</v>
      </c>
      <c r="NFZ21" s="52" t="s">
        <v>189</v>
      </c>
      <c r="NGA21" s="52" t="s">
        <v>189</v>
      </c>
      <c r="NGB21" s="52" t="s">
        <v>189</v>
      </c>
      <c r="NGC21" s="52" t="s">
        <v>189</v>
      </c>
      <c r="NGD21" s="52" t="s">
        <v>189</v>
      </c>
      <c r="NGE21" s="52" t="s">
        <v>189</v>
      </c>
      <c r="NGF21" s="52" t="s">
        <v>189</v>
      </c>
      <c r="NGG21" s="52" t="s">
        <v>189</v>
      </c>
      <c r="NGH21" s="52" t="s">
        <v>189</v>
      </c>
      <c r="NGI21" s="52" t="s">
        <v>189</v>
      </c>
      <c r="NGJ21" s="52" t="s">
        <v>189</v>
      </c>
      <c r="NGK21" s="52" t="s">
        <v>189</v>
      </c>
      <c r="NGL21" s="52" t="s">
        <v>189</v>
      </c>
      <c r="NGM21" s="52" t="s">
        <v>189</v>
      </c>
      <c r="NGN21" s="52" t="s">
        <v>189</v>
      </c>
      <c r="NGO21" s="52" t="s">
        <v>189</v>
      </c>
      <c r="NGP21" s="52" t="s">
        <v>189</v>
      </c>
      <c r="NGQ21" s="52" t="s">
        <v>189</v>
      </c>
      <c r="NGR21" s="52" t="s">
        <v>189</v>
      </c>
      <c r="NGS21" s="52" t="s">
        <v>189</v>
      </c>
      <c r="NGT21" s="52" t="s">
        <v>189</v>
      </c>
      <c r="NGU21" s="52" t="s">
        <v>189</v>
      </c>
      <c r="NGV21" s="52" t="s">
        <v>189</v>
      </c>
      <c r="NGW21" s="52" t="s">
        <v>189</v>
      </c>
      <c r="NGX21" s="52" t="s">
        <v>189</v>
      </c>
      <c r="NGY21" s="52" t="s">
        <v>189</v>
      </c>
      <c r="NGZ21" s="52" t="s">
        <v>189</v>
      </c>
      <c r="NHA21" s="52" t="s">
        <v>189</v>
      </c>
      <c r="NHB21" s="52" t="s">
        <v>189</v>
      </c>
      <c r="NHC21" s="52" t="s">
        <v>189</v>
      </c>
      <c r="NHD21" s="52" t="s">
        <v>189</v>
      </c>
      <c r="NHE21" s="52" t="s">
        <v>189</v>
      </c>
      <c r="NHF21" s="52" t="s">
        <v>189</v>
      </c>
      <c r="NHG21" s="52" t="s">
        <v>189</v>
      </c>
      <c r="NHH21" s="52" t="s">
        <v>189</v>
      </c>
      <c r="NHI21" s="52" t="s">
        <v>189</v>
      </c>
      <c r="NHJ21" s="52" t="s">
        <v>189</v>
      </c>
      <c r="NHK21" s="52" t="s">
        <v>189</v>
      </c>
      <c r="NHL21" s="52" t="s">
        <v>189</v>
      </c>
      <c r="NHM21" s="52" t="s">
        <v>189</v>
      </c>
      <c r="NHN21" s="52" t="s">
        <v>189</v>
      </c>
      <c r="NHO21" s="52" t="s">
        <v>189</v>
      </c>
      <c r="NHP21" s="52" t="s">
        <v>189</v>
      </c>
      <c r="NHQ21" s="52" t="s">
        <v>189</v>
      </c>
      <c r="NHR21" s="52" t="s">
        <v>189</v>
      </c>
      <c r="NHS21" s="52" t="s">
        <v>189</v>
      </c>
      <c r="NHT21" s="52" t="s">
        <v>189</v>
      </c>
      <c r="NHU21" s="52" t="s">
        <v>189</v>
      </c>
      <c r="NHV21" s="52" t="s">
        <v>189</v>
      </c>
      <c r="NHW21" s="52" t="s">
        <v>189</v>
      </c>
      <c r="NHX21" s="52" t="s">
        <v>189</v>
      </c>
      <c r="NHY21" s="52" t="s">
        <v>189</v>
      </c>
      <c r="NHZ21" s="52" t="s">
        <v>189</v>
      </c>
      <c r="NIA21" s="52" t="s">
        <v>189</v>
      </c>
      <c r="NIB21" s="52" t="s">
        <v>189</v>
      </c>
      <c r="NIC21" s="52" t="s">
        <v>189</v>
      </c>
      <c r="NID21" s="52" t="s">
        <v>189</v>
      </c>
      <c r="NIE21" s="52" t="s">
        <v>189</v>
      </c>
      <c r="NIF21" s="52" t="s">
        <v>189</v>
      </c>
      <c r="NIG21" s="52" t="s">
        <v>189</v>
      </c>
      <c r="NIH21" s="52" t="s">
        <v>189</v>
      </c>
      <c r="NII21" s="52" t="s">
        <v>189</v>
      </c>
      <c r="NIJ21" s="52" t="s">
        <v>189</v>
      </c>
      <c r="NIK21" s="52" t="s">
        <v>189</v>
      </c>
      <c r="NIL21" s="52" t="s">
        <v>189</v>
      </c>
      <c r="NIM21" s="52" t="s">
        <v>189</v>
      </c>
      <c r="NIN21" s="52" t="s">
        <v>189</v>
      </c>
      <c r="NIO21" s="52" t="s">
        <v>189</v>
      </c>
      <c r="NIP21" s="52" t="s">
        <v>189</v>
      </c>
      <c r="NIQ21" s="52" t="s">
        <v>189</v>
      </c>
      <c r="NIR21" s="52" t="s">
        <v>189</v>
      </c>
      <c r="NIS21" s="52" t="s">
        <v>189</v>
      </c>
      <c r="NIT21" s="52" t="s">
        <v>189</v>
      </c>
      <c r="NIU21" s="52" t="s">
        <v>189</v>
      </c>
      <c r="NIV21" s="52" t="s">
        <v>189</v>
      </c>
      <c r="NIW21" s="52" t="s">
        <v>189</v>
      </c>
      <c r="NIX21" s="52" t="s">
        <v>189</v>
      </c>
      <c r="NIY21" s="52" t="s">
        <v>189</v>
      </c>
      <c r="NIZ21" s="52" t="s">
        <v>189</v>
      </c>
      <c r="NJA21" s="52" t="s">
        <v>189</v>
      </c>
      <c r="NJB21" s="52" t="s">
        <v>189</v>
      </c>
      <c r="NJC21" s="52" t="s">
        <v>189</v>
      </c>
      <c r="NJD21" s="52" t="s">
        <v>189</v>
      </c>
      <c r="NJE21" s="52" t="s">
        <v>189</v>
      </c>
      <c r="NJF21" s="52" t="s">
        <v>189</v>
      </c>
      <c r="NJG21" s="52" t="s">
        <v>189</v>
      </c>
      <c r="NJH21" s="52" t="s">
        <v>189</v>
      </c>
      <c r="NJI21" s="52" t="s">
        <v>189</v>
      </c>
      <c r="NJJ21" s="52" t="s">
        <v>189</v>
      </c>
      <c r="NJK21" s="52" t="s">
        <v>189</v>
      </c>
      <c r="NJL21" s="52" t="s">
        <v>189</v>
      </c>
      <c r="NJM21" s="52" t="s">
        <v>189</v>
      </c>
      <c r="NJN21" s="52" t="s">
        <v>189</v>
      </c>
      <c r="NJO21" s="52" t="s">
        <v>189</v>
      </c>
      <c r="NJP21" s="52" t="s">
        <v>189</v>
      </c>
      <c r="NJQ21" s="52" t="s">
        <v>189</v>
      </c>
      <c r="NJR21" s="52" t="s">
        <v>189</v>
      </c>
      <c r="NJS21" s="52" t="s">
        <v>189</v>
      </c>
      <c r="NJT21" s="52" t="s">
        <v>189</v>
      </c>
      <c r="NJU21" s="52" t="s">
        <v>189</v>
      </c>
      <c r="NJV21" s="52" t="s">
        <v>189</v>
      </c>
      <c r="NJW21" s="52" t="s">
        <v>189</v>
      </c>
      <c r="NJX21" s="52" t="s">
        <v>189</v>
      </c>
      <c r="NJY21" s="52" t="s">
        <v>189</v>
      </c>
      <c r="NJZ21" s="52" t="s">
        <v>189</v>
      </c>
      <c r="NKA21" s="52" t="s">
        <v>189</v>
      </c>
      <c r="NKB21" s="52" t="s">
        <v>189</v>
      </c>
      <c r="NKC21" s="52" t="s">
        <v>189</v>
      </c>
      <c r="NKD21" s="52" t="s">
        <v>189</v>
      </c>
      <c r="NKE21" s="52" t="s">
        <v>189</v>
      </c>
      <c r="NKF21" s="52" t="s">
        <v>189</v>
      </c>
      <c r="NKG21" s="52" t="s">
        <v>189</v>
      </c>
      <c r="NKH21" s="52" t="s">
        <v>189</v>
      </c>
      <c r="NKI21" s="52" t="s">
        <v>189</v>
      </c>
      <c r="NKJ21" s="52" t="s">
        <v>189</v>
      </c>
      <c r="NKK21" s="52" t="s">
        <v>189</v>
      </c>
      <c r="NKL21" s="52" t="s">
        <v>189</v>
      </c>
      <c r="NKM21" s="52" t="s">
        <v>189</v>
      </c>
      <c r="NKN21" s="52" t="s">
        <v>189</v>
      </c>
      <c r="NKO21" s="52" t="s">
        <v>189</v>
      </c>
      <c r="NKP21" s="52" t="s">
        <v>189</v>
      </c>
      <c r="NKQ21" s="52" t="s">
        <v>189</v>
      </c>
      <c r="NKR21" s="52" t="s">
        <v>189</v>
      </c>
      <c r="NKS21" s="52" t="s">
        <v>189</v>
      </c>
      <c r="NKT21" s="52" t="s">
        <v>189</v>
      </c>
      <c r="NKU21" s="52" t="s">
        <v>189</v>
      </c>
      <c r="NKV21" s="52" t="s">
        <v>189</v>
      </c>
      <c r="NKW21" s="52" t="s">
        <v>189</v>
      </c>
      <c r="NKX21" s="52" t="s">
        <v>189</v>
      </c>
      <c r="NKY21" s="52" t="s">
        <v>189</v>
      </c>
      <c r="NKZ21" s="52" t="s">
        <v>189</v>
      </c>
      <c r="NLA21" s="52" t="s">
        <v>189</v>
      </c>
      <c r="NLB21" s="52" t="s">
        <v>189</v>
      </c>
      <c r="NLC21" s="52" t="s">
        <v>189</v>
      </c>
      <c r="NLD21" s="52" t="s">
        <v>189</v>
      </c>
      <c r="NLE21" s="52" t="s">
        <v>189</v>
      </c>
      <c r="NLF21" s="52" t="s">
        <v>189</v>
      </c>
      <c r="NLG21" s="52" t="s">
        <v>189</v>
      </c>
      <c r="NLH21" s="52" t="s">
        <v>189</v>
      </c>
      <c r="NLI21" s="52" t="s">
        <v>189</v>
      </c>
      <c r="NLJ21" s="52" t="s">
        <v>189</v>
      </c>
      <c r="NLK21" s="52" t="s">
        <v>189</v>
      </c>
      <c r="NLL21" s="52" t="s">
        <v>189</v>
      </c>
      <c r="NLM21" s="52" t="s">
        <v>189</v>
      </c>
      <c r="NLN21" s="52" t="s">
        <v>189</v>
      </c>
      <c r="NLO21" s="52" t="s">
        <v>189</v>
      </c>
      <c r="NLP21" s="52" t="s">
        <v>189</v>
      </c>
      <c r="NLQ21" s="52" t="s">
        <v>189</v>
      </c>
      <c r="NLR21" s="52" t="s">
        <v>189</v>
      </c>
      <c r="NLS21" s="52" t="s">
        <v>189</v>
      </c>
      <c r="NLT21" s="52" t="s">
        <v>189</v>
      </c>
      <c r="NLU21" s="52" t="s">
        <v>189</v>
      </c>
      <c r="NLV21" s="52" t="s">
        <v>189</v>
      </c>
      <c r="NLW21" s="52" t="s">
        <v>189</v>
      </c>
      <c r="NLX21" s="52" t="s">
        <v>189</v>
      </c>
      <c r="NLY21" s="52" t="s">
        <v>189</v>
      </c>
      <c r="NLZ21" s="52" t="s">
        <v>189</v>
      </c>
      <c r="NMA21" s="52" t="s">
        <v>189</v>
      </c>
      <c r="NMB21" s="52" t="s">
        <v>189</v>
      </c>
      <c r="NMC21" s="52" t="s">
        <v>189</v>
      </c>
      <c r="NMD21" s="52" t="s">
        <v>189</v>
      </c>
      <c r="NME21" s="52" t="s">
        <v>189</v>
      </c>
      <c r="NMF21" s="52" t="s">
        <v>189</v>
      </c>
      <c r="NMG21" s="52" t="s">
        <v>189</v>
      </c>
      <c r="NMH21" s="52" t="s">
        <v>189</v>
      </c>
      <c r="NMI21" s="52" t="s">
        <v>189</v>
      </c>
      <c r="NMJ21" s="52" t="s">
        <v>189</v>
      </c>
      <c r="NMK21" s="52" t="s">
        <v>189</v>
      </c>
      <c r="NML21" s="52" t="s">
        <v>189</v>
      </c>
      <c r="NMM21" s="52" t="s">
        <v>189</v>
      </c>
      <c r="NMN21" s="52" t="s">
        <v>189</v>
      </c>
      <c r="NMO21" s="52" t="s">
        <v>189</v>
      </c>
      <c r="NMP21" s="52" t="s">
        <v>189</v>
      </c>
      <c r="NMQ21" s="52" t="s">
        <v>189</v>
      </c>
      <c r="NMR21" s="52" t="s">
        <v>189</v>
      </c>
      <c r="NMS21" s="52" t="s">
        <v>189</v>
      </c>
      <c r="NMT21" s="52" t="s">
        <v>189</v>
      </c>
      <c r="NMU21" s="52" t="s">
        <v>189</v>
      </c>
      <c r="NMV21" s="52" t="s">
        <v>189</v>
      </c>
      <c r="NMW21" s="52" t="s">
        <v>189</v>
      </c>
      <c r="NMX21" s="52" t="s">
        <v>189</v>
      </c>
      <c r="NMY21" s="52" t="s">
        <v>189</v>
      </c>
      <c r="NMZ21" s="52" t="s">
        <v>189</v>
      </c>
      <c r="NNA21" s="52" t="s">
        <v>189</v>
      </c>
      <c r="NNB21" s="52" t="s">
        <v>189</v>
      </c>
      <c r="NNC21" s="52" t="s">
        <v>189</v>
      </c>
      <c r="NND21" s="52" t="s">
        <v>189</v>
      </c>
      <c r="NNE21" s="52" t="s">
        <v>189</v>
      </c>
      <c r="NNF21" s="52" t="s">
        <v>189</v>
      </c>
      <c r="NNG21" s="52" t="s">
        <v>189</v>
      </c>
      <c r="NNH21" s="52" t="s">
        <v>189</v>
      </c>
      <c r="NNI21" s="52" t="s">
        <v>189</v>
      </c>
      <c r="NNJ21" s="52" t="s">
        <v>189</v>
      </c>
      <c r="NNK21" s="52" t="s">
        <v>189</v>
      </c>
      <c r="NNL21" s="52" t="s">
        <v>189</v>
      </c>
      <c r="NNM21" s="52" t="s">
        <v>189</v>
      </c>
      <c r="NNN21" s="52" t="s">
        <v>189</v>
      </c>
      <c r="NNO21" s="52" t="s">
        <v>189</v>
      </c>
      <c r="NNP21" s="52" t="s">
        <v>189</v>
      </c>
      <c r="NNQ21" s="52" t="s">
        <v>189</v>
      </c>
      <c r="NNR21" s="52" t="s">
        <v>189</v>
      </c>
      <c r="NNS21" s="52" t="s">
        <v>189</v>
      </c>
      <c r="NNT21" s="52" t="s">
        <v>189</v>
      </c>
      <c r="NNU21" s="52" t="s">
        <v>189</v>
      </c>
      <c r="NNV21" s="52" t="s">
        <v>189</v>
      </c>
      <c r="NNW21" s="52" t="s">
        <v>189</v>
      </c>
      <c r="NNX21" s="52" t="s">
        <v>189</v>
      </c>
      <c r="NNY21" s="52" t="s">
        <v>189</v>
      </c>
      <c r="NNZ21" s="52" t="s">
        <v>189</v>
      </c>
      <c r="NOA21" s="52" t="s">
        <v>189</v>
      </c>
      <c r="NOB21" s="52" t="s">
        <v>189</v>
      </c>
      <c r="NOC21" s="52" t="s">
        <v>189</v>
      </c>
      <c r="NOD21" s="52" t="s">
        <v>189</v>
      </c>
      <c r="NOE21" s="52" t="s">
        <v>189</v>
      </c>
      <c r="NOF21" s="52" t="s">
        <v>189</v>
      </c>
      <c r="NOG21" s="52" t="s">
        <v>189</v>
      </c>
      <c r="NOH21" s="52" t="s">
        <v>189</v>
      </c>
      <c r="NOI21" s="52" t="s">
        <v>189</v>
      </c>
      <c r="NOJ21" s="52" t="s">
        <v>189</v>
      </c>
      <c r="NOK21" s="52" t="s">
        <v>189</v>
      </c>
      <c r="NOL21" s="52" t="s">
        <v>189</v>
      </c>
      <c r="NOM21" s="52" t="s">
        <v>189</v>
      </c>
      <c r="NON21" s="52" t="s">
        <v>189</v>
      </c>
      <c r="NOO21" s="52" t="s">
        <v>189</v>
      </c>
      <c r="NOP21" s="52" t="s">
        <v>189</v>
      </c>
      <c r="NOQ21" s="52" t="s">
        <v>189</v>
      </c>
      <c r="NOR21" s="52" t="s">
        <v>189</v>
      </c>
      <c r="NOS21" s="52" t="s">
        <v>189</v>
      </c>
      <c r="NOT21" s="52" t="s">
        <v>189</v>
      </c>
      <c r="NOU21" s="52" t="s">
        <v>189</v>
      </c>
      <c r="NOV21" s="52" t="s">
        <v>189</v>
      </c>
      <c r="NOW21" s="52" t="s">
        <v>189</v>
      </c>
      <c r="NOX21" s="52" t="s">
        <v>189</v>
      </c>
      <c r="NOY21" s="52" t="s">
        <v>189</v>
      </c>
      <c r="NOZ21" s="52" t="s">
        <v>189</v>
      </c>
      <c r="NPA21" s="52" t="s">
        <v>189</v>
      </c>
      <c r="NPB21" s="52" t="s">
        <v>189</v>
      </c>
      <c r="NPC21" s="52" t="s">
        <v>189</v>
      </c>
      <c r="NPD21" s="52" t="s">
        <v>189</v>
      </c>
      <c r="NPE21" s="52" t="s">
        <v>189</v>
      </c>
      <c r="NPF21" s="52" t="s">
        <v>189</v>
      </c>
      <c r="NPG21" s="52" t="s">
        <v>189</v>
      </c>
      <c r="NPH21" s="52" t="s">
        <v>189</v>
      </c>
      <c r="NPI21" s="52" t="s">
        <v>189</v>
      </c>
      <c r="NPJ21" s="52" t="s">
        <v>189</v>
      </c>
      <c r="NPK21" s="52" t="s">
        <v>189</v>
      </c>
      <c r="NPL21" s="52" t="s">
        <v>189</v>
      </c>
      <c r="NPM21" s="52" t="s">
        <v>189</v>
      </c>
      <c r="NPN21" s="52" t="s">
        <v>189</v>
      </c>
      <c r="NPO21" s="52" t="s">
        <v>189</v>
      </c>
      <c r="NPP21" s="52" t="s">
        <v>189</v>
      </c>
      <c r="NPQ21" s="52" t="s">
        <v>189</v>
      </c>
      <c r="NPR21" s="52" t="s">
        <v>189</v>
      </c>
      <c r="NPS21" s="52" t="s">
        <v>189</v>
      </c>
      <c r="NPT21" s="52" t="s">
        <v>189</v>
      </c>
      <c r="NPU21" s="52" t="s">
        <v>189</v>
      </c>
      <c r="NPV21" s="52" t="s">
        <v>189</v>
      </c>
      <c r="NPW21" s="52" t="s">
        <v>189</v>
      </c>
      <c r="NPX21" s="52" t="s">
        <v>189</v>
      </c>
      <c r="NPY21" s="52" t="s">
        <v>189</v>
      </c>
      <c r="NPZ21" s="52" t="s">
        <v>189</v>
      </c>
      <c r="NQA21" s="52" t="s">
        <v>189</v>
      </c>
      <c r="NQB21" s="52" t="s">
        <v>189</v>
      </c>
      <c r="NQC21" s="52" t="s">
        <v>189</v>
      </c>
      <c r="NQD21" s="52" t="s">
        <v>189</v>
      </c>
      <c r="NQE21" s="52" t="s">
        <v>189</v>
      </c>
      <c r="NQF21" s="52" t="s">
        <v>189</v>
      </c>
      <c r="NQG21" s="52" t="s">
        <v>189</v>
      </c>
      <c r="NQH21" s="52" t="s">
        <v>189</v>
      </c>
      <c r="NQI21" s="52" t="s">
        <v>189</v>
      </c>
      <c r="NQJ21" s="52" t="s">
        <v>189</v>
      </c>
      <c r="NQK21" s="52" t="s">
        <v>189</v>
      </c>
      <c r="NQL21" s="52" t="s">
        <v>189</v>
      </c>
      <c r="NQM21" s="52" t="s">
        <v>189</v>
      </c>
      <c r="NQN21" s="52" t="s">
        <v>189</v>
      </c>
      <c r="NQO21" s="52" t="s">
        <v>189</v>
      </c>
      <c r="NQP21" s="52" t="s">
        <v>189</v>
      </c>
      <c r="NQQ21" s="52" t="s">
        <v>189</v>
      </c>
      <c r="NQR21" s="52" t="s">
        <v>189</v>
      </c>
      <c r="NQS21" s="52" t="s">
        <v>189</v>
      </c>
      <c r="NQT21" s="52" t="s">
        <v>189</v>
      </c>
      <c r="NQU21" s="52" t="s">
        <v>189</v>
      </c>
      <c r="NQV21" s="52" t="s">
        <v>189</v>
      </c>
      <c r="NQW21" s="52" t="s">
        <v>189</v>
      </c>
      <c r="NQX21" s="52" t="s">
        <v>189</v>
      </c>
      <c r="NQY21" s="52" t="s">
        <v>189</v>
      </c>
      <c r="NQZ21" s="52" t="s">
        <v>189</v>
      </c>
      <c r="NRA21" s="52" t="s">
        <v>189</v>
      </c>
      <c r="NRB21" s="52" t="s">
        <v>189</v>
      </c>
      <c r="NRC21" s="52" t="s">
        <v>189</v>
      </c>
      <c r="NRD21" s="52" t="s">
        <v>189</v>
      </c>
      <c r="NRE21" s="52" t="s">
        <v>189</v>
      </c>
      <c r="NRF21" s="52" t="s">
        <v>189</v>
      </c>
      <c r="NRG21" s="52" t="s">
        <v>189</v>
      </c>
      <c r="NRH21" s="52" t="s">
        <v>189</v>
      </c>
      <c r="NRI21" s="52" t="s">
        <v>189</v>
      </c>
      <c r="NRJ21" s="52" t="s">
        <v>189</v>
      </c>
      <c r="NRK21" s="52" t="s">
        <v>189</v>
      </c>
      <c r="NRL21" s="52" t="s">
        <v>189</v>
      </c>
      <c r="NRM21" s="52" t="s">
        <v>189</v>
      </c>
      <c r="NRN21" s="52" t="s">
        <v>189</v>
      </c>
      <c r="NRO21" s="52" t="s">
        <v>189</v>
      </c>
      <c r="NRP21" s="52" t="s">
        <v>189</v>
      </c>
      <c r="NRQ21" s="52" t="s">
        <v>189</v>
      </c>
      <c r="NRR21" s="52" t="s">
        <v>189</v>
      </c>
      <c r="NRS21" s="52" t="s">
        <v>189</v>
      </c>
      <c r="NRT21" s="52" t="s">
        <v>189</v>
      </c>
      <c r="NRU21" s="52" t="s">
        <v>189</v>
      </c>
      <c r="NRV21" s="52" t="s">
        <v>189</v>
      </c>
      <c r="NRW21" s="52" t="s">
        <v>189</v>
      </c>
      <c r="NRX21" s="52" t="s">
        <v>189</v>
      </c>
      <c r="NRY21" s="52" t="s">
        <v>189</v>
      </c>
      <c r="NRZ21" s="52" t="s">
        <v>189</v>
      </c>
      <c r="NSA21" s="52" t="s">
        <v>189</v>
      </c>
      <c r="NSB21" s="52" t="s">
        <v>189</v>
      </c>
      <c r="NSC21" s="52" t="s">
        <v>189</v>
      </c>
      <c r="NSD21" s="52" t="s">
        <v>189</v>
      </c>
      <c r="NSE21" s="52" t="s">
        <v>189</v>
      </c>
      <c r="NSF21" s="52" t="s">
        <v>189</v>
      </c>
      <c r="NSG21" s="52" t="s">
        <v>189</v>
      </c>
      <c r="NSH21" s="52" t="s">
        <v>189</v>
      </c>
      <c r="NSI21" s="52" t="s">
        <v>189</v>
      </c>
      <c r="NSJ21" s="52" t="s">
        <v>189</v>
      </c>
      <c r="NSK21" s="52" t="s">
        <v>189</v>
      </c>
      <c r="NSL21" s="52" t="s">
        <v>189</v>
      </c>
      <c r="NSM21" s="52" t="s">
        <v>189</v>
      </c>
      <c r="NSN21" s="52" t="s">
        <v>189</v>
      </c>
      <c r="NSO21" s="52" t="s">
        <v>189</v>
      </c>
      <c r="NSP21" s="52" t="s">
        <v>189</v>
      </c>
      <c r="NSQ21" s="52" t="s">
        <v>189</v>
      </c>
      <c r="NSR21" s="52" t="s">
        <v>189</v>
      </c>
      <c r="NSS21" s="52" t="s">
        <v>189</v>
      </c>
      <c r="NST21" s="52" t="s">
        <v>189</v>
      </c>
      <c r="NSU21" s="52" t="s">
        <v>189</v>
      </c>
      <c r="NSV21" s="52" t="s">
        <v>189</v>
      </c>
      <c r="NSW21" s="52" t="s">
        <v>189</v>
      </c>
      <c r="NSX21" s="52" t="s">
        <v>189</v>
      </c>
      <c r="NSY21" s="52" t="s">
        <v>189</v>
      </c>
      <c r="NSZ21" s="52" t="s">
        <v>189</v>
      </c>
      <c r="NTA21" s="52" t="s">
        <v>189</v>
      </c>
      <c r="NTB21" s="52" t="s">
        <v>189</v>
      </c>
      <c r="NTC21" s="52" t="s">
        <v>189</v>
      </c>
      <c r="NTD21" s="52" t="s">
        <v>189</v>
      </c>
      <c r="NTE21" s="52" t="s">
        <v>189</v>
      </c>
      <c r="NTF21" s="52" t="s">
        <v>189</v>
      </c>
      <c r="NTG21" s="52" t="s">
        <v>189</v>
      </c>
      <c r="NTH21" s="52" t="s">
        <v>189</v>
      </c>
      <c r="NTI21" s="52" t="s">
        <v>189</v>
      </c>
      <c r="NTJ21" s="52" t="s">
        <v>189</v>
      </c>
      <c r="NTK21" s="52" t="s">
        <v>189</v>
      </c>
      <c r="NTL21" s="52" t="s">
        <v>189</v>
      </c>
      <c r="NTM21" s="52" t="s">
        <v>189</v>
      </c>
      <c r="NTN21" s="52" t="s">
        <v>189</v>
      </c>
      <c r="NTO21" s="52" t="s">
        <v>189</v>
      </c>
      <c r="NTP21" s="52" t="s">
        <v>189</v>
      </c>
      <c r="NTQ21" s="52" t="s">
        <v>189</v>
      </c>
      <c r="NTR21" s="52" t="s">
        <v>189</v>
      </c>
      <c r="NTS21" s="52" t="s">
        <v>189</v>
      </c>
      <c r="NTT21" s="52" t="s">
        <v>189</v>
      </c>
      <c r="NTU21" s="52" t="s">
        <v>189</v>
      </c>
      <c r="NTV21" s="52" t="s">
        <v>189</v>
      </c>
      <c r="NTW21" s="52" t="s">
        <v>189</v>
      </c>
      <c r="NTX21" s="52" t="s">
        <v>189</v>
      </c>
      <c r="NTY21" s="52" t="s">
        <v>189</v>
      </c>
      <c r="NTZ21" s="52" t="s">
        <v>189</v>
      </c>
      <c r="NUA21" s="52" t="s">
        <v>189</v>
      </c>
      <c r="NUB21" s="52" t="s">
        <v>189</v>
      </c>
      <c r="NUC21" s="52" t="s">
        <v>189</v>
      </c>
      <c r="NUD21" s="52" t="s">
        <v>189</v>
      </c>
      <c r="NUE21" s="52" t="s">
        <v>189</v>
      </c>
      <c r="NUF21" s="52" t="s">
        <v>189</v>
      </c>
      <c r="NUG21" s="52" t="s">
        <v>189</v>
      </c>
      <c r="NUH21" s="52" t="s">
        <v>189</v>
      </c>
      <c r="NUI21" s="52" t="s">
        <v>189</v>
      </c>
      <c r="NUJ21" s="52" t="s">
        <v>189</v>
      </c>
      <c r="NUK21" s="52" t="s">
        <v>189</v>
      </c>
      <c r="NUL21" s="52" t="s">
        <v>189</v>
      </c>
      <c r="NUM21" s="52" t="s">
        <v>189</v>
      </c>
      <c r="NUN21" s="52" t="s">
        <v>189</v>
      </c>
      <c r="NUO21" s="52" t="s">
        <v>189</v>
      </c>
      <c r="NUP21" s="52" t="s">
        <v>189</v>
      </c>
      <c r="NUQ21" s="52" t="s">
        <v>189</v>
      </c>
      <c r="NUR21" s="52" t="s">
        <v>189</v>
      </c>
      <c r="NUS21" s="52" t="s">
        <v>189</v>
      </c>
      <c r="NUT21" s="52" t="s">
        <v>189</v>
      </c>
      <c r="NUU21" s="52" t="s">
        <v>189</v>
      </c>
      <c r="NUV21" s="52" t="s">
        <v>189</v>
      </c>
      <c r="NUW21" s="52" t="s">
        <v>189</v>
      </c>
      <c r="NUX21" s="52" t="s">
        <v>189</v>
      </c>
      <c r="NUY21" s="52" t="s">
        <v>189</v>
      </c>
      <c r="NUZ21" s="52" t="s">
        <v>189</v>
      </c>
      <c r="NVA21" s="52" t="s">
        <v>189</v>
      </c>
      <c r="NVB21" s="52" t="s">
        <v>189</v>
      </c>
      <c r="NVC21" s="52" t="s">
        <v>189</v>
      </c>
      <c r="NVD21" s="52" t="s">
        <v>189</v>
      </c>
      <c r="NVE21" s="52" t="s">
        <v>189</v>
      </c>
      <c r="NVF21" s="52" t="s">
        <v>189</v>
      </c>
      <c r="NVG21" s="52" t="s">
        <v>189</v>
      </c>
      <c r="NVH21" s="52" t="s">
        <v>189</v>
      </c>
      <c r="NVI21" s="52" t="s">
        <v>189</v>
      </c>
      <c r="NVJ21" s="52" t="s">
        <v>189</v>
      </c>
      <c r="NVK21" s="52" t="s">
        <v>189</v>
      </c>
      <c r="NVL21" s="52" t="s">
        <v>189</v>
      </c>
      <c r="NVM21" s="52" t="s">
        <v>189</v>
      </c>
      <c r="NVN21" s="52" t="s">
        <v>189</v>
      </c>
      <c r="NVO21" s="52" t="s">
        <v>189</v>
      </c>
      <c r="NVP21" s="52" t="s">
        <v>189</v>
      </c>
      <c r="NVQ21" s="52" t="s">
        <v>189</v>
      </c>
      <c r="NVR21" s="52" t="s">
        <v>189</v>
      </c>
      <c r="NVS21" s="52" t="s">
        <v>189</v>
      </c>
      <c r="NVT21" s="52" t="s">
        <v>189</v>
      </c>
      <c r="NVU21" s="52" t="s">
        <v>189</v>
      </c>
      <c r="NVV21" s="52" t="s">
        <v>189</v>
      </c>
      <c r="NVW21" s="52" t="s">
        <v>189</v>
      </c>
      <c r="NVX21" s="52" t="s">
        <v>189</v>
      </c>
      <c r="NVY21" s="52" t="s">
        <v>189</v>
      </c>
      <c r="NVZ21" s="52" t="s">
        <v>189</v>
      </c>
      <c r="NWA21" s="52" t="s">
        <v>189</v>
      </c>
      <c r="NWB21" s="52" t="s">
        <v>189</v>
      </c>
      <c r="NWC21" s="52" t="s">
        <v>189</v>
      </c>
      <c r="NWD21" s="52" t="s">
        <v>189</v>
      </c>
      <c r="NWE21" s="52" t="s">
        <v>189</v>
      </c>
      <c r="NWF21" s="52" t="s">
        <v>189</v>
      </c>
      <c r="NWG21" s="52" t="s">
        <v>189</v>
      </c>
      <c r="NWH21" s="52" t="s">
        <v>189</v>
      </c>
      <c r="NWI21" s="52" t="s">
        <v>189</v>
      </c>
      <c r="NWJ21" s="52" t="s">
        <v>189</v>
      </c>
      <c r="NWK21" s="52" t="s">
        <v>189</v>
      </c>
      <c r="NWL21" s="52" t="s">
        <v>189</v>
      </c>
      <c r="NWM21" s="52" t="s">
        <v>189</v>
      </c>
      <c r="NWN21" s="52" t="s">
        <v>189</v>
      </c>
      <c r="NWO21" s="52" t="s">
        <v>189</v>
      </c>
      <c r="NWP21" s="52" t="s">
        <v>189</v>
      </c>
      <c r="NWQ21" s="52" t="s">
        <v>189</v>
      </c>
      <c r="NWR21" s="52" t="s">
        <v>189</v>
      </c>
      <c r="NWS21" s="52" t="s">
        <v>189</v>
      </c>
      <c r="NWT21" s="52" t="s">
        <v>189</v>
      </c>
      <c r="NWU21" s="52" t="s">
        <v>189</v>
      </c>
      <c r="NWV21" s="52" t="s">
        <v>189</v>
      </c>
      <c r="NWW21" s="52" t="s">
        <v>189</v>
      </c>
      <c r="NWX21" s="52" t="s">
        <v>189</v>
      </c>
      <c r="NWY21" s="52" t="s">
        <v>189</v>
      </c>
      <c r="NWZ21" s="52" t="s">
        <v>189</v>
      </c>
      <c r="NXA21" s="52" t="s">
        <v>189</v>
      </c>
      <c r="NXB21" s="52" t="s">
        <v>189</v>
      </c>
      <c r="NXC21" s="52" t="s">
        <v>189</v>
      </c>
      <c r="NXD21" s="52" t="s">
        <v>189</v>
      </c>
      <c r="NXE21" s="52" t="s">
        <v>189</v>
      </c>
      <c r="NXF21" s="52" t="s">
        <v>189</v>
      </c>
      <c r="NXG21" s="52" t="s">
        <v>189</v>
      </c>
      <c r="NXH21" s="52" t="s">
        <v>189</v>
      </c>
      <c r="NXI21" s="52" t="s">
        <v>189</v>
      </c>
      <c r="NXJ21" s="52" t="s">
        <v>189</v>
      </c>
      <c r="NXK21" s="52" t="s">
        <v>189</v>
      </c>
      <c r="NXL21" s="52" t="s">
        <v>189</v>
      </c>
      <c r="NXM21" s="52" t="s">
        <v>189</v>
      </c>
      <c r="NXN21" s="52" t="s">
        <v>189</v>
      </c>
      <c r="NXO21" s="52" t="s">
        <v>189</v>
      </c>
      <c r="NXP21" s="52" t="s">
        <v>189</v>
      </c>
      <c r="NXQ21" s="52" t="s">
        <v>189</v>
      </c>
      <c r="NXR21" s="52" t="s">
        <v>189</v>
      </c>
      <c r="NXS21" s="52" t="s">
        <v>189</v>
      </c>
      <c r="NXT21" s="52" t="s">
        <v>189</v>
      </c>
      <c r="NXU21" s="52" t="s">
        <v>189</v>
      </c>
      <c r="NXV21" s="52" t="s">
        <v>189</v>
      </c>
      <c r="NXW21" s="52" t="s">
        <v>189</v>
      </c>
      <c r="NXX21" s="52" t="s">
        <v>189</v>
      </c>
      <c r="NXY21" s="52" t="s">
        <v>189</v>
      </c>
      <c r="NXZ21" s="52" t="s">
        <v>189</v>
      </c>
      <c r="NYA21" s="52" t="s">
        <v>189</v>
      </c>
      <c r="NYB21" s="52" t="s">
        <v>189</v>
      </c>
      <c r="NYC21" s="52" t="s">
        <v>189</v>
      </c>
      <c r="NYD21" s="52" t="s">
        <v>189</v>
      </c>
      <c r="NYE21" s="52" t="s">
        <v>189</v>
      </c>
      <c r="NYF21" s="52" t="s">
        <v>189</v>
      </c>
      <c r="NYG21" s="52" t="s">
        <v>189</v>
      </c>
      <c r="NYH21" s="52" t="s">
        <v>189</v>
      </c>
      <c r="NYI21" s="52" t="s">
        <v>189</v>
      </c>
      <c r="NYJ21" s="52" t="s">
        <v>189</v>
      </c>
      <c r="NYK21" s="52" t="s">
        <v>189</v>
      </c>
      <c r="NYL21" s="52" t="s">
        <v>189</v>
      </c>
      <c r="NYM21" s="52" t="s">
        <v>189</v>
      </c>
      <c r="NYN21" s="52" t="s">
        <v>189</v>
      </c>
      <c r="NYO21" s="52" t="s">
        <v>189</v>
      </c>
      <c r="NYP21" s="52" t="s">
        <v>189</v>
      </c>
      <c r="NYQ21" s="52" t="s">
        <v>189</v>
      </c>
      <c r="NYR21" s="52" t="s">
        <v>189</v>
      </c>
      <c r="NYS21" s="52" t="s">
        <v>189</v>
      </c>
      <c r="NYT21" s="52" t="s">
        <v>189</v>
      </c>
      <c r="NYU21" s="52" t="s">
        <v>189</v>
      </c>
      <c r="NYV21" s="52" t="s">
        <v>189</v>
      </c>
      <c r="NYW21" s="52" t="s">
        <v>189</v>
      </c>
      <c r="NYX21" s="52" t="s">
        <v>189</v>
      </c>
      <c r="NYY21" s="52" t="s">
        <v>189</v>
      </c>
      <c r="NYZ21" s="52" t="s">
        <v>189</v>
      </c>
      <c r="NZA21" s="52" t="s">
        <v>189</v>
      </c>
      <c r="NZB21" s="52" t="s">
        <v>189</v>
      </c>
      <c r="NZC21" s="52" t="s">
        <v>189</v>
      </c>
      <c r="NZD21" s="52" t="s">
        <v>189</v>
      </c>
      <c r="NZE21" s="52" t="s">
        <v>189</v>
      </c>
      <c r="NZF21" s="52" t="s">
        <v>189</v>
      </c>
      <c r="NZG21" s="52" t="s">
        <v>189</v>
      </c>
      <c r="NZH21" s="52" t="s">
        <v>189</v>
      </c>
      <c r="NZI21" s="52" t="s">
        <v>189</v>
      </c>
      <c r="NZJ21" s="52" t="s">
        <v>189</v>
      </c>
      <c r="NZK21" s="52" t="s">
        <v>189</v>
      </c>
      <c r="NZL21" s="52" t="s">
        <v>189</v>
      </c>
      <c r="NZM21" s="52" t="s">
        <v>189</v>
      </c>
      <c r="NZN21" s="52" t="s">
        <v>189</v>
      </c>
      <c r="NZO21" s="52" t="s">
        <v>189</v>
      </c>
      <c r="NZP21" s="52" t="s">
        <v>189</v>
      </c>
      <c r="NZQ21" s="52" t="s">
        <v>189</v>
      </c>
      <c r="NZR21" s="52" t="s">
        <v>189</v>
      </c>
      <c r="NZS21" s="52" t="s">
        <v>189</v>
      </c>
      <c r="NZT21" s="52" t="s">
        <v>189</v>
      </c>
      <c r="NZU21" s="52" t="s">
        <v>189</v>
      </c>
      <c r="NZV21" s="52" t="s">
        <v>189</v>
      </c>
      <c r="NZW21" s="52" t="s">
        <v>189</v>
      </c>
      <c r="NZX21" s="52" t="s">
        <v>189</v>
      </c>
      <c r="NZY21" s="52" t="s">
        <v>189</v>
      </c>
      <c r="NZZ21" s="52" t="s">
        <v>189</v>
      </c>
      <c r="OAA21" s="52" t="s">
        <v>189</v>
      </c>
      <c r="OAB21" s="52" t="s">
        <v>189</v>
      </c>
      <c r="OAC21" s="52" t="s">
        <v>189</v>
      </c>
      <c r="OAD21" s="52" t="s">
        <v>189</v>
      </c>
      <c r="OAE21" s="52" t="s">
        <v>189</v>
      </c>
      <c r="OAF21" s="52" t="s">
        <v>189</v>
      </c>
      <c r="OAG21" s="52" t="s">
        <v>189</v>
      </c>
      <c r="OAH21" s="52" t="s">
        <v>189</v>
      </c>
      <c r="OAI21" s="52" t="s">
        <v>189</v>
      </c>
      <c r="OAJ21" s="52" t="s">
        <v>189</v>
      </c>
      <c r="OAK21" s="52" t="s">
        <v>189</v>
      </c>
      <c r="OAL21" s="52" t="s">
        <v>189</v>
      </c>
      <c r="OAM21" s="52" t="s">
        <v>189</v>
      </c>
      <c r="OAN21" s="52" t="s">
        <v>189</v>
      </c>
      <c r="OAO21" s="52" t="s">
        <v>189</v>
      </c>
      <c r="OAP21" s="52" t="s">
        <v>189</v>
      </c>
      <c r="OAQ21" s="52" t="s">
        <v>189</v>
      </c>
      <c r="OAR21" s="52" t="s">
        <v>189</v>
      </c>
      <c r="OAS21" s="52" t="s">
        <v>189</v>
      </c>
      <c r="OAT21" s="52" t="s">
        <v>189</v>
      </c>
      <c r="OAU21" s="52" t="s">
        <v>189</v>
      </c>
      <c r="OAV21" s="52" t="s">
        <v>189</v>
      </c>
      <c r="OAW21" s="52" t="s">
        <v>189</v>
      </c>
      <c r="OAX21" s="52" t="s">
        <v>189</v>
      </c>
      <c r="OAY21" s="52" t="s">
        <v>189</v>
      </c>
      <c r="OAZ21" s="52" t="s">
        <v>189</v>
      </c>
      <c r="OBA21" s="52" t="s">
        <v>189</v>
      </c>
      <c r="OBB21" s="52" t="s">
        <v>189</v>
      </c>
      <c r="OBC21" s="52" t="s">
        <v>189</v>
      </c>
      <c r="OBD21" s="52" t="s">
        <v>189</v>
      </c>
      <c r="OBE21" s="52" t="s">
        <v>189</v>
      </c>
      <c r="OBF21" s="52" t="s">
        <v>189</v>
      </c>
      <c r="OBG21" s="52" t="s">
        <v>189</v>
      </c>
      <c r="OBH21" s="52" t="s">
        <v>189</v>
      </c>
      <c r="OBI21" s="52" t="s">
        <v>189</v>
      </c>
      <c r="OBJ21" s="52" t="s">
        <v>189</v>
      </c>
      <c r="OBK21" s="52" t="s">
        <v>189</v>
      </c>
      <c r="OBL21" s="52" t="s">
        <v>189</v>
      </c>
      <c r="OBM21" s="52" t="s">
        <v>189</v>
      </c>
      <c r="OBN21" s="52" t="s">
        <v>189</v>
      </c>
      <c r="OBO21" s="52" t="s">
        <v>189</v>
      </c>
      <c r="OBP21" s="52" t="s">
        <v>189</v>
      </c>
      <c r="OBQ21" s="52" t="s">
        <v>189</v>
      </c>
      <c r="OBR21" s="52" t="s">
        <v>189</v>
      </c>
      <c r="OBS21" s="52" t="s">
        <v>189</v>
      </c>
      <c r="OBT21" s="52" t="s">
        <v>189</v>
      </c>
      <c r="OBU21" s="52" t="s">
        <v>189</v>
      </c>
      <c r="OBV21" s="52" t="s">
        <v>189</v>
      </c>
      <c r="OBW21" s="52" t="s">
        <v>189</v>
      </c>
      <c r="OBX21" s="52" t="s">
        <v>189</v>
      </c>
      <c r="OBY21" s="52" t="s">
        <v>189</v>
      </c>
      <c r="OBZ21" s="52" t="s">
        <v>189</v>
      </c>
      <c r="OCA21" s="52" t="s">
        <v>189</v>
      </c>
      <c r="OCB21" s="52" t="s">
        <v>189</v>
      </c>
      <c r="OCC21" s="52" t="s">
        <v>189</v>
      </c>
      <c r="OCD21" s="52" t="s">
        <v>189</v>
      </c>
      <c r="OCE21" s="52" t="s">
        <v>189</v>
      </c>
      <c r="OCF21" s="52" t="s">
        <v>189</v>
      </c>
      <c r="OCG21" s="52" t="s">
        <v>189</v>
      </c>
      <c r="OCH21" s="52" t="s">
        <v>189</v>
      </c>
      <c r="OCI21" s="52" t="s">
        <v>189</v>
      </c>
      <c r="OCJ21" s="52" t="s">
        <v>189</v>
      </c>
      <c r="OCK21" s="52" t="s">
        <v>189</v>
      </c>
      <c r="OCL21" s="52" t="s">
        <v>189</v>
      </c>
      <c r="OCM21" s="52" t="s">
        <v>189</v>
      </c>
      <c r="OCN21" s="52" t="s">
        <v>189</v>
      </c>
      <c r="OCO21" s="52" t="s">
        <v>189</v>
      </c>
      <c r="OCP21" s="52" t="s">
        <v>189</v>
      </c>
      <c r="OCQ21" s="52" t="s">
        <v>189</v>
      </c>
      <c r="OCR21" s="52" t="s">
        <v>189</v>
      </c>
      <c r="OCS21" s="52" t="s">
        <v>189</v>
      </c>
      <c r="OCT21" s="52" t="s">
        <v>189</v>
      </c>
      <c r="OCU21" s="52" t="s">
        <v>189</v>
      </c>
      <c r="OCV21" s="52" t="s">
        <v>189</v>
      </c>
      <c r="OCW21" s="52" t="s">
        <v>189</v>
      </c>
      <c r="OCX21" s="52" t="s">
        <v>189</v>
      </c>
      <c r="OCY21" s="52" t="s">
        <v>189</v>
      </c>
      <c r="OCZ21" s="52" t="s">
        <v>189</v>
      </c>
      <c r="ODA21" s="52" t="s">
        <v>189</v>
      </c>
      <c r="ODB21" s="52" t="s">
        <v>189</v>
      </c>
      <c r="ODC21" s="52" t="s">
        <v>189</v>
      </c>
      <c r="ODD21" s="52" t="s">
        <v>189</v>
      </c>
      <c r="ODE21" s="52" t="s">
        <v>189</v>
      </c>
      <c r="ODF21" s="52" t="s">
        <v>189</v>
      </c>
      <c r="ODG21" s="52" t="s">
        <v>189</v>
      </c>
      <c r="ODH21" s="52" t="s">
        <v>189</v>
      </c>
      <c r="ODI21" s="52" t="s">
        <v>189</v>
      </c>
      <c r="ODJ21" s="52" t="s">
        <v>189</v>
      </c>
      <c r="ODK21" s="52" t="s">
        <v>189</v>
      </c>
      <c r="ODL21" s="52" t="s">
        <v>189</v>
      </c>
      <c r="ODM21" s="52" t="s">
        <v>189</v>
      </c>
      <c r="ODN21" s="52" t="s">
        <v>189</v>
      </c>
      <c r="ODO21" s="52" t="s">
        <v>189</v>
      </c>
      <c r="ODP21" s="52" t="s">
        <v>189</v>
      </c>
      <c r="ODQ21" s="52" t="s">
        <v>189</v>
      </c>
      <c r="ODR21" s="52" t="s">
        <v>189</v>
      </c>
      <c r="ODS21" s="52" t="s">
        <v>189</v>
      </c>
      <c r="ODT21" s="52" t="s">
        <v>189</v>
      </c>
      <c r="ODU21" s="52" t="s">
        <v>189</v>
      </c>
      <c r="ODV21" s="52" t="s">
        <v>189</v>
      </c>
      <c r="ODW21" s="52" t="s">
        <v>189</v>
      </c>
      <c r="ODX21" s="52" t="s">
        <v>189</v>
      </c>
      <c r="ODY21" s="52" t="s">
        <v>189</v>
      </c>
      <c r="ODZ21" s="52" t="s">
        <v>189</v>
      </c>
      <c r="OEA21" s="52" t="s">
        <v>189</v>
      </c>
      <c r="OEB21" s="52" t="s">
        <v>189</v>
      </c>
      <c r="OEC21" s="52" t="s">
        <v>189</v>
      </c>
      <c r="OED21" s="52" t="s">
        <v>189</v>
      </c>
      <c r="OEE21" s="52" t="s">
        <v>189</v>
      </c>
      <c r="OEF21" s="52" t="s">
        <v>189</v>
      </c>
      <c r="OEG21" s="52" t="s">
        <v>189</v>
      </c>
      <c r="OEH21" s="52" t="s">
        <v>189</v>
      </c>
      <c r="OEI21" s="52" t="s">
        <v>189</v>
      </c>
      <c r="OEJ21" s="52" t="s">
        <v>189</v>
      </c>
      <c r="OEK21" s="52" t="s">
        <v>189</v>
      </c>
      <c r="OEL21" s="52" t="s">
        <v>189</v>
      </c>
      <c r="OEM21" s="52" t="s">
        <v>189</v>
      </c>
      <c r="OEN21" s="52" t="s">
        <v>189</v>
      </c>
      <c r="OEO21" s="52" t="s">
        <v>189</v>
      </c>
      <c r="OEP21" s="52" t="s">
        <v>189</v>
      </c>
      <c r="OEQ21" s="52" t="s">
        <v>189</v>
      </c>
      <c r="OER21" s="52" t="s">
        <v>189</v>
      </c>
      <c r="OES21" s="52" t="s">
        <v>189</v>
      </c>
      <c r="OET21" s="52" t="s">
        <v>189</v>
      </c>
      <c r="OEU21" s="52" t="s">
        <v>189</v>
      </c>
      <c r="OEV21" s="52" t="s">
        <v>189</v>
      </c>
      <c r="OEW21" s="52" t="s">
        <v>189</v>
      </c>
      <c r="OEX21" s="52" t="s">
        <v>189</v>
      </c>
      <c r="OEY21" s="52" t="s">
        <v>189</v>
      </c>
      <c r="OEZ21" s="52" t="s">
        <v>189</v>
      </c>
      <c r="OFA21" s="52" t="s">
        <v>189</v>
      </c>
      <c r="OFB21" s="52" t="s">
        <v>189</v>
      </c>
      <c r="OFC21" s="52" t="s">
        <v>189</v>
      </c>
      <c r="OFD21" s="52" t="s">
        <v>189</v>
      </c>
      <c r="OFE21" s="52" t="s">
        <v>189</v>
      </c>
      <c r="OFF21" s="52" t="s">
        <v>189</v>
      </c>
      <c r="OFG21" s="52" t="s">
        <v>189</v>
      </c>
      <c r="OFH21" s="52" t="s">
        <v>189</v>
      </c>
      <c r="OFI21" s="52" t="s">
        <v>189</v>
      </c>
      <c r="OFJ21" s="52" t="s">
        <v>189</v>
      </c>
      <c r="OFK21" s="52" t="s">
        <v>189</v>
      </c>
      <c r="OFL21" s="52" t="s">
        <v>189</v>
      </c>
      <c r="OFM21" s="52" t="s">
        <v>189</v>
      </c>
      <c r="OFN21" s="52" t="s">
        <v>189</v>
      </c>
      <c r="OFO21" s="52" t="s">
        <v>189</v>
      </c>
      <c r="OFP21" s="52" t="s">
        <v>189</v>
      </c>
      <c r="OFQ21" s="52" t="s">
        <v>189</v>
      </c>
      <c r="OFR21" s="52" t="s">
        <v>189</v>
      </c>
      <c r="OFS21" s="52" t="s">
        <v>189</v>
      </c>
      <c r="OFT21" s="52" t="s">
        <v>189</v>
      </c>
      <c r="OFU21" s="52" t="s">
        <v>189</v>
      </c>
      <c r="OFV21" s="52" t="s">
        <v>189</v>
      </c>
      <c r="OFW21" s="52" t="s">
        <v>189</v>
      </c>
      <c r="OFX21" s="52" t="s">
        <v>189</v>
      </c>
      <c r="OFY21" s="52" t="s">
        <v>189</v>
      </c>
      <c r="OFZ21" s="52" t="s">
        <v>189</v>
      </c>
      <c r="OGA21" s="52" t="s">
        <v>189</v>
      </c>
      <c r="OGB21" s="52" t="s">
        <v>189</v>
      </c>
      <c r="OGC21" s="52" t="s">
        <v>189</v>
      </c>
      <c r="OGD21" s="52" t="s">
        <v>189</v>
      </c>
      <c r="OGE21" s="52" t="s">
        <v>189</v>
      </c>
      <c r="OGF21" s="52" t="s">
        <v>189</v>
      </c>
      <c r="OGG21" s="52" t="s">
        <v>189</v>
      </c>
      <c r="OGH21" s="52" t="s">
        <v>189</v>
      </c>
      <c r="OGI21" s="52" t="s">
        <v>189</v>
      </c>
      <c r="OGJ21" s="52" t="s">
        <v>189</v>
      </c>
      <c r="OGK21" s="52" t="s">
        <v>189</v>
      </c>
      <c r="OGL21" s="52" t="s">
        <v>189</v>
      </c>
      <c r="OGM21" s="52" t="s">
        <v>189</v>
      </c>
      <c r="OGN21" s="52" t="s">
        <v>189</v>
      </c>
      <c r="OGO21" s="52" t="s">
        <v>189</v>
      </c>
      <c r="OGP21" s="52" t="s">
        <v>189</v>
      </c>
      <c r="OGQ21" s="52" t="s">
        <v>189</v>
      </c>
      <c r="OGR21" s="52" t="s">
        <v>189</v>
      </c>
      <c r="OGS21" s="52" t="s">
        <v>189</v>
      </c>
      <c r="OGT21" s="52" t="s">
        <v>189</v>
      </c>
      <c r="OGU21" s="52" t="s">
        <v>189</v>
      </c>
      <c r="OGV21" s="52" t="s">
        <v>189</v>
      </c>
      <c r="OGW21" s="52" t="s">
        <v>189</v>
      </c>
      <c r="OGX21" s="52" t="s">
        <v>189</v>
      </c>
      <c r="OGY21" s="52" t="s">
        <v>189</v>
      </c>
      <c r="OGZ21" s="52" t="s">
        <v>189</v>
      </c>
      <c r="OHA21" s="52" t="s">
        <v>189</v>
      </c>
      <c r="OHB21" s="52" t="s">
        <v>189</v>
      </c>
      <c r="OHC21" s="52" t="s">
        <v>189</v>
      </c>
      <c r="OHD21" s="52" t="s">
        <v>189</v>
      </c>
      <c r="OHE21" s="52" t="s">
        <v>189</v>
      </c>
      <c r="OHF21" s="52" t="s">
        <v>189</v>
      </c>
      <c r="OHG21" s="52" t="s">
        <v>189</v>
      </c>
      <c r="OHH21" s="52" t="s">
        <v>189</v>
      </c>
      <c r="OHI21" s="52" t="s">
        <v>189</v>
      </c>
      <c r="OHJ21" s="52" t="s">
        <v>189</v>
      </c>
      <c r="OHK21" s="52" t="s">
        <v>189</v>
      </c>
      <c r="OHL21" s="52" t="s">
        <v>189</v>
      </c>
      <c r="OHM21" s="52" t="s">
        <v>189</v>
      </c>
      <c r="OHN21" s="52" t="s">
        <v>189</v>
      </c>
      <c r="OHO21" s="52" t="s">
        <v>189</v>
      </c>
      <c r="OHP21" s="52" t="s">
        <v>189</v>
      </c>
      <c r="OHQ21" s="52" t="s">
        <v>189</v>
      </c>
      <c r="OHR21" s="52" t="s">
        <v>189</v>
      </c>
      <c r="OHS21" s="52" t="s">
        <v>189</v>
      </c>
      <c r="OHT21" s="52" t="s">
        <v>189</v>
      </c>
      <c r="OHU21" s="52" t="s">
        <v>189</v>
      </c>
      <c r="OHV21" s="52" t="s">
        <v>189</v>
      </c>
      <c r="OHW21" s="52" t="s">
        <v>189</v>
      </c>
      <c r="OHX21" s="52" t="s">
        <v>189</v>
      </c>
      <c r="OHY21" s="52" t="s">
        <v>189</v>
      </c>
      <c r="OHZ21" s="52" t="s">
        <v>189</v>
      </c>
      <c r="OIA21" s="52" t="s">
        <v>189</v>
      </c>
      <c r="OIB21" s="52" t="s">
        <v>189</v>
      </c>
      <c r="OIC21" s="52" t="s">
        <v>189</v>
      </c>
      <c r="OID21" s="52" t="s">
        <v>189</v>
      </c>
      <c r="OIE21" s="52" t="s">
        <v>189</v>
      </c>
      <c r="OIF21" s="52" t="s">
        <v>189</v>
      </c>
      <c r="OIG21" s="52" t="s">
        <v>189</v>
      </c>
      <c r="OIH21" s="52" t="s">
        <v>189</v>
      </c>
      <c r="OII21" s="52" t="s">
        <v>189</v>
      </c>
      <c r="OIJ21" s="52" t="s">
        <v>189</v>
      </c>
      <c r="OIK21" s="52" t="s">
        <v>189</v>
      </c>
      <c r="OIL21" s="52" t="s">
        <v>189</v>
      </c>
      <c r="OIM21" s="52" t="s">
        <v>189</v>
      </c>
      <c r="OIN21" s="52" t="s">
        <v>189</v>
      </c>
      <c r="OIO21" s="52" t="s">
        <v>189</v>
      </c>
      <c r="OIP21" s="52" t="s">
        <v>189</v>
      </c>
      <c r="OIQ21" s="52" t="s">
        <v>189</v>
      </c>
      <c r="OIR21" s="52" t="s">
        <v>189</v>
      </c>
      <c r="OIS21" s="52" t="s">
        <v>189</v>
      </c>
      <c r="OIT21" s="52" t="s">
        <v>189</v>
      </c>
      <c r="OIU21" s="52" t="s">
        <v>189</v>
      </c>
      <c r="OIV21" s="52" t="s">
        <v>189</v>
      </c>
      <c r="OIW21" s="52" t="s">
        <v>189</v>
      </c>
      <c r="OIX21" s="52" t="s">
        <v>189</v>
      </c>
      <c r="OIY21" s="52" t="s">
        <v>189</v>
      </c>
      <c r="OIZ21" s="52" t="s">
        <v>189</v>
      </c>
      <c r="OJA21" s="52" t="s">
        <v>189</v>
      </c>
      <c r="OJB21" s="52" t="s">
        <v>189</v>
      </c>
      <c r="OJC21" s="52" t="s">
        <v>189</v>
      </c>
      <c r="OJD21" s="52" t="s">
        <v>189</v>
      </c>
      <c r="OJE21" s="52" t="s">
        <v>189</v>
      </c>
      <c r="OJF21" s="52" t="s">
        <v>189</v>
      </c>
      <c r="OJG21" s="52" t="s">
        <v>189</v>
      </c>
      <c r="OJH21" s="52" t="s">
        <v>189</v>
      </c>
      <c r="OJI21" s="52" t="s">
        <v>189</v>
      </c>
      <c r="OJJ21" s="52" t="s">
        <v>189</v>
      </c>
      <c r="OJK21" s="52" t="s">
        <v>189</v>
      </c>
      <c r="OJL21" s="52" t="s">
        <v>189</v>
      </c>
      <c r="OJM21" s="52" t="s">
        <v>189</v>
      </c>
      <c r="OJN21" s="52" t="s">
        <v>189</v>
      </c>
      <c r="OJO21" s="52" t="s">
        <v>189</v>
      </c>
      <c r="OJP21" s="52" t="s">
        <v>189</v>
      </c>
      <c r="OJQ21" s="52" t="s">
        <v>189</v>
      </c>
      <c r="OJR21" s="52" t="s">
        <v>189</v>
      </c>
      <c r="OJS21" s="52" t="s">
        <v>189</v>
      </c>
      <c r="OJT21" s="52" t="s">
        <v>189</v>
      </c>
      <c r="OJU21" s="52" t="s">
        <v>189</v>
      </c>
      <c r="OJV21" s="52" t="s">
        <v>189</v>
      </c>
      <c r="OJW21" s="52" t="s">
        <v>189</v>
      </c>
      <c r="OJX21" s="52" t="s">
        <v>189</v>
      </c>
      <c r="OJY21" s="52" t="s">
        <v>189</v>
      </c>
      <c r="OJZ21" s="52" t="s">
        <v>189</v>
      </c>
      <c r="OKA21" s="52" t="s">
        <v>189</v>
      </c>
      <c r="OKB21" s="52" t="s">
        <v>189</v>
      </c>
      <c r="OKC21" s="52" t="s">
        <v>189</v>
      </c>
      <c r="OKD21" s="52" t="s">
        <v>189</v>
      </c>
      <c r="OKE21" s="52" t="s">
        <v>189</v>
      </c>
      <c r="OKF21" s="52" t="s">
        <v>189</v>
      </c>
      <c r="OKG21" s="52" t="s">
        <v>189</v>
      </c>
      <c r="OKH21" s="52" t="s">
        <v>189</v>
      </c>
      <c r="OKI21" s="52" t="s">
        <v>189</v>
      </c>
      <c r="OKJ21" s="52" t="s">
        <v>189</v>
      </c>
      <c r="OKK21" s="52" t="s">
        <v>189</v>
      </c>
      <c r="OKL21" s="52" t="s">
        <v>189</v>
      </c>
      <c r="OKM21" s="52" t="s">
        <v>189</v>
      </c>
      <c r="OKN21" s="52" t="s">
        <v>189</v>
      </c>
      <c r="OKO21" s="52" t="s">
        <v>189</v>
      </c>
      <c r="OKP21" s="52" t="s">
        <v>189</v>
      </c>
      <c r="OKQ21" s="52" t="s">
        <v>189</v>
      </c>
      <c r="OKR21" s="52" t="s">
        <v>189</v>
      </c>
      <c r="OKS21" s="52" t="s">
        <v>189</v>
      </c>
      <c r="OKT21" s="52" t="s">
        <v>189</v>
      </c>
      <c r="OKU21" s="52" t="s">
        <v>189</v>
      </c>
      <c r="OKV21" s="52" t="s">
        <v>189</v>
      </c>
      <c r="OKW21" s="52" t="s">
        <v>189</v>
      </c>
      <c r="OKX21" s="52" t="s">
        <v>189</v>
      </c>
      <c r="OKY21" s="52" t="s">
        <v>189</v>
      </c>
      <c r="OKZ21" s="52" t="s">
        <v>189</v>
      </c>
      <c r="OLA21" s="52" t="s">
        <v>189</v>
      </c>
      <c r="OLB21" s="52" t="s">
        <v>189</v>
      </c>
      <c r="OLC21" s="52" t="s">
        <v>189</v>
      </c>
      <c r="OLD21" s="52" t="s">
        <v>189</v>
      </c>
      <c r="OLE21" s="52" t="s">
        <v>189</v>
      </c>
      <c r="OLF21" s="52" t="s">
        <v>189</v>
      </c>
      <c r="OLG21" s="52" t="s">
        <v>189</v>
      </c>
      <c r="OLH21" s="52" t="s">
        <v>189</v>
      </c>
      <c r="OLI21" s="52" t="s">
        <v>189</v>
      </c>
      <c r="OLJ21" s="52" t="s">
        <v>189</v>
      </c>
      <c r="OLK21" s="52" t="s">
        <v>189</v>
      </c>
      <c r="OLL21" s="52" t="s">
        <v>189</v>
      </c>
      <c r="OLM21" s="52" t="s">
        <v>189</v>
      </c>
      <c r="OLN21" s="52" t="s">
        <v>189</v>
      </c>
      <c r="OLO21" s="52" t="s">
        <v>189</v>
      </c>
      <c r="OLP21" s="52" t="s">
        <v>189</v>
      </c>
      <c r="OLQ21" s="52" t="s">
        <v>189</v>
      </c>
      <c r="OLR21" s="52" t="s">
        <v>189</v>
      </c>
      <c r="OLS21" s="52" t="s">
        <v>189</v>
      </c>
      <c r="OLT21" s="52" t="s">
        <v>189</v>
      </c>
      <c r="OLU21" s="52" t="s">
        <v>189</v>
      </c>
      <c r="OLV21" s="52" t="s">
        <v>189</v>
      </c>
      <c r="OLW21" s="52" t="s">
        <v>189</v>
      </c>
      <c r="OLX21" s="52" t="s">
        <v>189</v>
      </c>
      <c r="OLY21" s="52" t="s">
        <v>189</v>
      </c>
      <c r="OLZ21" s="52" t="s">
        <v>189</v>
      </c>
      <c r="OMA21" s="52" t="s">
        <v>189</v>
      </c>
      <c r="OMB21" s="52" t="s">
        <v>189</v>
      </c>
      <c r="OMC21" s="52" t="s">
        <v>189</v>
      </c>
      <c r="OMD21" s="52" t="s">
        <v>189</v>
      </c>
      <c r="OME21" s="52" t="s">
        <v>189</v>
      </c>
      <c r="OMF21" s="52" t="s">
        <v>189</v>
      </c>
      <c r="OMG21" s="52" t="s">
        <v>189</v>
      </c>
      <c r="OMH21" s="52" t="s">
        <v>189</v>
      </c>
      <c r="OMI21" s="52" t="s">
        <v>189</v>
      </c>
      <c r="OMJ21" s="52" t="s">
        <v>189</v>
      </c>
      <c r="OMK21" s="52" t="s">
        <v>189</v>
      </c>
      <c r="OML21" s="52" t="s">
        <v>189</v>
      </c>
      <c r="OMM21" s="52" t="s">
        <v>189</v>
      </c>
      <c r="OMN21" s="52" t="s">
        <v>189</v>
      </c>
      <c r="OMO21" s="52" t="s">
        <v>189</v>
      </c>
      <c r="OMP21" s="52" t="s">
        <v>189</v>
      </c>
      <c r="OMQ21" s="52" t="s">
        <v>189</v>
      </c>
      <c r="OMR21" s="52" t="s">
        <v>189</v>
      </c>
      <c r="OMS21" s="52" t="s">
        <v>189</v>
      </c>
      <c r="OMT21" s="52" t="s">
        <v>189</v>
      </c>
      <c r="OMU21" s="52" t="s">
        <v>189</v>
      </c>
      <c r="OMV21" s="52" t="s">
        <v>189</v>
      </c>
      <c r="OMW21" s="52" t="s">
        <v>189</v>
      </c>
      <c r="OMX21" s="52" t="s">
        <v>189</v>
      </c>
      <c r="OMY21" s="52" t="s">
        <v>189</v>
      </c>
      <c r="OMZ21" s="52" t="s">
        <v>189</v>
      </c>
      <c r="ONA21" s="52" t="s">
        <v>189</v>
      </c>
      <c r="ONB21" s="52" t="s">
        <v>189</v>
      </c>
      <c r="ONC21" s="52" t="s">
        <v>189</v>
      </c>
      <c r="OND21" s="52" t="s">
        <v>189</v>
      </c>
      <c r="ONE21" s="52" t="s">
        <v>189</v>
      </c>
      <c r="ONF21" s="52" t="s">
        <v>189</v>
      </c>
      <c r="ONG21" s="52" t="s">
        <v>189</v>
      </c>
      <c r="ONH21" s="52" t="s">
        <v>189</v>
      </c>
      <c r="ONI21" s="52" t="s">
        <v>189</v>
      </c>
      <c r="ONJ21" s="52" t="s">
        <v>189</v>
      </c>
      <c r="ONK21" s="52" t="s">
        <v>189</v>
      </c>
      <c r="ONL21" s="52" t="s">
        <v>189</v>
      </c>
      <c r="ONM21" s="52" t="s">
        <v>189</v>
      </c>
      <c r="ONN21" s="52" t="s">
        <v>189</v>
      </c>
      <c r="ONO21" s="52" t="s">
        <v>189</v>
      </c>
      <c r="ONP21" s="52" t="s">
        <v>189</v>
      </c>
      <c r="ONQ21" s="52" t="s">
        <v>189</v>
      </c>
      <c r="ONR21" s="52" t="s">
        <v>189</v>
      </c>
      <c r="ONS21" s="52" t="s">
        <v>189</v>
      </c>
      <c r="ONT21" s="52" t="s">
        <v>189</v>
      </c>
      <c r="ONU21" s="52" t="s">
        <v>189</v>
      </c>
      <c r="ONV21" s="52" t="s">
        <v>189</v>
      </c>
      <c r="ONW21" s="52" t="s">
        <v>189</v>
      </c>
      <c r="ONX21" s="52" t="s">
        <v>189</v>
      </c>
      <c r="ONY21" s="52" t="s">
        <v>189</v>
      </c>
      <c r="ONZ21" s="52" t="s">
        <v>189</v>
      </c>
      <c r="OOA21" s="52" t="s">
        <v>189</v>
      </c>
      <c r="OOB21" s="52" t="s">
        <v>189</v>
      </c>
      <c r="OOC21" s="52" t="s">
        <v>189</v>
      </c>
      <c r="OOD21" s="52" t="s">
        <v>189</v>
      </c>
      <c r="OOE21" s="52" t="s">
        <v>189</v>
      </c>
      <c r="OOF21" s="52" t="s">
        <v>189</v>
      </c>
      <c r="OOG21" s="52" t="s">
        <v>189</v>
      </c>
      <c r="OOH21" s="52" t="s">
        <v>189</v>
      </c>
      <c r="OOI21" s="52" t="s">
        <v>189</v>
      </c>
      <c r="OOJ21" s="52" t="s">
        <v>189</v>
      </c>
      <c r="OOK21" s="52" t="s">
        <v>189</v>
      </c>
      <c r="OOL21" s="52" t="s">
        <v>189</v>
      </c>
      <c r="OOM21" s="52" t="s">
        <v>189</v>
      </c>
      <c r="OON21" s="52" t="s">
        <v>189</v>
      </c>
      <c r="OOO21" s="52" t="s">
        <v>189</v>
      </c>
      <c r="OOP21" s="52" t="s">
        <v>189</v>
      </c>
      <c r="OOQ21" s="52" t="s">
        <v>189</v>
      </c>
      <c r="OOR21" s="52" t="s">
        <v>189</v>
      </c>
      <c r="OOS21" s="52" t="s">
        <v>189</v>
      </c>
      <c r="OOT21" s="52" t="s">
        <v>189</v>
      </c>
      <c r="OOU21" s="52" t="s">
        <v>189</v>
      </c>
      <c r="OOV21" s="52" t="s">
        <v>189</v>
      </c>
      <c r="OOW21" s="52" t="s">
        <v>189</v>
      </c>
      <c r="OOX21" s="52" t="s">
        <v>189</v>
      </c>
      <c r="OOY21" s="52" t="s">
        <v>189</v>
      </c>
      <c r="OOZ21" s="52" t="s">
        <v>189</v>
      </c>
      <c r="OPA21" s="52" t="s">
        <v>189</v>
      </c>
      <c r="OPB21" s="52" t="s">
        <v>189</v>
      </c>
      <c r="OPC21" s="52" t="s">
        <v>189</v>
      </c>
      <c r="OPD21" s="52" t="s">
        <v>189</v>
      </c>
      <c r="OPE21" s="52" t="s">
        <v>189</v>
      </c>
      <c r="OPF21" s="52" t="s">
        <v>189</v>
      </c>
      <c r="OPG21" s="52" t="s">
        <v>189</v>
      </c>
      <c r="OPH21" s="52" t="s">
        <v>189</v>
      </c>
      <c r="OPI21" s="52" t="s">
        <v>189</v>
      </c>
      <c r="OPJ21" s="52" t="s">
        <v>189</v>
      </c>
      <c r="OPK21" s="52" t="s">
        <v>189</v>
      </c>
      <c r="OPL21" s="52" t="s">
        <v>189</v>
      </c>
      <c r="OPM21" s="52" t="s">
        <v>189</v>
      </c>
      <c r="OPN21" s="52" t="s">
        <v>189</v>
      </c>
      <c r="OPO21" s="52" t="s">
        <v>189</v>
      </c>
      <c r="OPP21" s="52" t="s">
        <v>189</v>
      </c>
      <c r="OPQ21" s="52" t="s">
        <v>189</v>
      </c>
      <c r="OPR21" s="52" t="s">
        <v>189</v>
      </c>
      <c r="OPS21" s="52" t="s">
        <v>189</v>
      </c>
      <c r="OPT21" s="52" t="s">
        <v>189</v>
      </c>
      <c r="OPU21" s="52" t="s">
        <v>189</v>
      </c>
      <c r="OPV21" s="52" t="s">
        <v>189</v>
      </c>
      <c r="OPW21" s="52" t="s">
        <v>189</v>
      </c>
      <c r="OPX21" s="52" t="s">
        <v>189</v>
      </c>
      <c r="OPY21" s="52" t="s">
        <v>189</v>
      </c>
      <c r="OPZ21" s="52" t="s">
        <v>189</v>
      </c>
      <c r="OQA21" s="52" t="s">
        <v>189</v>
      </c>
      <c r="OQB21" s="52" t="s">
        <v>189</v>
      </c>
      <c r="OQC21" s="52" t="s">
        <v>189</v>
      </c>
      <c r="OQD21" s="52" t="s">
        <v>189</v>
      </c>
      <c r="OQE21" s="52" t="s">
        <v>189</v>
      </c>
      <c r="OQF21" s="52" t="s">
        <v>189</v>
      </c>
      <c r="OQG21" s="52" t="s">
        <v>189</v>
      </c>
      <c r="OQH21" s="52" t="s">
        <v>189</v>
      </c>
      <c r="OQI21" s="52" t="s">
        <v>189</v>
      </c>
      <c r="OQJ21" s="52" t="s">
        <v>189</v>
      </c>
      <c r="OQK21" s="52" t="s">
        <v>189</v>
      </c>
      <c r="OQL21" s="52" t="s">
        <v>189</v>
      </c>
      <c r="OQM21" s="52" t="s">
        <v>189</v>
      </c>
      <c r="OQN21" s="52" t="s">
        <v>189</v>
      </c>
      <c r="OQO21" s="52" t="s">
        <v>189</v>
      </c>
      <c r="OQP21" s="52" t="s">
        <v>189</v>
      </c>
      <c r="OQQ21" s="52" t="s">
        <v>189</v>
      </c>
      <c r="OQR21" s="52" t="s">
        <v>189</v>
      </c>
      <c r="OQS21" s="52" t="s">
        <v>189</v>
      </c>
      <c r="OQT21" s="52" t="s">
        <v>189</v>
      </c>
      <c r="OQU21" s="52" t="s">
        <v>189</v>
      </c>
      <c r="OQV21" s="52" t="s">
        <v>189</v>
      </c>
      <c r="OQW21" s="52" t="s">
        <v>189</v>
      </c>
      <c r="OQX21" s="52" t="s">
        <v>189</v>
      </c>
      <c r="OQY21" s="52" t="s">
        <v>189</v>
      </c>
      <c r="OQZ21" s="52" t="s">
        <v>189</v>
      </c>
      <c r="ORA21" s="52" t="s">
        <v>189</v>
      </c>
      <c r="ORB21" s="52" t="s">
        <v>189</v>
      </c>
      <c r="ORC21" s="52" t="s">
        <v>189</v>
      </c>
      <c r="ORD21" s="52" t="s">
        <v>189</v>
      </c>
      <c r="ORE21" s="52" t="s">
        <v>189</v>
      </c>
      <c r="ORF21" s="52" t="s">
        <v>189</v>
      </c>
      <c r="ORG21" s="52" t="s">
        <v>189</v>
      </c>
      <c r="ORH21" s="52" t="s">
        <v>189</v>
      </c>
      <c r="ORI21" s="52" t="s">
        <v>189</v>
      </c>
      <c r="ORJ21" s="52" t="s">
        <v>189</v>
      </c>
      <c r="ORK21" s="52" t="s">
        <v>189</v>
      </c>
      <c r="ORL21" s="52" t="s">
        <v>189</v>
      </c>
      <c r="ORM21" s="52" t="s">
        <v>189</v>
      </c>
      <c r="ORN21" s="52" t="s">
        <v>189</v>
      </c>
      <c r="ORO21" s="52" t="s">
        <v>189</v>
      </c>
      <c r="ORP21" s="52" t="s">
        <v>189</v>
      </c>
      <c r="ORQ21" s="52" t="s">
        <v>189</v>
      </c>
      <c r="ORR21" s="52" t="s">
        <v>189</v>
      </c>
      <c r="ORS21" s="52" t="s">
        <v>189</v>
      </c>
      <c r="ORT21" s="52" t="s">
        <v>189</v>
      </c>
      <c r="ORU21" s="52" t="s">
        <v>189</v>
      </c>
      <c r="ORV21" s="52" t="s">
        <v>189</v>
      </c>
      <c r="ORW21" s="52" t="s">
        <v>189</v>
      </c>
      <c r="ORX21" s="52" t="s">
        <v>189</v>
      </c>
      <c r="ORY21" s="52" t="s">
        <v>189</v>
      </c>
      <c r="ORZ21" s="52" t="s">
        <v>189</v>
      </c>
      <c r="OSA21" s="52" t="s">
        <v>189</v>
      </c>
      <c r="OSB21" s="52" t="s">
        <v>189</v>
      </c>
      <c r="OSC21" s="52" t="s">
        <v>189</v>
      </c>
      <c r="OSD21" s="52" t="s">
        <v>189</v>
      </c>
      <c r="OSE21" s="52" t="s">
        <v>189</v>
      </c>
      <c r="OSF21" s="52" t="s">
        <v>189</v>
      </c>
      <c r="OSG21" s="52" t="s">
        <v>189</v>
      </c>
      <c r="OSH21" s="52" t="s">
        <v>189</v>
      </c>
      <c r="OSI21" s="52" t="s">
        <v>189</v>
      </c>
      <c r="OSJ21" s="52" t="s">
        <v>189</v>
      </c>
      <c r="OSK21" s="52" t="s">
        <v>189</v>
      </c>
      <c r="OSL21" s="52" t="s">
        <v>189</v>
      </c>
      <c r="OSM21" s="52" t="s">
        <v>189</v>
      </c>
      <c r="OSN21" s="52" t="s">
        <v>189</v>
      </c>
      <c r="OSO21" s="52" t="s">
        <v>189</v>
      </c>
      <c r="OSP21" s="52" t="s">
        <v>189</v>
      </c>
      <c r="OSQ21" s="52" t="s">
        <v>189</v>
      </c>
      <c r="OSR21" s="52" t="s">
        <v>189</v>
      </c>
      <c r="OSS21" s="52" t="s">
        <v>189</v>
      </c>
      <c r="OST21" s="52" t="s">
        <v>189</v>
      </c>
      <c r="OSU21" s="52" t="s">
        <v>189</v>
      </c>
      <c r="OSV21" s="52" t="s">
        <v>189</v>
      </c>
      <c r="OSW21" s="52" t="s">
        <v>189</v>
      </c>
      <c r="OSX21" s="52" t="s">
        <v>189</v>
      </c>
      <c r="OSY21" s="52" t="s">
        <v>189</v>
      </c>
      <c r="OSZ21" s="52" t="s">
        <v>189</v>
      </c>
      <c r="OTA21" s="52" t="s">
        <v>189</v>
      </c>
      <c r="OTB21" s="52" t="s">
        <v>189</v>
      </c>
      <c r="OTC21" s="52" t="s">
        <v>189</v>
      </c>
      <c r="OTD21" s="52" t="s">
        <v>189</v>
      </c>
      <c r="OTE21" s="52" t="s">
        <v>189</v>
      </c>
      <c r="OTF21" s="52" t="s">
        <v>189</v>
      </c>
      <c r="OTG21" s="52" t="s">
        <v>189</v>
      </c>
      <c r="OTH21" s="52" t="s">
        <v>189</v>
      </c>
      <c r="OTI21" s="52" t="s">
        <v>189</v>
      </c>
      <c r="OTJ21" s="52" t="s">
        <v>189</v>
      </c>
      <c r="OTK21" s="52" t="s">
        <v>189</v>
      </c>
      <c r="OTL21" s="52" t="s">
        <v>189</v>
      </c>
      <c r="OTM21" s="52" t="s">
        <v>189</v>
      </c>
      <c r="OTN21" s="52" t="s">
        <v>189</v>
      </c>
      <c r="OTO21" s="52" t="s">
        <v>189</v>
      </c>
      <c r="OTP21" s="52" t="s">
        <v>189</v>
      </c>
      <c r="OTQ21" s="52" t="s">
        <v>189</v>
      </c>
      <c r="OTR21" s="52" t="s">
        <v>189</v>
      </c>
      <c r="OTS21" s="52" t="s">
        <v>189</v>
      </c>
      <c r="OTT21" s="52" t="s">
        <v>189</v>
      </c>
      <c r="OTU21" s="52" t="s">
        <v>189</v>
      </c>
      <c r="OTV21" s="52" t="s">
        <v>189</v>
      </c>
      <c r="OTW21" s="52" t="s">
        <v>189</v>
      </c>
      <c r="OTX21" s="52" t="s">
        <v>189</v>
      </c>
      <c r="OTY21" s="52" t="s">
        <v>189</v>
      </c>
      <c r="OTZ21" s="52" t="s">
        <v>189</v>
      </c>
      <c r="OUA21" s="52" t="s">
        <v>189</v>
      </c>
      <c r="OUB21" s="52" t="s">
        <v>189</v>
      </c>
      <c r="OUC21" s="52" t="s">
        <v>189</v>
      </c>
      <c r="OUD21" s="52" t="s">
        <v>189</v>
      </c>
      <c r="OUE21" s="52" t="s">
        <v>189</v>
      </c>
      <c r="OUF21" s="52" t="s">
        <v>189</v>
      </c>
      <c r="OUG21" s="52" t="s">
        <v>189</v>
      </c>
      <c r="OUH21" s="52" t="s">
        <v>189</v>
      </c>
      <c r="OUI21" s="52" t="s">
        <v>189</v>
      </c>
      <c r="OUJ21" s="52" t="s">
        <v>189</v>
      </c>
      <c r="OUK21" s="52" t="s">
        <v>189</v>
      </c>
      <c r="OUL21" s="52" t="s">
        <v>189</v>
      </c>
      <c r="OUM21" s="52" t="s">
        <v>189</v>
      </c>
      <c r="OUN21" s="52" t="s">
        <v>189</v>
      </c>
      <c r="OUO21" s="52" t="s">
        <v>189</v>
      </c>
      <c r="OUP21" s="52" t="s">
        <v>189</v>
      </c>
      <c r="OUQ21" s="52" t="s">
        <v>189</v>
      </c>
      <c r="OUR21" s="52" t="s">
        <v>189</v>
      </c>
      <c r="OUS21" s="52" t="s">
        <v>189</v>
      </c>
      <c r="OUT21" s="52" t="s">
        <v>189</v>
      </c>
      <c r="OUU21" s="52" t="s">
        <v>189</v>
      </c>
      <c r="OUV21" s="52" t="s">
        <v>189</v>
      </c>
      <c r="OUW21" s="52" t="s">
        <v>189</v>
      </c>
      <c r="OUX21" s="52" t="s">
        <v>189</v>
      </c>
      <c r="OUY21" s="52" t="s">
        <v>189</v>
      </c>
      <c r="OUZ21" s="52" t="s">
        <v>189</v>
      </c>
      <c r="OVA21" s="52" t="s">
        <v>189</v>
      </c>
      <c r="OVB21" s="52" t="s">
        <v>189</v>
      </c>
      <c r="OVC21" s="52" t="s">
        <v>189</v>
      </c>
      <c r="OVD21" s="52" t="s">
        <v>189</v>
      </c>
      <c r="OVE21" s="52" t="s">
        <v>189</v>
      </c>
      <c r="OVF21" s="52" t="s">
        <v>189</v>
      </c>
      <c r="OVG21" s="52" t="s">
        <v>189</v>
      </c>
      <c r="OVH21" s="52" t="s">
        <v>189</v>
      </c>
      <c r="OVI21" s="52" t="s">
        <v>189</v>
      </c>
      <c r="OVJ21" s="52" t="s">
        <v>189</v>
      </c>
      <c r="OVK21" s="52" t="s">
        <v>189</v>
      </c>
      <c r="OVL21" s="52" t="s">
        <v>189</v>
      </c>
      <c r="OVM21" s="52" t="s">
        <v>189</v>
      </c>
      <c r="OVN21" s="52" t="s">
        <v>189</v>
      </c>
      <c r="OVO21" s="52" t="s">
        <v>189</v>
      </c>
      <c r="OVP21" s="52" t="s">
        <v>189</v>
      </c>
      <c r="OVQ21" s="52" t="s">
        <v>189</v>
      </c>
      <c r="OVR21" s="52" t="s">
        <v>189</v>
      </c>
      <c r="OVS21" s="52" t="s">
        <v>189</v>
      </c>
      <c r="OVT21" s="52" t="s">
        <v>189</v>
      </c>
      <c r="OVU21" s="52" t="s">
        <v>189</v>
      </c>
      <c r="OVV21" s="52" t="s">
        <v>189</v>
      </c>
      <c r="OVW21" s="52" t="s">
        <v>189</v>
      </c>
      <c r="OVX21" s="52" t="s">
        <v>189</v>
      </c>
      <c r="OVY21" s="52" t="s">
        <v>189</v>
      </c>
      <c r="OVZ21" s="52" t="s">
        <v>189</v>
      </c>
      <c r="OWA21" s="52" t="s">
        <v>189</v>
      </c>
      <c r="OWB21" s="52" t="s">
        <v>189</v>
      </c>
      <c r="OWC21" s="52" t="s">
        <v>189</v>
      </c>
      <c r="OWD21" s="52" t="s">
        <v>189</v>
      </c>
      <c r="OWE21" s="52" t="s">
        <v>189</v>
      </c>
      <c r="OWF21" s="52" t="s">
        <v>189</v>
      </c>
      <c r="OWG21" s="52" t="s">
        <v>189</v>
      </c>
      <c r="OWH21" s="52" t="s">
        <v>189</v>
      </c>
      <c r="OWI21" s="52" t="s">
        <v>189</v>
      </c>
      <c r="OWJ21" s="52" t="s">
        <v>189</v>
      </c>
      <c r="OWK21" s="52" t="s">
        <v>189</v>
      </c>
      <c r="OWL21" s="52" t="s">
        <v>189</v>
      </c>
      <c r="OWM21" s="52" t="s">
        <v>189</v>
      </c>
      <c r="OWN21" s="52" t="s">
        <v>189</v>
      </c>
      <c r="OWO21" s="52" t="s">
        <v>189</v>
      </c>
      <c r="OWP21" s="52" t="s">
        <v>189</v>
      </c>
      <c r="OWQ21" s="52" t="s">
        <v>189</v>
      </c>
      <c r="OWR21" s="52" t="s">
        <v>189</v>
      </c>
      <c r="OWS21" s="52" t="s">
        <v>189</v>
      </c>
      <c r="OWT21" s="52" t="s">
        <v>189</v>
      </c>
      <c r="OWU21" s="52" t="s">
        <v>189</v>
      </c>
      <c r="OWV21" s="52" t="s">
        <v>189</v>
      </c>
      <c r="OWW21" s="52" t="s">
        <v>189</v>
      </c>
      <c r="OWX21" s="52" t="s">
        <v>189</v>
      </c>
      <c r="OWY21" s="52" t="s">
        <v>189</v>
      </c>
      <c r="OWZ21" s="52" t="s">
        <v>189</v>
      </c>
      <c r="OXA21" s="52" t="s">
        <v>189</v>
      </c>
      <c r="OXB21" s="52" t="s">
        <v>189</v>
      </c>
      <c r="OXC21" s="52" t="s">
        <v>189</v>
      </c>
      <c r="OXD21" s="52" t="s">
        <v>189</v>
      </c>
      <c r="OXE21" s="52" t="s">
        <v>189</v>
      </c>
      <c r="OXF21" s="52" t="s">
        <v>189</v>
      </c>
      <c r="OXG21" s="52" t="s">
        <v>189</v>
      </c>
      <c r="OXH21" s="52" t="s">
        <v>189</v>
      </c>
      <c r="OXI21" s="52" t="s">
        <v>189</v>
      </c>
      <c r="OXJ21" s="52" t="s">
        <v>189</v>
      </c>
      <c r="OXK21" s="52" t="s">
        <v>189</v>
      </c>
      <c r="OXL21" s="52" t="s">
        <v>189</v>
      </c>
      <c r="OXM21" s="52" t="s">
        <v>189</v>
      </c>
      <c r="OXN21" s="52" t="s">
        <v>189</v>
      </c>
      <c r="OXO21" s="52" t="s">
        <v>189</v>
      </c>
      <c r="OXP21" s="52" t="s">
        <v>189</v>
      </c>
      <c r="OXQ21" s="52" t="s">
        <v>189</v>
      </c>
      <c r="OXR21" s="52" t="s">
        <v>189</v>
      </c>
      <c r="OXS21" s="52" t="s">
        <v>189</v>
      </c>
      <c r="OXT21" s="52" t="s">
        <v>189</v>
      </c>
      <c r="OXU21" s="52" t="s">
        <v>189</v>
      </c>
      <c r="OXV21" s="52" t="s">
        <v>189</v>
      </c>
      <c r="OXW21" s="52" t="s">
        <v>189</v>
      </c>
      <c r="OXX21" s="52" t="s">
        <v>189</v>
      </c>
      <c r="OXY21" s="52" t="s">
        <v>189</v>
      </c>
      <c r="OXZ21" s="52" t="s">
        <v>189</v>
      </c>
      <c r="OYA21" s="52" t="s">
        <v>189</v>
      </c>
      <c r="OYB21" s="52" t="s">
        <v>189</v>
      </c>
      <c r="OYC21" s="52" t="s">
        <v>189</v>
      </c>
      <c r="OYD21" s="52" t="s">
        <v>189</v>
      </c>
      <c r="OYE21" s="52" t="s">
        <v>189</v>
      </c>
      <c r="OYF21" s="52" t="s">
        <v>189</v>
      </c>
      <c r="OYG21" s="52" t="s">
        <v>189</v>
      </c>
      <c r="OYH21" s="52" t="s">
        <v>189</v>
      </c>
      <c r="OYI21" s="52" t="s">
        <v>189</v>
      </c>
      <c r="OYJ21" s="52" t="s">
        <v>189</v>
      </c>
      <c r="OYK21" s="52" t="s">
        <v>189</v>
      </c>
      <c r="OYL21" s="52" t="s">
        <v>189</v>
      </c>
      <c r="OYM21" s="52" t="s">
        <v>189</v>
      </c>
      <c r="OYN21" s="52" t="s">
        <v>189</v>
      </c>
      <c r="OYO21" s="52" t="s">
        <v>189</v>
      </c>
      <c r="OYP21" s="52" t="s">
        <v>189</v>
      </c>
      <c r="OYQ21" s="52" t="s">
        <v>189</v>
      </c>
      <c r="OYR21" s="52" t="s">
        <v>189</v>
      </c>
      <c r="OYS21" s="52" t="s">
        <v>189</v>
      </c>
      <c r="OYT21" s="52" t="s">
        <v>189</v>
      </c>
      <c r="OYU21" s="52" t="s">
        <v>189</v>
      </c>
      <c r="OYV21" s="52" t="s">
        <v>189</v>
      </c>
      <c r="OYW21" s="52" t="s">
        <v>189</v>
      </c>
      <c r="OYX21" s="52" t="s">
        <v>189</v>
      </c>
      <c r="OYY21" s="52" t="s">
        <v>189</v>
      </c>
      <c r="OYZ21" s="52" t="s">
        <v>189</v>
      </c>
      <c r="OZA21" s="52" t="s">
        <v>189</v>
      </c>
      <c r="OZB21" s="52" t="s">
        <v>189</v>
      </c>
      <c r="OZC21" s="52" t="s">
        <v>189</v>
      </c>
      <c r="OZD21" s="52" t="s">
        <v>189</v>
      </c>
      <c r="OZE21" s="52" t="s">
        <v>189</v>
      </c>
      <c r="OZF21" s="52" t="s">
        <v>189</v>
      </c>
      <c r="OZG21" s="52" t="s">
        <v>189</v>
      </c>
      <c r="OZH21" s="52" t="s">
        <v>189</v>
      </c>
      <c r="OZI21" s="52" t="s">
        <v>189</v>
      </c>
      <c r="OZJ21" s="52" t="s">
        <v>189</v>
      </c>
      <c r="OZK21" s="52" t="s">
        <v>189</v>
      </c>
      <c r="OZL21" s="52" t="s">
        <v>189</v>
      </c>
      <c r="OZM21" s="52" t="s">
        <v>189</v>
      </c>
      <c r="OZN21" s="52" t="s">
        <v>189</v>
      </c>
      <c r="OZO21" s="52" t="s">
        <v>189</v>
      </c>
      <c r="OZP21" s="52" t="s">
        <v>189</v>
      </c>
      <c r="OZQ21" s="52" t="s">
        <v>189</v>
      </c>
      <c r="OZR21" s="52" t="s">
        <v>189</v>
      </c>
      <c r="OZS21" s="52" t="s">
        <v>189</v>
      </c>
      <c r="OZT21" s="52" t="s">
        <v>189</v>
      </c>
      <c r="OZU21" s="52" t="s">
        <v>189</v>
      </c>
      <c r="OZV21" s="52" t="s">
        <v>189</v>
      </c>
      <c r="OZW21" s="52" t="s">
        <v>189</v>
      </c>
      <c r="OZX21" s="52" t="s">
        <v>189</v>
      </c>
      <c r="OZY21" s="52" t="s">
        <v>189</v>
      </c>
      <c r="OZZ21" s="52" t="s">
        <v>189</v>
      </c>
      <c r="PAA21" s="52" t="s">
        <v>189</v>
      </c>
      <c r="PAB21" s="52" t="s">
        <v>189</v>
      </c>
      <c r="PAC21" s="52" t="s">
        <v>189</v>
      </c>
      <c r="PAD21" s="52" t="s">
        <v>189</v>
      </c>
      <c r="PAE21" s="52" t="s">
        <v>189</v>
      </c>
      <c r="PAF21" s="52" t="s">
        <v>189</v>
      </c>
      <c r="PAG21" s="52" t="s">
        <v>189</v>
      </c>
      <c r="PAH21" s="52" t="s">
        <v>189</v>
      </c>
      <c r="PAI21" s="52" t="s">
        <v>189</v>
      </c>
      <c r="PAJ21" s="52" t="s">
        <v>189</v>
      </c>
      <c r="PAK21" s="52" t="s">
        <v>189</v>
      </c>
      <c r="PAL21" s="52" t="s">
        <v>189</v>
      </c>
      <c r="PAM21" s="52" t="s">
        <v>189</v>
      </c>
      <c r="PAN21" s="52" t="s">
        <v>189</v>
      </c>
      <c r="PAO21" s="52" t="s">
        <v>189</v>
      </c>
      <c r="PAP21" s="52" t="s">
        <v>189</v>
      </c>
      <c r="PAQ21" s="52" t="s">
        <v>189</v>
      </c>
      <c r="PAR21" s="52" t="s">
        <v>189</v>
      </c>
      <c r="PAS21" s="52" t="s">
        <v>189</v>
      </c>
      <c r="PAT21" s="52" t="s">
        <v>189</v>
      </c>
      <c r="PAU21" s="52" t="s">
        <v>189</v>
      </c>
      <c r="PAV21" s="52" t="s">
        <v>189</v>
      </c>
      <c r="PAW21" s="52" t="s">
        <v>189</v>
      </c>
      <c r="PAX21" s="52" t="s">
        <v>189</v>
      </c>
      <c r="PAY21" s="52" t="s">
        <v>189</v>
      </c>
      <c r="PAZ21" s="52" t="s">
        <v>189</v>
      </c>
      <c r="PBA21" s="52" t="s">
        <v>189</v>
      </c>
      <c r="PBB21" s="52" t="s">
        <v>189</v>
      </c>
      <c r="PBC21" s="52" t="s">
        <v>189</v>
      </c>
      <c r="PBD21" s="52" t="s">
        <v>189</v>
      </c>
      <c r="PBE21" s="52" t="s">
        <v>189</v>
      </c>
      <c r="PBF21" s="52" t="s">
        <v>189</v>
      </c>
      <c r="PBG21" s="52" t="s">
        <v>189</v>
      </c>
      <c r="PBH21" s="52" t="s">
        <v>189</v>
      </c>
      <c r="PBI21" s="52" t="s">
        <v>189</v>
      </c>
      <c r="PBJ21" s="52" t="s">
        <v>189</v>
      </c>
      <c r="PBK21" s="52" t="s">
        <v>189</v>
      </c>
      <c r="PBL21" s="52" t="s">
        <v>189</v>
      </c>
      <c r="PBM21" s="52" t="s">
        <v>189</v>
      </c>
      <c r="PBN21" s="52" t="s">
        <v>189</v>
      </c>
      <c r="PBO21" s="52" t="s">
        <v>189</v>
      </c>
      <c r="PBP21" s="52" t="s">
        <v>189</v>
      </c>
      <c r="PBQ21" s="52" t="s">
        <v>189</v>
      </c>
      <c r="PBR21" s="52" t="s">
        <v>189</v>
      </c>
      <c r="PBS21" s="52" t="s">
        <v>189</v>
      </c>
      <c r="PBT21" s="52" t="s">
        <v>189</v>
      </c>
      <c r="PBU21" s="52" t="s">
        <v>189</v>
      </c>
      <c r="PBV21" s="52" t="s">
        <v>189</v>
      </c>
      <c r="PBW21" s="52" t="s">
        <v>189</v>
      </c>
      <c r="PBX21" s="52" t="s">
        <v>189</v>
      </c>
      <c r="PBY21" s="52" t="s">
        <v>189</v>
      </c>
      <c r="PBZ21" s="52" t="s">
        <v>189</v>
      </c>
      <c r="PCA21" s="52" t="s">
        <v>189</v>
      </c>
      <c r="PCB21" s="52" t="s">
        <v>189</v>
      </c>
      <c r="PCC21" s="52" t="s">
        <v>189</v>
      </c>
      <c r="PCD21" s="52" t="s">
        <v>189</v>
      </c>
      <c r="PCE21" s="52" t="s">
        <v>189</v>
      </c>
      <c r="PCF21" s="52" t="s">
        <v>189</v>
      </c>
      <c r="PCG21" s="52" t="s">
        <v>189</v>
      </c>
      <c r="PCH21" s="52" t="s">
        <v>189</v>
      </c>
      <c r="PCI21" s="52" t="s">
        <v>189</v>
      </c>
      <c r="PCJ21" s="52" t="s">
        <v>189</v>
      </c>
      <c r="PCK21" s="52" t="s">
        <v>189</v>
      </c>
      <c r="PCL21" s="52" t="s">
        <v>189</v>
      </c>
      <c r="PCM21" s="52" t="s">
        <v>189</v>
      </c>
      <c r="PCN21" s="52" t="s">
        <v>189</v>
      </c>
      <c r="PCO21" s="52" t="s">
        <v>189</v>
      </c>
      <c r="PCP21" s="52" t="s">
        <v>189</v>
      </c>
      <c r="PCQ21" s="52" t="s">
        <v>189</v>
      </c>
      <c r="PCR21" s="52" t="s">
        <v>189</v>
      </c>
      <c r="PCS21" s="52" t="s">
        <v>189</v>
      </c>
      <c r="PCT21" s="52" t="s">
        <v>189</v>
      </c>
      <c r="PCU21" s="52" t="s">
        <v>189</v>
      </c>
      <c r="PCV21" s="52" t="s">
        <v>189</v>
      </c>
      <c r="PCW21" s="52" t="s">
        <v>189</v>
      </c>
      <c r="PCX21" s="52" t="s">
        <v>189</v>
      </c>
      <c r="PCY21" s="52" t="s">
        <v>189</v>
      </c>
      <c r="PCZ21" s="52" t="s">
        <v>189</v>
      </c>
      <c r="PDA21" s="52" t="s">
        <v>189</v>
      </c>
      <c r="PDB21" s="52" t="s">
        <v>189</v>
      </c>
      <c r="PDC21" s="52" t="s">
        <v>189</v>
      </c>
      <c r="PDD21" s="52" t="s">
        <v>189</v>
      </c>
      <c r="PDE21" s="52" t="s">
        <v>189</v>
      </c>
      <c r="PDF21" s="52" t="s">
        <v>189</v>
      </c>
      <c r="PDG21" s="52" t="s">
        <v>189</v>
      </c>
      <c r="PDH21" s="52" t="s">
        <v>189</v>
      </c>
      <c r="PDI21" s="52" t="s">
        <v>189</v>
      </c>
      <c r="PDJ21" s="52" t="s">
        <v>189</v>
      </c>
      <c r="PDK21" s="52" t="s">
        <v>189</v>
      </c>
      <c r="PDL21" s="52" t="s">
        <v>189</v>
      </c>
      <c r="PDM21" s="52" t="s">
        <v>189</v>
      </c>
      <c r="PDN21" s="52" t="s">
        <v>189</v>
      </c>
      <c r="PDO21" s="52" t="s">
        <v>189</v>
      </c>
      <c r="PDP21" s="52" t="s">
        <v>189</v>
      </c>
      <c r="PDQ21" s="52" t="s">
        <v>189</v>
      </c>
      <c r="PDR21" s="52" t="s">
        <v>189</v>
      </c>
      <c r="PDS21" s="52" t="s">
        <v>189</v>
      </c>
      <c r="PDT21" s="52" t="s">
        <v>189</v>
      </c>
      <c r="PDU21" s="52" t="s">
        <v>189</v>
      </c>
      <c r="PDV21" s="52" t="s">
        <v>189</v>
      </c>
      <c r="PDW21" s="52" t="s">
        <v>189</v>
      </c>
      <c r="PDX21" s="52" t="s">
        <v>189</v>
      </c>
      <c r="PDY21" s="52" t="s">
        <v>189</v>
      </c>
      <c r="PDZ21" s="52" t="s">
        <v>189</v>
      </c>
      <c r="PEA21" s="52" t="s">
        <v>189</v>
      </c>
      <c r="PEB21" s="52" t="s">
        <v>189</v>
      </c>
      <c r="PEC21" s="52" t="s">
        <v>189</v>
      </c>
      <c r="PED21" s="52" t="s">
        <v>189</v>
      </c>
      <c r="PEE21" s="52" t="s">
        <v>189</v>
      </c>
      <c r="PEF21" s="52" t="s">
        <v>189</v>
      </c>
      <c r="PEG21" s="52" t="s">
        <v>189</v>
      </c>
      <c r="PEH21" s="52" t="s">
        <v>189</v>
      </c>
      <c r="PEI21" s="52" t="s">
        <v>189</v>
      </c>
      <c r="PEJ21" s="52" t="s">
        <v>189</v>
      </c>
      <c r="PEK21" s="52" t="s">
        <v>189</v>
      </c>
      <c r="PEL21" s="52" t="s">
        <v>189</v>
      </c>
      <c r="PEM21" s="52" t="s">
        <v>189</v>
      </c>
      <c r="PEN21" s="52" t="s">
        <v>189</v>
      </c>
      <c r="PEO21" s="52" t="s">
        <v>189</v>
      </c>
      <c r="PEP21" s="52" t="s">
        <v>189</v>
      </c>
      <c r="PEQ21" s="52" t="s">
        <v>189</v>
      </c>
      <c r="PER21" s="52" t="s">
        <v>189</v>
      </c>
      <c r="PES21" s="52" t="s">
        <v>189</v>
      </c>
      <c r="PET21" s="52" t="s">
        <v>189</v>
      </c>
      <c r="PEU21" s="52" t="s">
        <v>189</v>
      </c>
      <c r="PEV21" s="52" t="s">
        <v>189</v>
      </c>
      <c r="PEW21" s="52" t="s">
        <v>189</v>
      </c>
      <c r="PEX21" s="52" t="s">
        <v>189</v>
      </c>
      <c r="PEY21" s="52" t="s">
        <v>189</v>
      </c>
      <c r="PEZ21" s="52" t="s">
        <v>189</v>
      </c>
      <c r="PFA21" s="52" t="s">
        <v>189</v>
      </c>
      <c r="PFB21" s="52" t="s">
        <v>189</v>
      </c>
      <c r="PFC21" s="52" t="s">
        <v>189</v>
      </c>
      <c r="PFD21" s="52" t="s">
        <v>189</v>
      </c>
      <c r="PFE21" s="52" t="s">
        <v>189</v>
      </c>
      <c r="PFF21" s="52" t="s">
        <v>189</v>
      </c>
      <c r="PFG21" s="52" t="s">
        <v>189</v>
      </c>
      <c r="PFH21" s="52" t="s">
        <v>189</v>
      </c>
      <c r="PFI21" s="52" t="s">
        <v>189</v>
      </c>
      <c r="PFJ21" s="52" t="s">
        <v>189</v>
      </c>
      <c r="PFK21" s="52" t="s">
        <v>189</v>
      </c>
      <c r="PFL21" s="52" t="s">
        <v>189</v>
      </c>
      <c r="PFM21" s="52" t="s">
        <v>189</v>
      </c>
      <c r="PFN21" s="52" t="s">
        <v>189</v>
      </c>
      <c r="PFO21" s="52" t="s">
        <v>189</v>
      </c>
      <c r="PFP21" s="52" t="s">
        <v>189</v>
      </c>
      <c r="PFQ21" s="52" t="s">
        <v>189</v>
      </c>
      <c r="PFR21" s="52" t="s">
        <v>189</v>
      </c>
      <c r="PFS21" s="52" t="s">
        <v>189</v>
      </c>
      <c r="PFT21" s="52" t="s">
        <v>189</v>
      </c>
      <c r="PFU21" s="52" t="s">
        <v>189</v>
      </c>
      <c r="PFV21" s="52" t="s">
        <v>189</v>
      </c>
      <c r="PFW21" s="52" t="s">
        <v>189</v>
      </c>
      <c r="PFX21" s="52" t="s">
        <v>189</v>
      </c>
      <c r="PFY21" s="52" t="s">
        <v>189</v>
      </c>
      <c r="PFZ21" s="52" t="s">
        <v>189</v>
      </c>
      <c r="PGA21" s="52" t="s">
        <v>189</v>
      </c>
      <c r="PGB21" s="52" t="s">
        <v>189</v>
      </c>
      <c r="PGC21" s="52" t="s">
        <v>189</v>
      </c>
      <c r="PGD21" s="52" t="s">
        <v>189</v>
      </c>
      <c r="PGE21" s="52" t="s">
        <v>189</v>
      </c>
      <c r="PGF21" s="52" t="s">
        <v>189</v>
      </c>
      <c r="PGG21" s="52" t="s">
        <v>189</v>
      </c>
      <c r="PGH21" s="52" t="s">
        <v>189</v>
      </c>
      <c r="PGI21" s="52" t="s">
        <v>189</v>
      </c>
      <c r="PGJ21" s="52" t="s">
        <v>189</v>
      </c>
      <c r="PGK21" s="52" t="s">
        <v>189</v>
      </c>
      <c r="PGL21" s="52" t="s">
        <v>189</v>
      </c>
      <c r="PGM21" s="52" t="s">
        <v>189</v>
      </c>
      <c r="PGN21" s="52" t="s">
        <v>189</v>
      </c>
      <c r="PGO21" s="52" t="s">
        <v>189</v>
      </c>
      <c r="PGP21" s="52" t="s">
        <v>189</v>
      </c>
      <c r="PGQ21" s="52" t="s">
        <v>189</v>
      </c>
      <c r="PGR21" s="52" t="s">
        <v>189</v>
      </c>
      <c r="PGS21" s="52" t="s">
        <v>189</v>
      </c>
      <c r="PGT21" s="52" t="s">
        <v>189</v>
      </c>
      <c r="PGU21" s="52" t="s">
        <v>189</v>
      </c>
      <c r="PGV21" s="52" t="s">
        <v>189</v>
      </c>
      <c r="PGW21" s="52" t="s">
        <v>189</v>
      </c>
      <c r="PGX21" s="52" t="s">
        <v>189</v>
      </c>
      <c r="PGY21" s="52" t="s">
        <v>189</v>
      </c>
      <c r="PGZ21" s="52" t="s">
        <v>189</v>
      </c>
      <c r="PHA21" s="52" t="s">
        <v>189</v>
      </c>
      <c r="PHB21" s="52" t="s">
        <v>189</v>
      </c>
      <c r="PHC21" s="52" t="s">
        <v>189</v>
      </c>
      <c r="PHD21" s="52" t="s">
        <v>189</v>
      </c>
      <c r="PHE21" s="52" t="s">
        <v>189</v>
      </c>
      <c r="PHF21" s="52" t="s">
        <v>189</v>
      </c>
      <c r="PHG21" s="52" t="s">
        <v>189</v>
      </c>
      <c r="PHH21" s="52" t="s">
        <v>189</v>
      </c>
      <c r="PHI21" s="52" t="s">
        <v>189</v>
      </c>
      <c r="PHJ21" s="52" t="s">
        <v>189</v>
      </c>
      <c r="PHK21" s="52" t="s">
        <v>189</v>
      </c>
      <c r="PHL21" s="52" t="s">
        <v>189</v>
      </c>
      <c r="PHM21" s="52" t="s">
        <v>189</v>
      </c>
      <c r="PHN21" s="52" t="s">
        <v>189</v>
      </c>
      <c r="PHO21" s="52" t="s">
        <v>189</v>
      </c>
      <c r="PHP21" s="52" t="s">
        <v>189</v>
      </c>
      <c r="PHQ21" s="52" t="s">
        <v>189</v>
      </c>
      <c r="PHR21" s="52" t="s">
        <v>189</v>
      </c>
      <c r="PHS21" s="52" t="s">
        <v>189</v>
      </c>
      <c r="PHT21" s="52" t="s">
        <v>189</v>
      </c>
      <c r="PHU21" s="52" t="s">
        <v>189</v>
      </c>
      <c r="PHV21" s="52" t="s">
        <v>189</v>
      </c>
      <c r="PHW21" s="52" t="s">
        <v>189</v>
      </c>
      <c r="PHX21" s="52" t="s">
        <v>189</v>
      </c>
      <c r="PHY21" s="52" t="s">
        <v>189</v>
      </c>
      <c r="PHZ21" s="52" t="s">
        <v>189</v>
      </c>
      <c r="PIA21" s="52" t="s">
        <v>189</v>
      </c>
      <c r="PIB21" s="52" t="s">
        <v>189</v>
      </c>
      <c r="PIC21" s="52" t="s">
        <v>189</v>
      </c>
      <c r="PID21" s="52" t="s">
        <v>189</v>
      </c>
      <c r="PIE21" s="52" t="s">
        <v>189</v>
      </c>
      <c r="PIF21" s="52" t="s">
        <v>189</v>
      </c>
      <c r="PIG21" s="52" t="s">
        <v>189</v>
      </c>
      <c r="PIH21" s="52" t="s">
        <v>189</v>
      </c>
      <c r="PII21" s="52" t="s">
        <v>189</v>
      </c>
      <c r="PIJ21" s="52" t="s">
        <v>189</v>
      </c>
      <c r="PIK21" s="52" t="s">
        <v>189</v>
      </c>
      <c r="PIL21" s="52" t="s">
        <v>189</v>
      </c>
      <c r="PIM21" s="52" t="s">
        <v>189</v>
      </c>
      <c r="PIN21" s="52" t="s">
        <v>189</v>
      </c>
      <c r="PIO21" s="52" t="s">
        <v>189</v>
      </c>
      <c r="PIP21" s="52" t="s">
        <v>189</v>
      </c>
      <c r="PIQ21" s="52" t="s">
        <v>189</v>
      </c>
      <c r="PIR21" s="52" t="s">
        <v>189</v>
      </c>
      <c r="PIS21" s="52" t="s">
        <v>189</v>
      </c>
      <c r="PIT21" s="52" t="s">
        <v>189</v>
      </c>
      <c r="PIU21" s="52" t="s">
        <v>189</v>
      </c>
      <c r="PIV21" s="52" t="s">
        <v>189</v>
      </c>
      <c r="PIW21" s="52" t="s">
        <v>189</v>
      </c>
      <c r="PIX21" s="52" t="s">
        <v>189</v>
      </c>
      <c r="PIY21" s="52" t="s">
        <v>189</v>
      </c>
      <c r="PIZ21" s="52" t="s">
        <v>189</v>
      </c>
      <c r="PJA21" s="52" t="s">
        <v>189</v>
      </c>
      <c r="PJB21" s="52" t="s">
        <v>189</v>
      </c>
      <c r="PJC21" s="52" t="s">
        <v>189</v>
      </c>
      <c r="PJD21" s="52" t="s">
        <v>189</v>
      </c>
      <c r="PJE21" s="52" t="s">
        <v>189</v>
      </c>
      <c r="PJF21" s="52" t="s">
        <v>189</v>
      </c>
      <c r="PJG21" s="52" t="s">
        <v>189</v>
      </c>
      <c r="PJH21" s="52" t="s">
        <v>189</v>
      </c>
      <c r="PJI21" s="52" t="s">
        <v>189</v>
      </c>
      <c r="PJJ21" s="52" t="s">
        <v>189</v>
      </c>
      <c r="PJK21" s="52" t="s">
        <v>189</v>
      </c>
      <c r="PJL21" s="52" t="s">
        <v>189</v>
      </c>
      <c r="PJM21" s="52" t="s">
        <v>189</v>
      </c>
      <c r="PJN21" s="52" t="s">
        <v>189</v>
      </c>
      <c r="PJO21" s="52" t="s">
        <v>189</v>
      </c>
      <c r="PJP21" s="52" t="s">
        <v>189</v>
      </c>
      <c r="PJQ21" s="52" t="s">
        <v>189</v>
      </c>
      <c r="PJR21" s="52" t="s">
        <v>189</v>
      </c>
      <c r="PJS21" s="52" t="s">
        <v>189</v>
      </c>
      <c r="PJT21" s="52" t="s">
        <v>189</v>
      </c>
      <c r="PJU21" s="52" t="s">
        <v>189</v>
      </c>
      <c r="PJV21" s="52" t="s">
        <v>189</v>
      </c>
      <c r="PJW21" s="52" t="s">
        <v>189</v>
      </c>
      <c r="PJX21" s="52" t="s">
        <v>189</v>
      </c>
      <c r="PJY21" s="52" t="s">
        <v>189</v>
      </c>
      <c r="PJZ21" s="52" t="s">
        <v>189</v>
      </c>
      <c r="PKA21" s="52" t="s">
        <v>189</v>
      </c>
      <c r="PKB21" s="52" t="s">
        <v>189</v>
      </c>
      <c r="PKC21" s="52" t="s">
        <v>189</v>
      </c>
      <c r="PKD21" s="52" t="s">
        <v>189</v>
      </c>
      <c r="PKE21" s="52" t="s">
        <v>189</v>
      </c>
      <c r="PKF21" s="52" t="s">
        <v>189</v>
      </c>
      <c r="PKG21" s="52" t="s">
        <v>189</v>
      </c>
      <c r="PKH21" s="52" t="s">
        <v>189</v>
      </c>
      <c r="PKI21" s="52" t="s">
        <v>189</v>
      </c>
      <c r="PKJ21" s="52" t="s">
        <v>189</v>
      </c>
      <c r="PKK21" s="52" t="s">
        <v>189</v>
      </c>
      <c r="PKL21" s="52" t="s">
        <v>189</v>
      </c>
      <c r="PKM21" s="52" t="s">
        <v>189</v>
      </c>
      <c r="PKN21" s="52" t="s">
        <v>189</v>
      </c>
      <c r="PKO21" s="52" t="s">
        <v>189</v>
      </c>
      <c r="PKP21" s="52" t="s">
        <v>189</v>
      </c>
      <c r="PKQ21" s="52" t="s">
        <v>189</v>
      </c>
      <c r="PKR21" s="52" t="s">
        <v>189</v>
      </c>
      <c r="PKS21" s="52" t="s">
        <v>189</v>
      </c>
      <c r="PKT21" s="52" t="s">
        <v>189</v>
      </c>
      <c r="PKU21" s="52" t="s">
        <v>189</v>
      </c>
      <c r="PKV21" s="52" t="s">
        <v>189</v>
      </c>
      <c r="PKW21" s="52" t="s">
        <v>189</v>
      </c>
      <c r="PKX21" s="52" t="s">
        <v>189</v>
      </c>
      <c r="PKY21" s="52" t="s">
        <v>189</v>
      </c>
      <c r="PKZ21" s="52" t="s">
        <v>189</v>
      </c>
      <c r="PLA21" s="52" t="s">
        <v>189</v>
      </c>
      <c r="PLB21" s="52" t="s">
        <v>189</v>
      </c>
      <c r="PLC21" s="52" t="s">
        <v>189</v>
      </c>
      <c r="PLD21" s="52" t="s">
        <v>189</v>
      </c>
      <c r="PLE21" s="52" t="s">
        <v>189</v>
      </c>
      <c r="PLF21" s="52" t="s">
        <v>189</v>
      </c>
      <c r="PLG21" s="52" t="s">
        <v>189</v>
      </c>
      <c r="PLH21" s="52" t="s">
        <v>189</v>
      </c>
      <c r="PLI21" s="52" t="s">
        <v>189</v>
      </c>
      <c r="PLJ21" s="52" t="s">
        <v>189</v>
      </c>
      <c r="PLK21" s="52" t="s">
        <v>189</v>
      </c>
      <c r="PLL21" s="52" t="s">
        <v>189</v>
      </c>
      <c r="PLM21" s="52" t="s">
        <v>189</v>
      </c>
      <c r="PLN21" s="52" t="s">
        <v>189</v>
      </c>
      <c r="PLO21" s="52" t="s">
        <v>189</v>
      </c>
      <c r="PLP21" s="52" t="s">
        <v>189</v>
      </c>
      <c r="PLQ21" s="52" t="s">
        <v>189</v>
      </c>
      <c r="PLR21" s="52" t="s">
        <v>189</v>
      </c>
      <c r="PLS21" s="52" t="s">
        <v>189</v>
      </c>
      <c r="PLT21" s="52" t="s">
        <v>189</v>
      </c>
      <c r="PLU21" s="52" t="s">
        <v>189</v>
      </c>
      <c r="PLV21" s="52" t="s">
        <v>189</v>
      </c>
      <c r="PLW21" s="52" t="s">
        <v>189</v>
      </c>
      <c r="PLX21" s="52" t="s">
        <v>189</v>
      </c>
      <c r="PLY21" s="52" t="s">
        <v>189</v>
      </c>
      <c r="PLZ21" s="52" t="s">
        <v>189</v>
      </c>
      <c r="PMA21" s="52" t="s">
        <v>189</v>
      </c>
      <c r="PMB21" s="52" t="s">
        <v>189</v>
      </c>
      <c r="PMC21" s="52" t="s">
        <v>189</v>
      </c>
      <c r="PMD21" s="52" t="s">
        <v>189</v>
      </c>
      <c r="PME21" s="52" t="s">
        <v>189</v>
      </c>
      <c r="PMF21" s="52" t="s">
        <v>189</v>
      </c>
      <c r="PMG21" s="52" t="s">
        <v>189</v>
      </c>
      <c r="PMH21" s="52" t="s">
        <v>189</v>
      </c>
      <c r="PMI21" s="52" t="s">
        <v>189</v>
      </c>
      <c r="PMJ21" s="52" t="s">
        <v>189</v>
      </c>
      <c r="PMK21" s="52" t="s">
        <v>189</v>
      </c>
      <c r="PML21" s="52" t="s">
        <v>189</v>
      </c>
      <c r="PMM21" s="52" t="s">
        <v>189</v>
      </c>
      <c r="PMN21" s="52" t="s">
        <v>189</v>
      </c>
      <c r="PMO21" s="52" t="s">
        <v>189</v>
      </c>
      <c r="PMP21" s="52" t="s">
        <v>189</v>
      </c>
      <c r="PMQ21" s="52" t="s">
        <v>189</v>
      </c>
      <c r="PMR21" s="52" t="s">
        <v>189</v>
      </c>
      <c r="PMS21" s="52" t="s">
        <v>189</v>
      </c>
      <c r="PMT21" s="52" t="s">
        <v>189</v>
      </c>
      <c r="PMU21" s="52" t="s">
        <v>189</v>
      </c>
      <c r="PMV21" s="52" t="s">
        <v>189</v>
      </c>
      <c r="PMW21" s="52" t="s">
        <v>189</v>
      </c>
      <c r="PMX21" s="52" t="s">
        <v>189</v>
      </c>
      <c r="PMY21" s="52" t="s">
        <v>189</v>
      </c>
      <c r="PMZ21" s="52" t="s">
        <v>189</v>
      </c>
      <c r="PNA21" s="52" t="s">
        <v>189</v>
      </c>
      <c r="PNB21" s="52" t="s">
        <v>189</v>
      </c>
      <c r="PNC21" s="52" t="s">
        <v>189</v>
      </c>
      <c r="PND21" s="52" t="s">
        <v>189</v>
      </c>
      <c r="PNE21" s="52" t="s">
        <v>189</v>
      </c>
      <c r="PNF21" s="52" t="s">
        <v>189</v>
      </c>
      <c r="PNG21" s="52" t="s">
        <v>189</v>
      </c>
      <c r="PNH21" s="52" t="s">
        <v>189</v>
      </c>
      <c r="PNI21" s="52" t="s">
        <v>189</v>
      </c>
      <c r="PNJ21" s="52" t="s">
        <v>189</v>
      </c>
      <c r="PNK21" s="52" t="s">
        <v>189</v>
      </c>
      <c r="PNL21" s="52" t="s">
        <v>189</v>
      </c>
      <c r="PNM21" s="52" t="s">
        <v>189</v>
      </c>
      <c r="PNN21" s="52" t="s">
        <v>189</v>
      </c>
      <c r="PNO21" s="52" t="s">
        <v>189</v>
      </c>
      <c r="PNP21" s="52" t="s">
        <v>189</v>
      </c>
      <c r="PNQ21" s="52" t="s">
        <v>189</v>
      </c>
      <c r="PNR21" s="52" t="s">
        <v>189</v>
      </c>
      <c r="PNS21" s="52" t="s">
        <v>189</v>
      </c>
      <c r="PNT21" s="52" t="s">
        <v>189</v>
      </c>
      <c r="PNU21" s="52" t="s">
        <v>189</v>
      </c>
      <c r="PNV21" s="52" t="s">
        <v>189</v>
      </c>
      <c r="PNW21" s="52" t="s">
        <v>189</v>
      </c>
      <c r="PNX21" s="52" t="s">
        <v>189</v>
      </c>
      <c r="PNY21" s="52" t="s">
        <v>189</v>
      </c>
      <c r="PNZ21" s="52" t="s">
        <v>189</v>
      </c>
      <c r="POA21" s="52" t="s">
        <v>189</v>
      </c>
      <c r="POB21" s="52" t="s">
        <v>189</v>
      </c>
      <c r="POC21" s="52" t="s">
        <v>189</v>
      </c>
      <c r="POD21" s="52" t="s">
        <v>189</v>
      </c>
      <c r="POE21" s="52" t="s">
        <v>189</v>
      </c>
      <c r="POF21" s="52" t="s">
        <v>189</v>
      </c>
      <c r="POG21" s="52" t="s">
        <v>189</v>
      </c>
      <c r="POH21" s="52" t="s">
        <v>189</v>
      </c>
      <c r="POI21" s="52" t="s">
        <v>189</v>
      </c>
      <c r="POJ21" s="52" t="s">
        <v>189</v>
      </c>
      <c r="POK21" s="52" t="s">
        <v>189</v>
      </c>
      <c r="POL21" s="52" t="s">
        <v>189</v>
      </c>
      <c r="POM21" s="52" t="s">
        <v>189</v>
      </c>
      <c r="PON21" s="52" t="s">
        <v>189</v>
      </c>
      <c r="POO21" s="52" t="s">
        <v>189</v>
      </c>
      <c r="POP21" s="52" t="s">
        <v>189</v>
      </c>
      <c r="POQ21" s="52" t="s">
        <v>189</v>
      </c>
      <c r="POR21" s="52" t="s">
        <v>189</v>
      </c>
      <c r="POS21" s="52" t="s">
        <v>189</v>
      </c>
      <c r="POT21" s="52" t="s">
        <v>189</v>
      </c>
      <c r="POU21" s="52" t="s">
        <v>189</v>
      </c>
      <c r="POV21" s="52" t="s">
        <v>189</v>
      </c>
      <c r="POW21" s="52" t="s">
        <v>189</v>
      </c>
      <c r="POX21" s="52" t="s">
        <v>189</v>
      </c>
      <c r="POY21" s="52" t="s">
        <v>189</v>
      </c>
      <c r="POZ21" s="52" t="s">
        <v>189</v>
      </c>
      <c r="PPA21" s="52" t="s">
        <v>189</v>
      </c>
      <c r="PPB21" s="52" t="s">
        <v>189</v>
      </c>
      <c r="PPC21" s="52" t="s">
        <v>189</v>
      </c>
      <c r="PPD21" s="52" t="s">
        <v>189</v>
      </c>
      <c r="PPE21" s="52" t="s">
        <v>189</v>
      </c>
      <c r="PPF21" s="52" t="s">
        <v>189</v>
      </c>
      <c r="PPG21" s="52" t="s">
        <v>189</v>
      </c>
      <c r="PPH21" s="52" t="s">
        <v>189</v>
      </c>
      <c r="PPI21" s="52" t="s">
        <v>189</v>
      </c>
      <c r="PPJ21" s="52" t="s">
        <v>189</v>
      </c>
      <c r="PPK21" s="52" t="s">
        <v>189</v>
      </c>
      <c r="PPL21" s="52" t="s">
        <v>189</v>
      </c>
      <c r="PPM21" s="52" t="s">
        <v>189</v>
      </c>
      <c r="PPN21" s="52" t="s">
        <v>189</v>
      </c>
      <c r="PPO21" s="52" t="s">
        <v>189</v>
      </c>
      <c r="PPP21" s="52" t="s">
        <v>189</v>
      </c>
      <c r="PPQ21" s="52" t="s">
        <v>189</v>
      </c>
      <c r="PPR21" s="52" t="s">
        <v>189</v>
      </c>
      <c r="PPS21" s="52" t="s">
        <v>189</v>
      </c>
      <c r="PPT21" s="52" t="s">
        <v>189</v>
      </c>
      <c r="PPU21" s="52" t="s">
        <v>189</v>
      </c>
      <c r="PPV21" s="52" t="s">
        <v>189</v>
      </c>
      <c r="PPW21" s="52" t="s">
        <v>189</v>
      </c>
      <c r="PPX21" s="52" t="s">
        <v>189</v>
      </c>
      <c r="PPY21" s="52" t="s">
        <v>189</v>
      </c>
      <c r="PPZ21" s="52" t="s">
        <v>189</v>
      </c>
      <c r="PQA21" s="52" t="s">
        <v>189</v>
      </c>
      <c r="PQB21" s="52" t="s">
        <v>189</v>
      </c>
      <c r="PQC21" s="52" t="s">
        <v>189</v>
      </c>
      <c r="PQD21" s="52" t="s">
        <v>189</v>
      </c>
      <c r="PQE21" s="52" t="s">
        <v>189</v>
      </c>
      <c r="PQF21" s="52" t="s">
        <v>189</v>
      </c>
      <c r="PQG21" s="52" t="s">
        <v>189</v>
      </c>
      <c r="PQH21" s="52" t="s">
        <v>189</v>
      </c>
      <c r="PQI21" s="52" t="s">
        <v>189</v>
      </c>
      <c r="PQJ21" s="52" t="s">
        <v>189</v>
      </c>
      <c r="PQK21" s="52" t="s">
        <v>189</v>
      </c>
      <c r="PQL21" s="52" t="s">
        <v>189</v>
      </c>
      <c r="PQM21" s="52" t="s">
        <v>189</v>
      </c>
      <c r="PQN21" s="52" t="s">
        <v>189</v>
      </c>
      <c r="PQO21" s="52" t="s">
        <v>189</v>
      </c>
      <c r="PQP21" s="52" t="s">
        <v>189</v>
      </c>
      <c r="PQQ21" s="52" t="s">
        <v>189</v>
      </c>
      <c r="PQR21" s="52" t="s">
        <v>189</v>
      </c>
      <c r="PQS21" s="52" t="s">
        <v>189</v>
      </c>
      <c r="PQT21" s="52" t="s">
        <v>189</v>
      </c>
      <c r="PQU21" s="52" t="s">
        <v>189</v>
      </c>
      <c r="PQV21" s="52" t="s">
        <v>189</v>
      </c>
      <c r="PQW21" s="52" t="s">
        <v>189</v>
      </c>
      <c r="PQX21" s="52" t="s">
        <v>189</v>
      </c>
      <c r="PQY21" s="52" t="s">
        <v>189</v>
      </c>
      <c r="PQZ21" s="52" t="s">
        <v>189</v>
      </c>
      <c r="PRA21" s="52" t="s">
        <v>189</v>
      </c>
      <c r="PRB21" s="52" t="s">
        <v>189</v>
      </c>
      <c r="PRC21" s="52" t="s">
        <v>189</v>
      </c>
      <c r="PRD21" s="52" t="s">
        <v>189</v>
      </c>
      <c r="PRE21" s="52" t="s">
        <v>189</v>
      </c>
      <c r="PRF21" s="52" t="s">
        <v>189</v>
      </c>
      <c r="PRG21" s="52" t="s">
        <v>189</v>
      </c>
      <c r="PRH21" s="52" t="s">
        <v>189</v>
      </c>
      <c r="PRI21" s="52" t="s">
        <v>189</v>
      </c>
      <c r="PRJ21" s="52" t="s">
        <v>189</v>
      </c>
      <c r="PRK21" s="52" t="s">
        <v>189</v>
      </c>
      <c r="PRL21" s="52" t="s">
        <v>189</v>
      </c>
      <c r="PRM21" s="52" t="s">
        <v>189</v>
      </c>
      <c r="PRN21" s="52" t="s">
        <v>189</v>
      </c>
      <c r="PRO21" s="52" t="s">
        <v>189</v>
      </c>
      <c r="PRP21" s="52" t="s">
        <v>189</v>
      </c>
      <c r="PRQ21" s="52" t="s">
        <v>189</v>
      </c>
      <c r="PRR21" s="52" t="s">
        <v>189</v>
      </c>
      <c r="PRS21" s="52" t="s">
        <v>189</v>
      </c>
      <c r="PRT21" s="52" t="s">
        <v>189</v>
      </c>
      <c r="PRU21" s="52" t="s">
        <v>189</v>
      </c>
      <c r="PRV21" s="52" t="s">
        <v>189</v>
      </c>
      <c r="PRW21" s="52" t="s">
        <v>189</v>
      </c>
      <c r="PRX21" s="52" t="s">
        <v>189</v>
      </c>
      <c r="PRY21" s="52" t="s">
        <v>189</v>
      </c>
      <c r="PRZ21" s="52" t="s">
        <v>189</v>
      </c>
      <c r="PSA21" s="52" t="s">
        <v>189</v>
      </c>
      <c r="PSB21" s="52" t="s">
        <v>189</v>
      </c>
      <c r="PSC21" s="52" t="s">
        <v>189</v>
      </c>
      <c r="PSD21" s="52" t="s">
        <v>189</v>
      </c>
      <c r="PSE21" s="52" t="s">
        <v>189</v>
      </c>
      <c r="PSF21" s="52" t="s">
        <v>189</v>
      </c>
      <c r="PSG21" s="52" t="s">
        <v>189</v>
      </c>
      <c r="PSH21" s="52" t="s">
        <v>189</v>
      </c>
      <c r="PSI21" s="52" t="s">
        <v>189</v>
      </c>
      <c r="PSJ21" s="52" t="s">
        <v>189</v>
      </c>
      <c r="PSK21" s="52" t="s">
        <v>189</v>
      </c>
      <c r="PSL21" s="52" t="s">
        <v>189</v>
      </c>
      <c r="PSM21" s="52" t="s">
        <v>189</v>
      </c>
      <c r="PSN21" s="52" t="s">
        <v>189</v>
      </c>
      <c r="PSO21" s="52" t="s">
        <v>189</v>
      </c>
      <c r="PSP21" s="52" t="s">
        <v>189</v>
      </c>
      <c r="PSQ21" s="52" t="s">
        <v>189</v>
      </c>
      <c r="PSR21" s="52" t="s">
        <v>189</v>
      </c>
      <c r="PSS21" s="52" t="s">
        <v>189</v>
      </c>
      <c r="PST21" s="52" t="s">
        <v>189</v>
      </c>
      <c r="PSU21" s="52" t="s">
        <v>189</v>
      </c>
      <c r="PSV21" s="52" t="s">
        <v>189</v>
      </c>
      <c r="PSW21" s="52" t="s">
        <v>189</v>
      </c>
      <c r="PSX21" s="52" t="s">
        <v>189</v>
      </c>
      <c r="PSY21" s="52" t="s">
        <v>189</v>
      </c>
      <c r="PSZ21" s="52" t="s">
        <v>189</v>
      </c>
      <c r="PTA21" s="52" t="s">
        <v>189</v>
      </c>
      <c r="PTB21" s="52" t="s">
        <v>189</v>
      </c>
      <c r="PTC21" s="52" t="s">
        <v>189</v>
      </c>
      <c r="PTD21" s="52" t="s">
        <v>189</v>
      </c>
      <c r="PTE21" s="52" t="s">
        <v>189</v>
      </c>
      <c r="PTF21" s="52" t="s">
        <v>189</v>
      </c>
      <c r="PTG21" s="52" t="s">
        <v>189</v>
      </c>
      <c r="PTH21" s="52" t="s">
        <v>189</v>
      </c>
      <c r="PTI21" s="52" t="s">
        <v>189</v>
      </c>
      <c r="PTJ21" s="52" t="s">
        <v>189</v>
      </c>
      <c r="PTK21" s="52" t="s">
        <v>189</v>
      </c>
      <c r="PTL21" s="52" t="s">
        <v>189</v>
      </c>
      <c r="PTM21" s="52" t="s">
        <v>189</v>
      </c>
      <c r="PTN21" s="52" t="s">
        <v>189</v>
      </c>
      <c r="PTO21" s="52" t="s">
        <v>189</v>
      </c>
      <c r="PTP21" s="52" t="s">
        <v>189</v>
      </c>
      <c r="PTQ21" s="52" t="s">
        <v>189</v>
      </c>
      <c r="PTR21" s="52" t="s">
        <v>189</v>
      </c>
      <c r="PTS21" s="52" t="s">
        <v>189</v>
      </c>
      <c r="PTT21" s="52" t="s">
        <v>189</v>
      </c>
      <c r="PTU21" s="52" t="s">
        <v>189</v>
      </c>
      <c r="PTV21" s="52" t="s">
        <v>189</v>
      </c>
      <c r="PTW21" s="52" t="s">
        <v>189</v>
      </c>
      <c r="PTX21" s="52" t="s">
        <v>189</v>
      </c>
      <c r="PTY21" s="52" t="s">
        <v>189</v>
      </c>
      <c r="PTZ21" s="52" t="s">
        <v>189</v>
      </c>
      <c r="PUA21" s="52" t="s">
        <v>189</v>
      </c>
      <c r="PUB21" s="52" t="s">
        <v>189</v>
      </c>
      <c r="PUC21" s="52" t="s">
        <v>189</v>
      </c>
      <c r="PUD21" s="52" t="s">
        <v>189</v>
      </c>
      <c r="PUE21" s="52" t="s">
        <v>189</v>
      </c>
      <c r="PUF21" s="52" t="s">
        <v>189</v>
      </c>
      <c r="PUG21" s="52" t="s">
        <v>189</v>
      </c>
      <c r="PUH21" s="52" t="s">
        <v>189</v>
      </c>
      <c r="PUI21" s="52" t="s">
        <v>189</v>
      </c>
      <c r="PUJ21" s="52" t="s">
        <v>189</v>
      </c>
      <c r="PUK21" s="52" t="s">
        <v>189</v>
      </c>
      <c r="PUL21" s="52" t="s">
        <v>189</v>
      </c>
      <c r="PUM21" s="52" t="s">
        <v>189</v>
      </c>
      <c r="PUN21" s="52" t="s">
        <v>189</v>
      </c>
      <c r="PUO21" s="52" t="s">
        <v>189</v>
      </c>
      <c r="PUP21" s="52" t="s">
        <v>189</v>
      </c>
      <c r="PUQ21" s="52" t="s">
        <v>189</v>
      </c>
      <c r="PUR21" s="52" t="s">
        <v>189</v>
      </c>
      <c r="PUS21" s="52" t="s">
        <v>189</v>
      </c>
      <c r="PUT21" s="52" t="s">
        <v>189</v>
      </c>
      <c r="PUU21" s="52" t="s">
        <v>189</v>
      </c>
      <c r="PUV21" s="52" t="s">
        <v>189</v>
      </c>
      <c r="PUW21" s="52" t="s">
        <v>189</v>
      </c>
      <c r="PUX21" s="52" t="s">
        <v>189</v>
      </c>
      <c r="PUY21" s="52" t="s">
        <v>189</v>
      </c>
      <c r="PUZ21" s="52" t="s">
        <v>189</v>
      </c>
      <c r="PVA21" s="52" t="s">
        <v>189</v>
      </c>
      <c r="PVB21" s="52" t="s">
        <v>189</v>
      </c>
      <c r="PVC21" s="52" t="s">
        <v>189</v>
      </c>
      <c r="PVD21" s="52" t="s">
        <v>189</v>
      </c>
      <c r="PVE21" s="52" t="s">
        <v>189</v>
      </c>
      <c r="PVF21" s="52" t="s">
        <v>189</v>
      </c>
      <c r="PVG21" s="52" t="s">
        <v>189</v>
      </c>
      <c r="PVH21" s="52" t="s">
        <v>189</v>
      </c>
      <c r="PVI21" s="52" t="s">
        <v>189</v>
      </c>
      <c r="PVJ21" s="52" t="s">
        <v>189</v>
      </c>
      <c r="PVK21" s="52" t="s">
        <v>189</v>
      </c>
      <c r="PVL21" s="52" t="s">
        <v>189</v>
      </c>
      <c r="PVM21" s="52" t="s">
        <v>189</v>
      </c>
      <c r="PVN21" s="52" t="s">
        <v>189</v>
      </c>
      <c r="PVO21" s="52" t="s">
        <v>189</v>
      </c>
      <c r="PVP21" s="52" t="s">
        <v>189</v>
      </c>
      <c r="PVQ21" s="52" t="s">
        <v>189</v>
      </c>
      <c r="PVR21" s="52" t="s">
        <v>189</v>
      </c>
      <c r="PVS21" s="52" t="s">
        <v>189</v>
      </c>
      <c r="PVT21" s="52" t="s">
        <v>189</v>
      </c>
      <c r="PVU21" s="52" t="s">
        <v>189</v>
      </c>
      <c r="PVV21" s="52" t="s">
        <v>189</v>
      </c>
      <c r="PVW21" s="52" t="s">
        <v>189</v>
      </c>
      <c r="PVX21" s="52" t="s">
        <v>189</v>
      </c>
      <c r="PVY21" s="52" t="s">
        <v>189</v>
      </c>
      <c r="PVZ21" s="52" t="s">
        <v>189</v>
      </c>
      <c r="PWA21" s="52" t="s">
        <v>189</v>
      </c>
      <c r="PWB21" s="52" t="s">
        <v>189</v>
      </c>
      <c r="PWC21" s="52" t="s">
        <v>189</v>
      </c>
      <c r="PWD21" s="52" t="s">
        <v>189</v>
      </c>
      <c r="PWE21" s="52" t="s">
        <v>189</v>
      </c>
      <c r="PWF21" s="52" t="s">
        <v>189</v>
      </c>
      <c r="PWG21" s="52" t="s">
        <v>189</v>
      </c>
      <c r="PWH21" s="52" t="s">
        <v>189</v>
      </c>
      <c r="PWI21" s="52" t="s">
        <v>189</v>
      </c>
      <c r="PWJ21" s="52" t="s">
        <v>189</v>
      </c>
      <c r="PWK21" s="52" t="s">
        <v>189</v>
      </c>
      <c r="PWL21" s="52" t="s">
        <v>189</v>
      </c>
      <c r="PWM21" s="52" t="s">
        <v>189</v>
      </c>
      <c r="PWN21" s="52" t="s">
        <v>189</v>
      </c>
      <c r="PWO21" s="52" t="s">
        <v>189</v>
      </c>
      <c r="PWP21" s="52" t="s">
        <v>189</v>
      </c>
      <c r="PWQ21" s="52" t="s">
        <v>189</v>
      </c>
      <c r="PWR21" s="52" t="s">
        <v>189</v>
      </c>
      <c r="PWS21" s="52" t="s">
        <v>189</v>
      </c>
      <c r="PWT21" s="52" t="s">
        <v>189</v>
      </c>
      <c r="PWU21" s="52" t="s">
        <v>189</v>
      </c>
      <c r="PWV21" s="52" t="s">
        <v>189</v>
      </c>
      <c r="PWW21" s="52" t="s">
        <v>189</v>
      </c>
      <c r="PWX21" s="52" t="s">
        <v>189</v>
      </c>
      <c r="PWY21" s="52" t="s">
        <v>189</v>
      </c>
      <c r="PWZ21" s="52" t="s">
        <v>189</v>
      </c>
      <c r="PXA21" s="52" t="s">
        <v>189</v>
      </c>
      <c r="PXB21" s="52" t="s">
        <v>189</v>
      </c>
      <c r="PXC21" s="52" t="s">
        <v>189</v>
      </c>
      <c r="PXD21" s="52" t="s">
        <v>189</v>
      </c>
      <c r="PXE21" s="52" t="s">
        <v>189</v>
      </c>
      <c r="PXF21" s="52" t="s">
        <v>189</v>
      </c>
      <c r="PXG21" s="52" t="s">
        <v>189</v>
      </c>
      <c r="PXH21" s="52" t="s">
        <v>189</v>
      </c>
      <c r="PXI21" s="52" t="s">
        <v>189</v>
      </c>
      <c r="PXJ21" s="52" t="s">
        <v>189</v>
      </c>
      <c r="PXK21" s="52" t="s">
        <v>189</v>
      </c>
      <c r="PXL21" s="52" t="s">
        <v>189</v>
      </c>
      <c r="PXM21" s="52" t="s">
        <v>189</v>
      </c>
      <c r="PXN21" s="52" t="s">
        <v>189</v>
      </c>
      <c r="PXO21" s="52" t="s">
        <v>189</v>
      </c>
      <c r="PXP21" s="52" t="s">
        <v>189</v>
      </c>
      <c r="PXQ21" s="52" t="s">
        <v>189</v>
      </c>
      <c r="PXR21" s="52" t="s">
        <v>189</v>
      </c>
      <c r="PXS21" s="52" t="s">
        <v>189</v>
      </c>
      <c r="PXT21" s="52" t="s">
        <v>189</v>
      </c>
      <c r="PXU21" s="52" t="s">
        <v>189</v>
      </c>
      <c r="PXV21" s="52" t="s">
        <v>189</v>
      </c>
      <c r="PXW21" s="52" t="s">
        <v>189</v>
      </c>
      <c r="PXX21" s="52" t="s">
        <v>189</v>
      </c>
      <c r="PXY21" s="52" t="s">
        <v>189</v>
      </c>
      <c r="PXZ21" s="52" t="s">
        <v>189</v>
      </c>
      <c r="PYA21" s="52" t="s">
        <v>189</v>
      </c>
      <c r="PYB21" s="52" t="s">
        <v>189</v>
      </c>
      <c r="PYC21" s="52" t="s">
        <v>189</v>
      </c>
      <c r="PYD21" s="52" t="s">
        <v>189</v>
      </c>
      <c r="PYE21" s="52" t="s">
        <v>189</v>
      </c>
      <c r="PYF21" s="52" t="s">
        <v>189</v>
      </c>
      <c r="PYG21" s="52" t="s">
        <v>189</v>
      </c>
      <c r="PYH21" s="52" t="s">
        <v>189</v>
      </c>
      <c r="PYI21" s="52" t="s">
        <v>189</v>
      </c>
      <c r="PYJ21" s="52" t="s">
        <v>189</v>
      </c>
      <c r="PYK21" s="52" t="s">
        <v>189</v>
      </c>
      <c r="PYL21" s="52" t="s">
        <v>189</v>
      </c>
      <c r="PYM21" s="52" t="s">
        <v>189</v>
      </c>
      <c r="PYN21" s="52" t="s">
        <v>189</v>
      </c>
      <c r="PYO21" s="52" t="s">
        <v>189</v>
      </c>
      <c r="PYP21" s="52" t="s">
        <v>189</v>
      </c>
      <c r="PYQ21" s="52" t="s">
        <v>189</v>
      </c>
      <c r="PYR21" s="52" t="s">
        <v>189</v>
      </c>
      <c r="PYS21" s="52" t="s">
        <v>189</v>
      </c>
      <c r="PYT21" s="52" t="s">
        <v>189</v>
      </c>
      <c r="PYU21" s="52" t="s">
        <v>189</v>
      </c>
      <c r="PYV21" s="52" t="s">
        <v>189</v>
      </c>
      <c r="PYW21" s="52" t="s">
        <v>189</v>
      </c>
      <c r="PYX21" s="52" t="s">
        <v>189</v>
      </c>
      <c r="PYY21" s="52" t="s">
        <v>189</v>
      </c>
      <c r="PYZ21" s="52" t="s">
        <v>189</v>
      </c>
      <c r="PZA21" s="52" t="s">
        <v>189</v>
      </c>
      <c r="PZB21" s="52" t="s">
        <v>189</v>
      </c>
      <c r="PZC21" s="52" t="s">
        <v>189</v>
      </c>
      <c r="PZD21" s="52" t="s">
        <v>189</v>
      </c>
      <c r="PZE21" s="52" t="s">
        <v>189</v>
      </c>
      <c r="PZF21" s="52" t="s">
        <v>189</v>
      </c>
      <c r="PZG21" s="52" t="s">
        <v>189</v>
      </c>
      <c r="PZH21" s="52" t="s">
        <v>189</v>
      </c>
      <c r="PZI21" s="52" t="s">
        <v>189</v>
      </c>
      <c r="PZJ21" s="52" t="s">
        <v>189</v>
      </c>
      <c r="PZK21" s="52" t="s">
        <v>189</v>
      </c>
      <c r="PZL21" s="52" t="s">
        <v>189</v>
      </c>
      <c r="PZM21" s="52" t="s">
        <v>189</v>
      </c>
      <c r="PZN21" s="52" t="s">
        <v>189</v>
      </c>
      <c r="PZO21" s="52" t="s">
        <v>189</v>
      </c>
      <c r="PZP21" s="52" t="s">
        <v>189</v>
      </c>
      <c r="PZQ21" s="52" t="s">
        <v>189</v>
      </c>
      <c r="PZR21" s="52" t="s">
        <v>189</v>
      </c>
      <c r="PZS21" s="52" t="s">
        <v>189</v>
      </c>
      <c r="PZT21" s="52" t="s">
        <v>189</v>
      </c>
      <c r="PZU21" s="52" t="s">
        <v>189</v>
      </c>
      <c r="PZV21" s="52" t="s">
        <v>189</v>
      </c>
      <c r="PZW21" s="52" t="s">
        <v>189</v>
      </c>
      <c r="PZX21" s="52" t="s">
        <v>189</v>
      </c>
      <c r="PZY21" s="52" t="s">
        <v>189</v>
      </c>
      <c r="PZZ21" s="52" t="s">
        <v>189</v>
      </c>
      <c r="QAA21" s="52" t="s">
        <v>189</v>
      </c>
      <c r="QAB21" s="52" t="s">
        <v>189</v>
      </c>
      <c r="QAC21" s="52" t="s">
        <v>189</v>
      </c>
      <c r="QAD21" s="52" t="s">
        <v>189</v>
      </c>
      <c r="QAE21" s="52" t="s">
        <v>189</v>
      </c>
      <c r="QAF21" s="52" t="s">
        <v>189</v>
      </c>
      <c r="QAG21" s="52" t="s">
        <v>189</v>
      </c>
      <c r="QAH21" s="52" t="s">
        <v>189</v>
      </c>
      <c r="QAI21" s="52" t="s">
        <v>189</v>
      </c>
      <c r="QAJ21" s="52" t="s">
        <v>189</v>
      </c>
      <c r="QAK21" s="52" t="s">
        <v>189</v>
      </c>
      <c r="QAL21" s="52" t="s">
        <v>189</v>
      </c>
      <c r="QAM21" s="52" t="s">
        <v>189</v>
      </c>
      <c r="QAN21" s="52" t="s">
        <v>189</v>
      </c>
      <c r="QAO21" s="52" t="s">
        <v>189</v>
      </c>
      <c r="QAP21" s="52" t="s">
        <v>189</v>
      </c>
      <c r="QAQ21" s="52" t="s">
        <v>189</v>
      </c>
      <c r="QAR21" s="52" t="s">
        <v>189</v>
      </c>
      <c r="QAS21" s="52" t="s">
        <v>189</v>
      </c>
      <c r="QAT21" s="52" t="s">
        <v>189</v>
      </c>
      <c r="QAU21" s="52" t="s">
        <v>189</v>
      </c>
      <c r="QAV21" s="52" t="s">
        <v>189</v>
      </c>
      <c r="QAW21" s="52" t="s">
        <v>189</v>
      </c>
      <c r="QAX21" s="52" t="s">
        <v>189</v>
      </c>
      <c r="QAY21" s="52" t="s">
        <v>189</v>
      </c>
      <c r="QAZ21" s="52" t="s">
        <v>189</v>
      </c>
      <c r="QBA21" s="52" t="s">
        <v>189</v>
      </c>
      <c r="QBB21" s="52" t="s">
        <v>189</v>
      </c>
      <c r="QBC21" s="52" t="s">
        <v>189</v>
      </c>
      <c r="QBD21" s="52" t="s">
        <v>189</v>
      </c>
      <c r="QBE21" s="52" t="s">
        <v>189</v>
      </c>
      <c r="QBF21" s="52" t="s">
        <v>189</v>
      </c>
      <c r="QBG21" s="52" t="s">
        <v>189</v>
      </c>
      <c r="QBH21" s="52" t="s">
        <v>189</v>
      </c>
      <c r="QBI21" s="52" t="s">
        <v>189</v>
      </c>
      <c r="QBJ21" s="52" t="s">
        <v>189</v>
      </c>
      <c r="QBK21" s="52" t="s">
        <v>189</v>
      </c>
      <c r="QBL21" s="52" t="s">
        <v>189</v>
      </c>
      <c r="QBM21" s="52" t="s">
        <v>189</v>
      </c>
      <c r="QBN21" s="52" t="s">
        <v>189</v>
      </c>
      <c r="QBO21" s="52" t="s">
        <v>189</v>
      </c>
      <c r="QBP21" s="52" t="s">
        <v>189</v>
      </c>
      <c r="QBQ21" s="52" t="s">
        <v>189</v>
      </c>
      <c r="QBR21" s="52" t="s">
        <v>189</v>
      </c>
      <c r="QBS21" s="52" t="s">
        <v>189</v>
      </c>
      <c r="QBT21" s="52" t="s">
        <v>189</v>
      </c>
      <c r="QBU21" s="52" t="s">
        <v>189</v>
      </c>
      <c r="QBV21" s="52" t="s">
        <v>189</v>
      </c>
      <c r="QBW21" s="52" t="s">
        <v>189</v>
      </c>
      <c r="QBX21" s="52" t="s">
        <v>189</v>
      </c>
      <c r="QBY21" s="52" t="s">
        <v>189</v>
      </c>
      <c r="QBZ21" s="52" t="s">
        <v>189</v>
      </c>
      <c r="QCA21" s="52" t="s">
        <v>189</v>
      </c>
      <c r="QCB21" s="52" t="s">
        <v>189</v>
      </c>
      <c r="QCC21" s="52" t="s">
        <v>189</v>
      </c>
      <c r="QCD21" s="52" t="s">
        <v>189</v>
      </c>
      <c r="QCE21" s="52" t="s">
        <v>189</v>
      </c>
      <c r="QCF21" s="52" t="s">
        <v>189</v>
      </c>
      <c r="QCG21" s="52" t="s">
        <v>189</v>
      </c>
      <c r="QCH21" s="52" t="s">
        <v>189</v>
      </c>
      <c r="QCI21" s="52" t="s">
        <v>189</v>
      </c>
      <c r="QCJ21" s="52" t="s">
        <v>189</v>
      </c>
      <c r="QCK21" s="52" t="s">
        <v>189</v>
      </c>
      <c r="QCL21" s="52" t="s">
        <v>189</v>
      </c>
      <c r="QCM21" s="52" t="s">
        <v>189</v>
      </c>
      <c r="QCN21" s="52" t="s">
        <v>189</v>
      </c>
      <c r="QCO21" s="52" t="s">
        <v>189</v>
      </c>
      <c r="QCP21" s="52" t="s">
        <v>189</v>
      </c>
      <c r="QCQ21" s="52" t="s">
        <v>189</v>
      </c>
      <c r="QCR21" s="52" t="s">
        <v>189</v>
      </c>
      <c r="QCS21" s="52" t="s">
        <v>189</v>
      </c>
      <c r="QCT21" s="52" t="s">
        <v>189</v>
      </c>
      <c r="QCU21" s="52" t="s">
        <v>189</v>
      </c>
      <c r="QCV21" s="52" t="s">
        <v>189</v>
      </c>
      <c r="QCW21" s="52" t="s">
        <v>189</v>
      </c>
      <c r="QCX21" s="52" t="s">
        <v>189</v>
      </c>
      <c r="QCY21" s="52" t="s">
        <v>189</v>
      </c>
      <c r="QCZ21" s="52" t="s">
        <v>189</v>
      </c>
      <c r="QDA21" s="52" t="s">
        <v>189</v>
      </c>
      <c r="QDB21" s="52" t="s">
        <v>189</v>
      </c>
      <c r="QDC21" s="52" t="s">
        <v>189</v>
      </c>
      <c r="QDD21" s="52" t="s">
        <v>189</v>
      </c>
      <c r="QDE21" s="52" t="s">
        <v>189</v>
      </c>
      <c r="QDF21" s="52" t="s">
        <v>189</v>
      </c>
      <c r="QDG21" s="52" t="s">
        <v>189</v>
      </c>
      <c r="QDH21" s="52" t="s">
        <v>189</v>
      </c>
      <c r="QDI21" s="52" t="s">
        <v>189</v>
      </c>
      <c r="QDJ21" s="52" t="s">
        <v>189</v>
      </c>
      <c r="QDK21" s="52" t="s">
        <v>189</v>
      </c>
      <c r="QDL21" s="52" t="s">
        <v>189</v>
      </c>
      <c r="QDM21" s="52" t="s">
        <v>189</v>
      </c>
      <c r="QDN21" s="52" t="s">
        <v>189</v>
      </c>
      <c r="QDO21" s="52" t="s">
        <v>189</v>
      </c>
      <c r="QDP21" s="52" t="s">
        <v>189</v>
      </c>
      <c r="QDQ21" s="52" t="s">
        <v>189</v>
      </c>
      <c r="QDR21" s="52" t="s">
        <v>189</v>
      </c>
      <c r="QDS21" s="52" t="s">
        <v>189</v>
      </c>
      <c r="QDT21" s="52" t="s">
        <v>189</v>
      </c>
      <c r="QDU21" s="52" t="s">
        <v>189</v>
      </c>
      <c r="QDV21" s="52" t="s">
        <v>189</v>
      </c>
      <c r="QDW21" s="52" t="s">
        <v>189</v>
      </c>
      <c r="QDX21" s="52" t="s">
        <v>189</v>
      </c>
      <c r="QDY21" s="52" t="s">
        <v>189</v>
      </c>
      <c r="QDZ21" s="52" t="s">
        <v>189</v>
      </c>
      <c r="QEA21" s="52" t="s">
        <v>189</v>
      </c>
      <c r="QEB21" s="52" t="s">
        <v>189</v>
      </c>
      <c r="QEC21" s="52" t="s">
        <v>189</v>
      </c>
      <c r="QED21" s="52" t="s">
        <v>189</v>
      </c>
      <c r="QEE21" s="52" t="s">
        <v>189</v>
      </c>
      <c r="QEF21" s="52" t="s">
        <v>189</v>
      </c>
      <c r="QEG21" s="52" t="s">
        <v>189</v>
      </c>
      <c r="QEH21" s="52" t="s">
        <v>189</v>
      </c>
      <c r="QEI21" s="52" t="s">
        <v>189</v>
      </c>
      <c r="QEJ21" s="52" t="s">
        <v>189</v>
      </c>
      <c r="QEK21" s="52" t="s">
        <v>189</v>
      </c>
      <c r="QEL21" s="52" t="s">
        <v>189</v>
      </c>
      <c r="QEM21" s="52" t="s">
        <v>189</v>
      </c>
      <c r="QEN21" s="52" t="s">
        <v>189</v>
      </c>
      <c r="QEO21" s="52" t="s">
        <v>189</v>
      </c>
      <c r="QEP21" s="52" t="s">
        <v>189</v>
      </c>
      <c r="QEQ21" s="52" t="s">
        <v>189</v>
      </c>
      <c r="QER21" s="52" t="s">
        <v>189</v>
      </c>
      <c r="QES21" s="52" t="s">
        <v>189</v>
      </c>
      <c r="QET21" s="52" t="s">
        <v>189</v>
      </c>
      <c r="QEU21" s="52" t="s">
        <v>189</v>
      </c>
      <c r="QEV21" s="52" t="s">
        <v>189</v>
      </c>
      <c r="QEW21" s="52" t="s">
        <v>189</v>
      </c>
      <c r="QEX21" s="52" t="s">
        <v>189</v>
      </c>
      <c r="QEY21" s="52" t="s">
        <v>189</v>
      </c>
      <c r="QEZ21" s="52" t="s">
        <v>189</v>
      </c>
      <c r="QFA21" s="52" t="s">
        <v>189</v>
      </c>
      <c r="QFB21" s="52" t="s">
        <v>189</v>
      </c>
      <c r="QFC21" s="52" t="s">
        <v>189</v>
      </c>
      <c r="QFD21" s="52" t="s">
        <v>189</v>
      </c>
      <c r="QFE21" s="52" t="s">
        <v>189</v>
      </c>
      <c r="QFF21" s="52" t="s">
        <v>189</v>
      </c>
      <c r="QFG21" s="52" t="s">
        <v>189</v>
      </c>
      <c r="QFH21" s="52" t="s">
        <v>189</v>
      </c>
      <c r="QFI21" s="52" t="s">
        <v>189</v>
      </c>
      <c r="QFJ21" s="52" t="s">
        <v>189</v>
      </c>
      <c r="QFK21" s="52" t="s">
        <v>189</v>
      </c>
      <c r="QFL21" s="52" t="s">
        <v>189</v>
      </c>
      <c r="QFM21" s="52" t="s">
        <v>189</v>
      </c>
      <c r="QFN21" s="52" t="s">
        <v>189</v>
      </c>
      <c r="QFO21" s="52" t="s">
        <v>189</v>
      </c>
      <c r="QFP21" s="52" t="s">
        <v>189</v>
      </c>
      <c r="QFQ21" s="52" t="s">
        <v>189</v>
      </c>
      <c r="QFR21" s="52" t="s">
        <v>189</v>
      </c>
      <c r="QFS21" s="52" t="s">
        <v>189</v>
      </c>
      <c r="QFT21" s="52" t="s">
        <v>189</v>
      </c>
      <c r="QFU21" s="52" t="s">
        <v>189</v>
      </c>
      <c r="QFV21" s="52" t="s">
        <v>189</v>
      </c>
      <c r="QFW21" s="52" t="s">
        <v>189</v>
      </c>
      <c r="QFX21" s="52" t="s">
        <v>189</v>
      </c>
      <c r="QFY21" s="52" t="s">
        <v>189</v>
      </c>
      <c r="QFZ21" s="52" t="s">
        <v>189</v>
      </c>
      <c r="QGA21" s="52" t="s">
        <v>189</v>
      </c>
      <c r="QGB21" s="52" t="s">
        <v>189</v>
      </c>
      <c r="QGC21" s="52" t="s">
        <v>189</v>
      </c>
      <c r="QGD21" s="52" t="s">
        <v>189</v>
      </c>
      <c r="QGE21" s="52" t="s">
        <v>189</v>
      </c>
      <c r="QGF21" s="52" t="s">
        <v>189</v>
      </c>
      <c r="QGG21" s="52" t="s">
        <v>189</v>
      </c>
      <c r="QGH21" s="52" t="s">
        <v>189</v>
      </c>
      <c r="QGI21" s="52" t="s">
        <v>189</v>
      </c>
      <c r="QGJ21" s="52" t="s">
        <v>189</v>
      </c>
      <c r="QGK21" s="52" t="s">
        <v>189</v>
      </c>
      <c r="QGL21" s="52" t="s">
        <v>189</v>
      </c>
      <c r="QGM21" s="52" t="s">
        <v>189</v>
      </c>
      <c r="QGN21" s="52" t="s">
        <v>189</v>
      </c>
      <c r="QGO21" s="52" t="s">
        <v>189</v>
      </c>
      <c r="QGP21" s="52" t="s">
        <v>189</v>
      </c>
      <c r="QGQ21" s="52" t="s">
        <v>189</v>
      </c>
      <c r="QGR21" s="52" t="s">
        <v>189</v>
      </c>
      <c r="QGS21" s="52" t="s">
        <v>189</v>
      </c>
      <c r="QGT21" s="52" t="s">
        <v>189</v>
      </c>
      <c r="QGU21" s="52" t="s">
        <v>189</v>
      </c>
      <c r="QGV21" s="52" t="s">
        <v>189</v>
      </c>
      <c r="QGW21" s="52" t="s">
        <v>189</v>
      </c>
      <c r="QGX21" s="52" t="s">
        <v>189</v>
      </c>
      <c r="QGY21" s="52" t="s">
        <v>189</v>
      </c>
      <c r="QGZ21" s="52" t="s">
        <v>189</v>
      </c>
      <c r="QHA21" s="52" t="s">
        <v>189</v>
      </c>
      <c r="QHB21" s="52" t="s">
        <v>189</v>
      </c>
      <c r="QHC21" s="52" t="s">
        <v>189</v>
      </c>
      <c r="QHD21" s="52" t="s">
        <v>189</v>
      </c>
      <c r="QHE21" s="52" t="s">
        <v>189</v>
      </c>
      <c r="QHF21" s="52" t="s">
        <v>189</v>
      </c>
      <c r="QHG21" s="52" t="s">
        <v>189</v>
      </c>
      <c r="QHH21" s="52" t="s">
        <v>189</v>
      </c>
      <c r="QHI21" s="52" t="s">
        <v>189</v>
      </c>
      <c r="QHJ21" s="52" t="s">
        <v>189</v>
      </c>
      <c r="QHK21" s="52" t="s">
        <v>189</v>
      </c>
      <c r="QHL21" s="52" t="s">
        <v>189</v>
      </c>
      <c r="QHM21" s="52" t="s">
        <v>189</v>
      </c>
      <c r="QHN21" s="52" t="s">
        <v>189</v>
      </c>
      <c r="QHO21" s="52" t="s">
        <v>189</v>
      </c>
      <c r="QHP21" s="52" t="s">
        <v>189</v>
      </c>
      <c r="QHQ21" s="52" t="s">
        <v>189</v>
      </c>
      <c r="QHR21" s="52" t="s">
        <v>189</v>
      </c>
      <c r="QHS21" s="52" t="s">
        <v>189</v>
      </c>
      <c r="QHT21" s="52" t="s">
        <v>189</v>
      </c>
      <c r="QHU21" s="52" t="s">
        <v>189</v>
      </c>
      <c r="QHV21" s="52" t="s">
        <v>189</v>
      </c>
      <c r="QHW21" s="52" t="s">
        <v>189</v>
      </c>
      <c r="QHX21" s="52" t="s">
        <v>189</v>
      </c>
      <c r="QHY21" s="52" t="s">
        <v>189</v>
      </c>
      <c r="QHZ21" s="52" t="s">
        <v>189</v>
      </c>
      <c r="QIA21" s="52" t="s">
        <v>189</v>
      </c>
      <c r="QIB21" s="52" t="s">
        <v>189</v>
      </c>
      <c r="QIC21" s="52" t="s">
        <v>189</v>
      </c>
      <c r="QID21" s="52" t="s">
        <v>189</v>
      </c>
      <c r="QIE21" s="52" t="s">
        <v>189</v>
      </c>
      <c r="QIF21" s="52" t="s">
        <v>189</v>
      </c>
      <c r="QIG21" s="52" t="s">
        <v>189</v>
      </c>
      <c r="QIH21" s="52" t="s">
        <v>189</v>
      </c>
      <c r="QII21" s="52" t="s">
        <v>189</v>
      </c>
      <c r="QIJ21" s="52" t="s">
        <v>189</v>
      </c>
      <c r="QIK21" s="52" t="s">
        <v>189</v>
      </c>
      <c r="QIL21" s="52" t="s">
        <v>189</v>
      </c>
      <c r="QIM21" s="52" t="s">
        <v>189</v>
      </c>
      <c r="QIN21" s="52" t="s">
        <v>189</v>
      </c>
      <c r="QIO21" s="52" t="s">
        <v>189</v>
      </c>
      <c r="QIP21" s="52" t="s">
        <v>189</v>
      </c>
      <c r="QIQ21" s="52" t="s">
        <v>189</v>
      </c>
      <c r="QIR21" s="52" t="s">
        <v>189</v>
      </c>
      <c r="QIS21" s="52" t="s">
        <v>189</v>
      </c>
      <c r="QIT21" s="52" t="s">
        <v>189</v>
      </c>
      <c r="QIU21" s="52" t="s">
        <v>189</v>
      </c>
      <c r="QIV21" s="52" t="s">
        <v>189</v>
      </c>
      <c r="QIW21" s="52" t="s">
        <v>189</v>
      </c>
      <c r="QIX21" s="52" t="s">
        <v>189</v>
      </c>
      <c r="QIY21" s="52" t="s">
        <v>189</v>
      </c>
      <c r="QIZ21" s="52" t="s">
        <v>189</v>
      </c>
      <c r="QJA21" s="52" t="s">
        <v>189</v>
      </c>
      <c r="QJB21" s="52" t="s">
        <v>189</v>
      </c>
      <c r="QJC21" s="52" t="s">
        <v>189</v>
      </c>
      <c r="QJD21" s="52" t="s">
        <v>189</v>
      </c>
      <c r="QJE21" s="52" t="s">
        <v>189</v>
      </c>
      <c r="QJF21" s="52" t="s">
        <v>189</v>
      </c>
      <c r="QJG21" s="52" t="s">
        <v>189</v>
      </c>
      <c r="QJH21" s="52" t="s">
        <v>189</v>
      </c>
      <c r="QJI21" s="52" t="s">
        <v>189</v>
      </c>
      <c r="QJJ21" s="52" t="s">
        <v>189</v>
      </c>
      <c r="QJK21" s="52" t="s">
        <v>189</v>
      </c>
      <c r="QJL21" s="52" t="s">
        <v>189</v>
      </c>
      <c r="QJM21" s="52" t="s">
        <v>189</v>
      </c>
      <c r="QJN21" s="52" t="s">
        <v>189</v>
      </c>
      <c r="QJO21" s="52" t="s">
        <v>189</v>
      </c>
      <c r="QJP21" s="52" t="s">
        <v>189</v>
      </c>
      <c r="QJQ21" s="52" t="s">
        <v>189</v>
      </c>
      <c r="QJR21" s="52" t="s">
        <v>189</v>
      </c>
      <c r="QJS21" s="52" t="s">
        <v>189</v>
      </c>
      <c r="QJT21" s="52" t="s">
        <v>189</v>
      </c>
      <c r="QJU21" s="52" t="s">
        <v>189</v>
      </c>
      <c r="QJV21" s="52" t="s">
        <v>189</v>
      </c>
      <c r="QJW21" s="52" t="s">
        <v>189</v>
      </c>
      <c r="QJX21" s="52" t="s">
        <v>189</v>
      </c>
      <c r="QJY21" s="52" t="s">
        <v>189</v>
      </c>
      <c r="QJZ21" s="52" t="s">
        <v>189</v>
      </c>
      <c r="QKA21" s="52" t="s">
        <v>189</v>
      </c>
      <c r="QKB21" s="52" t="s">
        <v>189</v>
      </c>
      <c r="QKC21" s="52" t="s">
        <v>189</v>
      </c>
      <c r="QKD21" s="52" t="s">
        <v>189</v>
      </c>
      <c r="QKE21" s="52" t="s">
        <v>189</v>
      </c>
      <c r="QKF21" s="52" t="s">
        <v>189</v>
      </c>
      <c r="QKG21" s="52" t="s">
        <v>189</v>
      </c>
      <c r="QKH21" s="52" t="s">
        <v>189</v>
      </c>
      <c r="QKI21" s="52" t="s">
        <v>189</v>
      </c>
      <c r="QKJ21" s="52" t="s">
        <v>189</v>
      </c>
      <c r="QKK21" s="52" t="s">
        <v>189</v>
      </c>
      <c r="QKL21" s="52" t="s">
        <v>189</v>
      </c>
      <c r="QKM21" s="52" t="s">
        <v>189</v>
      </c>
      <c r="QKN21" s="52" t="s">
        <v>189</v>
      </c>
      <c r="QKO21" s="52" t="s">
        <v>189</v>
      </c>
      <c r="QKP21" s="52" t="s">
        <v>189</v>
      </c>
      <c r="QKQ21" s="52" t="s">
        <v>189</v>
      </c>
      <c r="QKR21" s="52" t="s">
        <v>189</v>
      </c>
      <c r="QKS21" s="52" t="s">
        <v>189</v>
      </c>
      <c r="QKT21" s="52" t="s">
        <v>189</v>
      </c>
      <c r="QKU21" s="52" t="s">
        <v>189</v>
      </c>
      <c r="QKV21" s="52" t="s">
        <v>189</v>
      </c>
      <c r="QKW21" s="52" t="s">
        <v>189</v>
      </c>
      <c r="QKX21" s="52" t="s">
        <v>189</v>
      </c>
      <c r="QKY21" s="52" t="s">
        <v>189</v>
      </c>
      <c r="QKZ21" s="52" t="s">
        <v>189</v>
      </c>
      <c r="QLA21" s="52" t="s">
        <v>189</v>
      </c>
      <c r="QLB21" s="52" t="s">
        <v>189</v>
      </c>
      <c r="QLC21" s="52" t="s">
        <v>189</v>
      </c>
      <c r="QLD21" s="52" t="s">
        <v>189</v>
      </c>
      <c r="QLE21" s="52" t="s">
        <v>189</v>
      </c>
      <c r="QLF21" s="52" t="s">
        <v>189</v>
      </c>
      <c r="QLG21" s="52" t="s">
        <v>189</v>
      </c>
      <c r="QLH21" s="52" t="s">
        <v>189</v>
      </c>
      <c r="QLI21" s="52" t="s">
        <v>189</v>
      </c>
      <c r="QLJ21" s="52" t="s">
        <v>189</v>
      </c>
      <c r="QLK21" s="52" t="s">
        <v>189</v>
      </c>
      <c r="QLL21" s="52" t="s">
        <v>189</v>
      </c>
      <c r="QLM21" s="52" t="s">
        <v>189</v>
      </c>
      <c r="QLN21" s="52" t="s">
        <v>189</v>
      </c>
      <c r="QLO21" s="52" t="s">
        <v>189</v>
      </c>
      <c r="QLP21" s="52" t="s">
        <v>189</v>
      </c>
      <c r="QLQ21" s="52" t="s">
        <v>189</v>
      </c>
      <c r="QLR21" s="52" t="s">
        <v>189</v>
      </c>
      <c r="QLS21" s="52" t="s">
        <v>189</v>
      </c>
      <c r="QLT21" s="52" t="s">
        <v>189</v>
      </c>
      <c r="QLU21" s="52" t="s">
        <v>189</v>
      </c>
      <c r="QLV21" s="52" t="s">
        <v>189</v>
      </c>
      <c r="QLW21" s="52" t="s">
        <v>189</v>
      </c>
      <c r="QLX21" s="52" t="s">
        <v>189</v>
      </c>
      <c r="QLY21" s="52" t="s">
        <v>189</v>
      </c>
      <c r="QLZ21" s="52" t="s">
        <v>189</v>
      </c>
      <c r="QMA21" s="52" t="s">
        <v>189</v>
      </c>
      <c r="QMB21" s="52" t="s">
        <v>189</v>
      </c>
      <c r="QMC21" s="52" t="s">
        <v>189</v>
      </c>
      <c r="QMD21" s="52" t="s">
        <v>189</v>
      </c>
      <c r="QME21" s="52" t="s">
        <v>189</v>
      </c>
      <c r="QMF21" s="52" t="s">
        <v>189</v>
      </c>
      <c r="QMG21" s="52" t="s">
        <v>189</v>
      </c>
      <c r="QMH21" s="52" t="s">
        <v>189</v>
      </c>
      <c r="QMI21" s="52" t="s">
        <v>189</v>
      </c>
      <c r="QMJ21" s="52" t="s">
        <v>189</v>
      </c>
      <c r="QMK21" s="52" t="s">
        <v>189</v>
      </c>
      <c r="QML21" s="52" t="s">
        <v>189</v>
      </c>
      <c r="QMM21" s="52" t="s">
        <v>189</v>
      </c>
      <c r="QMN21" s="52" t="s">
        <v>189</v>
      </c>
      <c r="QMO21" s="52" t="s">
        <v>189</v>
      </c>
      <c r="QMP21" s="52" t="s">
        <v>189</v>
      </c>
      <c r="QMQ21" s="52" t="s">
        <v>189</v>
      </c>
      <c r="QMR21" s="52" t="s">
        <v>189</v>
      </c>
      <c r="QMS21" s="52" t="s">
        <v>189</v>
      </c>
      <c r="QMT21" s="52" t="s">
        <v>189</v>
      </c>
      <c r="QMU21" s="52" t="s">
        <v>189</v>
      </c>
      <c r="QMV21" s="52" t="s">
        <v>189</v>
      </c>
      <c r="QMW21" s="52" t="s">
        <v>189</v>
      </c>
      <c r="QMX21" s="52" t="s">
        <v>189</v>
      </c>
      <c r="QMY21" s="52" t="s">
        <v>189</v>
      </c>
      <c r="QMZ21" s="52" t="s">
        <v>189</v>
      </c>
      <c r="QNA21" s="52" t="s">
        <v>189</v>
      </c>
      <c r="QNB21" s="52" t="s">
        <v>189</v>
      </c>
      <c r="QNC21" s="52" t="s">
        <v>189</v>
      </c>
      <c r="QND21" s="52" t="s">
        <v>189</v>
      </c>
      <c r="QNE21" s="52" t="s">
        <v>189</v>
      </c>
      <c r="QNF21" s="52" t="s">
        <v>189</v>
      </c>
      <c r="QNG21" s="52" t="s">
        <v>189</v>
      </c>
      <c r="QNH21" s="52" t="s">
        <v>189</v>
      </c>
      <c r="QNI21" s="52" t="s">
        <v>189</v>
      </c>
      <c r="QNJ21" s="52" t="s">
        <v>189</v>
      </c>
      <c r="QNK21" s="52" t="s">
        <v>189</v>
      </c>
      <c r="QNL21" s="52" t="s">
        <v>189</v>
      </c>
      <c r="QNM21" s="52" t="s">
        <v>189</v>
      </c>
      <c r="QNN21" s="52" t="s">
        <v>189</v>
      </c>
      <c r="QNO21" s="52" t="s">
        <v>189</v>
      </c>
      <c r="QNP21" s="52" t="s">
        <v>189</v>
      </c>
      <c r="QNQ21" s="52" t="s">
        <v>189</v>
      </c>
      <c r="QNR21" s="52" t="s">
        <v>189</v>
      </c>
      <c r="QNS21" s="52" t="s">
        <v>189</v>
      </c>
      <c r="QNT21" s="52" t="s">
        <v>189</v>
      </c>
      <c r="QNU21" s="52" t="s">
        <v>189</v>
      </c>
      <c r="QNV21" s="52" t="s">
        <v>189</v>
      </c>
      <c r="QNW21" s="52" t="s">
        <v>189</v>
      </c>
      <c r="QNX21" s="52" t="s">
        <v>189</v>
      </c>
      <c r="QNY21" s="52" t="s">
        <v>189</v>
      </c>
      <c r="QNZ21" s="52" t="s">
        <v>189</v>
      </c>
      <c r="QOA21" s="52" t="s">
        <v>189</v>
      </c>
      <c r="QOB21" s="52" t="s">
        <v>189</v>
      </c>
      <c r="QOC21" s="52" t="s">
        <v>189</v>
      </c>
      <c r="QOD21" s="52" t="s">
        <v>189</v>
      </c>
      <c r="QOE21" s="52" t="s">
        <v>189</v>
      </c>
      <c r="QOF21" s="52" t="s">
        <v>189</v>
      </c>
      <c r="QOG21" s="52" t="s">
        <v>189</v>
      </c>
      <c r="QOH21" s="52" t="s">
        <v>189</v>
      </c>
      <c r="QOI21" s="52" t="s">
        <v>189</v>
      </c>
      <c r="QOJ21" s="52" t="s">
        <v>189</v>
      </c>
      <c r="QOK21" s="52" t="s">
        <v>189</v>
      </c>
      <c r="QOL21" s="52" t="s">
        <v>189</v>
      </c>
      <c r="QOM21" s="52" t="s">
        <v>189</v>
      </c>
      <c r="QON21" s="52" t="s">
        <v>189</v>
      </c>
      <c r="QOO21" s="52" t="s">
        <v>189</v>
      </c>
      <c r="QOP21" s="52" t="s">
        <v>189</v>
      </c>
      <c r="QOQ21" s="52" t="s">
        <v>189</v>
      </c>
      <c r="QOR21" s="52" t="s">
        <v>189</v>
      </c>
      <c r="QOS21" s="52" t="s">
        <v>189</v>
      </c>
      <c r="QOT21" s="52" t="s">
        <v>189</v>
      </c>
      <c r="QOU21" s="52" t="s">
        <v>189</v>
      </c>
      <c r="QOV21" s="52" t="s">
        <v>189</v>
      </c>
      <c r="QOW21" s="52" t="s">
        <v>189</v>
      </c>
      <c r="QOX21" s="52" t="s">
        <v>189</v>
      </c>
      <c r="QOY21" s="52" t="s">
        <v>189</v>
      </c>
      <c r="QOZ21" s="52" t="s">
        <v>189</v>
      </c>
      <c r="QPA21" s="52" t="s">
        <v>189</v>
      </c>
      <c r="QPB21" s="52" t="s">
        <v>189</v>
      </c>
      <c r="QPC21" s="52" t="s">
        <v>189</v>
      </c>
      <c r="QPD21" s="52" t="s">
        <v>189</v>
      </c>
      <c r="QPE21" s="52" t="s">
        <v>189</v>
      </c>
      <c r="QPF21" s="52" t="s">
        <v>189</v>
      </c>
      <c r="QPG21" s="52" t="s">
        <v>189</v>
      </c>
      <c r="QPH21" s="52" t="s">
        <v>189</v>
      </c>
      <c r="QPI21" s="52" t="s">
        <v>189</v>
      </c>
      <c r="QPJ21" s="52" t="s">
        <v>189</v>
      </c>
      <c r="QPK21" s="52" t="s">
        <v>189</v>
      </c>
      <c r="QPL21" s="52" t="s">
        <v>189</v>
      </c>
      <c r="QPM21" s="52" t="s">
        <v>189</v>
      </c>
      <c r="QPN21" s="52" t="s">
        <v>189</v>
      </c>
      <c r="QPO21" s="52" t="s">
        <v>189</v>
      </c>
      <c r="QPP21" s="52" t="s">
        <v>189</v>
      </c>
      <c r="QPQ21" s="52" t="s">
        <v>189</v>
      </c>
      <c r="QPR21" s="52" t="s">
        <v>189</v>
      </c>
      <c r="QPS21" s="52" t="s">
        <v>189</v>
      </c>
      <c r="QPT21" s="52" t="s">
        <v>189</v>
      </c>
      <c r="QPU21" s="52" t="s">
        <v>189</v>
      </c>
      <c r="QPV21" s="52" t="s">
        <v>189</v>
      </c>
      <c r="QPW21" s="52" t="s">
        <v>189</v>
      </c>
      <c r="QPX21" s="52" t="s">
        <v>189</v>
      </c>
      <c r="QPY21" s="52" t="s">
        <v>189</v>
      </c>
      <c r="QPZ21" s="52" t="s">
        <v>189</v>
      </c>
      <c r="QQA21" s="52" t="s">
        <v>189</v>
      </c>
      <c r="QQB21" s="52" t="s">
        <v>189</v>
      </c>
      <c r="QQC21" s="52" t="s">
        <v>189</v>
      </c>
      <c r="QQD21" s="52" t="s">
        <v>189</v>
      </c>
      <c r="QQE21" s="52" t="s">
        <v>189</v>
      </c>
      <c r="QQF21" s="52" t="s">
        <v>189</v>
      </c>
      <c r="QQG21" s="52" t="s">
        <v>189</v>
      </c>
      <c r="QQH21" s="52" t="s">
        <v>189</v>
      </c>
      <c r="QQI21" s="52" t="s">
        <v>189</v>
      </c>
      <c r="QQJ21" s="52" t="s">
        <v>189</v>
      </c>
      <c r="QQK21" s="52" t="s">
        <v>189</v>
      </c>
      <c r="QQL21" s="52" t="s">
        <v>189</v>
      </c>
      <c r="QQM21" s="52" t="s">
        <v>189</v>
      </c>
      <c r="QQN21" s="52" t="s">
        <v>189</v>
      </c>
      <c r="QQO21" s="52" t="s">
        <v>189</v>
      </c>
      <c r="QQP21" s="52" t="s">
        <v>189</v>
      </c>
      <c r="QQQ21" s="52" t="s">
        <v>189</v>
      </c>
      <c r="QQR21" s="52" t="s">
        <v>189</v>
      </c>
      <c r="QQS21" s="52" t="s">
        <v>189</v>
      </c>
      <c r="QQT21" s="52" t="s">
        <v>189</v>
      </c>
      <c r="QQU21" s="52" t="s">
        <v>189</v>
      </c>
      <c r="QQV21" s="52" t="s">
        <v>189</v>
      </c>
      <c r="QQW21" s="52" t="s">
        <v>189</v>
      </c>
      <c r="QQX21" s="52" t="s">
        <v>189</v>
      </c>
      <c r="QQY21" s="52" t="s">
        <v>189</v>
      </c>
      <c r="QQZ21" s="52" t="s">
        <v>189</v>
      </c>
      <c r="QRA21" s="52" t="s">
        <v>189</v>
      </c>
      <c r="QRB21" s="52" t="s">
        <v>189</v>
      </c>
      <c r="QRC21" s="52" t="s">
        <v>189</v>
      </c>
      <c r="QRD21" s="52" t="s">
        <v>189</v>
      </c>
      <c r="QRE21" s="52" t="s">
        <v>189</v>
      </c>
      <c r="QRF21" s="52" t="s">
        <v>189</v>
      </c>
      <c r="QRG21" s="52" t="s">
        <v>189</v>
      </c>
      <c r="QRH21" s="52" t="s">
        <v>189</v>
      </c>
      <c r="QRI21" s="52" t="s">
        <v>189</v>
      </c>
      <c r="QRJ21" s="52" t="s">
        <v>189</v>
      </c>
      <c r="QRK21" s="52" t="s">
        <v>189</v>
      </c>
      <c r="QRL21" s="52" t="s">
        <v>189</v>
      </c>
      <c r="QRM21" s="52" t="s">
        <v>189</v>
      </c>
      <c r="QRN21" s="52" t="s">
        <v>189</v>
      </c>
      <c r="QRO21" s="52" t="s">
        <v>189</v>
      </c>
      <c r="QRP21" s="52" t="s">
        <v>189</v>
      </c>
      <c r="QRQ21" s="52" t="s">
        <v>189</v>
      </c>
      <c r="QRR21" s="52" t="s">
        <v>189</v>
      </c>
      <c r="QRS21" s="52" t="s">
        <v>189</v>
      </c>
      <c r="QRT21" s="52" t="s">
        <v>189</v>
      </c>
      <c r="QRU21" s="52" t="s">
        <v>189</v>
      </c>
      <c r="QRV21" s="52" t="s">
        <v>189</v>
      </c>
      <c r="QRW21" s="52" t="s">
        <v>189</v>
      </c>
      <c r="QRX21" s="52" t="s">
        <v>189</v>
      </c>
      <c r="QRY21" s="52" t="s">
        <v>189</v>
      </c>
      <c r="QRZ21" s="52" t="s">
        <v>189</v>
      </c>
      <c r="QSA21" s="52" t="s">
        <v>189</v>
      </c>
      <c r="QSB21" s="52" t="s">
        <v>189</v>
      </c>
      <c r="QSC21" s="52" t="s">
        <v>189</v>
      </c>
      <c r="QSD21" s="52" t="s">
        <v>189</v>
      </c>
      <c r="QSE21" s="52" t="s">
        <v>189</v>
      </c>
      <c r="QSF21" s="52" t="s">
        <v>189</v>
      </c>
      <c r="QSG21" s="52" t="s">
        <v>189</v>
      </c>
      <c r="QSH21" s="52" t="s">
        <v>189</v>
      </c>
      <c r="QSI21" s="52" t="s">
        <v>189</v>
      </c>
      <c r="QSJ21" s="52" t="s">
        <v>189</v>
      </c>
      <c r="QSK21" s="52" t="s">
        <v>189</v>
      </c>
      <c r="QSL21" s="52" t="s">
        <v>189</v>
      </c>
      <c r="QSM21" s="52" t="s">
        <v>189</v>
      </c>
      <c r="QSN21" s="52" t="s">
        <v>189</v>
      </c>
      <c r="QSO21" s="52" t="s">
        <v>189</v>
      </c>
      <c r="QSP21" s="52" t="s">
        <v>189</v>
      </c>
      <c r="QSQ21" s="52" t="s">
        <v>189</v>
      </c>
      <c r="QSR21" s="52" t="s">
        <v>189</v>
      </c>
      <c r="QSS21" s="52" t="s">
        <v>189</v>
      </c>
      <c r="QST21" s="52" t="s">
        <v>189</v>
      </c>
      <c r="QSU21" s="52" t="s">
        <v>189</v>
      </c>
      <c r="QSV21" s="52" t="s">
        <v>189</v>
      </c>
      <c r="QSW21" s="52" t="s">
        <v>189</v>
      </c>
      <c r="QSX21" s="52" t="s">
        <v>189</v>
      </c>
      <c r="QSY21" s="52" t="s">
        <v>189</v>
      </c>
      <c r="QSZ21" s="52" t="s">
        <v>189</v>
      </c>
      <c r="QTA21" s="52" t="s">
        <v>189</v>
      </c>
      <c r="QTB21" s="52" t="s">
        <v>189</v>
      </c>
      <c r="QTC21" s="52" t="s">
        <v>189</v>
      </c>
      <c r="QTD21" s="52" t="s">
        <v>189</v>
      </c>
      <c r="QTE21" s="52" t="s">
        <v>189</v>
      </c>
      <c r="QTF21" s="52" t="s">
        <v>189</v>
      </c>
      <c r="QTG21" s="52" t="s">
        <v>189</v>
      </c>
      <c r="QTH21" s="52" t="s">
        <v>189</v>
      </c>
      <c r="QTI21" s="52" t="s">
        <v>189</v>
      </c>
      <c r="QTJ21" s="52" t="s">
        <v>189</v>
      </c>
      <c r="QTK21" s="52" t="s">
        <v>189</v>
      </c>
      <c r="QTL21" s="52" t="s">
        <v>189</v>
      </c>
      <c r="QTM21" s="52" t="s">
        <v>189</v>
      </c>
      <c r="QTN21" s="52" t="s">
        <v>189</v>
      </c>
      <c r="QTO21" s="52" t="s">
        <v>189</v>
      </c>
      <c r="QTP21" s="52" t="s">
        <v>189</v>
      </c>
      <c r="QTQ21" s="52" t="s">
        <v>189</v>
      </c>
      <c r="QTR21" s="52" t="s">
        <v>189</v>
      </c>
      <c r="QTS21" s="52" t="s">
        <v>189</v>
      </c>
      <c r="QTT21" s="52" t="s">
        <v>189</v>
      </c>
      <c r="QTU21" s="52" t="s">
        <v>189</v>
      </c>
      <c r="QTV21" s="52" t="s">
        <v>189</v>
      </c>
      <c r="QTW21" s="52" t="s">
        <v>189</v>
      </c>
      <c r="QTX21" s="52" t="s">
        <v>189</v>
      </c>
      <c r="QTY21" s="52" t="s">
        <v>189</v>
      </c>
      <c r="QTZ21" s="52" t="s">
        <v>189</v>
      </c>
      <c r="QUA21" s="52" t="s">
        <v>189</v>
      </c>
      <c r="QUB21" s="52" t="s">
        <v>189</v>
      </c>
      <c r="QUC21" s="52" t="s">
        <v>189</v>
      </c>
      <c r="QUD21" s="52" t="s">
        <v>189</v>
      </c>
      <c r="QUE21" s="52" t="s">
        <v>189</v>
      </c>
      <c r="QUF21" s="52" t="s">
        <v>189</v>
      </c>
      <c r="QUG21" s="52" t="s">
        <v>189</v>
      </c>
      <c r="QUH21" s="52" t="s">
        <v>189</v>
      </c>
      <c r="QUI21" s="52" t="s">
        <v>189</v>
      </c>
      <c r="QUJ21" s="52" t="s">
        <v>189</v>
      </c>
      <c r="QUK21" s="52" t="s">
        <v>189</v>
      </c>
      <c r="QUL21" s="52" t="s">
        <v>189</v>
      </c>
      <c r="QUM21" s="52" t="s">
        <v>189</v>
      </c>
      <c r="QUN21" s="52" t="s">
        <v>189</v>
      </c>
      <c r="QUO21" s="52" t="s">
        <v>189</v>
      </c>
      <c r="QUP21" s="52" t="s">
        <v>189</v>
      </c>
      <c r="QUQ21" s="52" t="s">
        <v>189</v>
      </c>
      <c r="QUR21" s="52" t="s">
        <v>189</v>
      </c>
      <c r="QUS21" s="52" t="s">
        <v>189</v>
      </c>
      <c r="QUT21" s="52" t="s">
        <v>189</v>
      </c>
      <c r="QUU21" s="52" t="s">
        <v>189</v>
      </c>
      <c r="QUV21" s="52" t="s">
        <v>189</v>
      </c>
      <c r="QUW21" s="52" t="s">
        <v>189</v>
      </c>
      <c r="QUX21" s="52" t="s">
        <v>189</v>
      </c>
      <c r="QUY21" s="52" t="s">
        <v>189</v>
      </c>
      <c r="QUZ21" s="52" t="s">
        <v>189</v>
      </c>
      <c r="QVA21" s="52" t="s">
        <v>189</v>
      </c>
      <c r="QVB21" s="52" t="s">
        <v>189</v>
      </c>
      <c r="QVC21" s="52" t="s">
        <v>189</v>
      </c>
      <c r="QVD21" s="52" t="s">
        <v>189</v>
      </c>
      <c r="QVE21" s="52" t="s">
        <v>189</v>
      </c>
      <c r="QVF21" s="52" t="s">
        <v>189</v>
      </c>
      <c r="QVG21" s="52" t="s">
        <v>189</v>
      </c>
      <c r="QVH21" s="52" t="s">
        <v>189</v>
      </c>
      <c r="QVI21" s="52" t="s">
        <v>189</v>
      </c>
      <c r="QVJ21" s="52" t="s">
        <v>189</v>
      </c>
      <c r="QVK21" s="52" t="s">
        <v>189</v>
      </c>
      <c r="QVL21" s="52" t="s">
        <v>189</v>
      </c>
      <c r="QVM21" s="52" t="s">
        <v>189</v>
      </c>
      <c r="QVN21" s="52" t="s">
        <v>189</v>
      </c>
      <c r="QVO21" s="52" t="s">
        <v>189</v>
      </c>
      <c r="QVP21" s="52" t="s">
        <v>189</v>
      </c>
      <c r="QVQ21" s="52" t="s">
        <v>189</v>
      </c>
      <c r="QVR21" s="52" t="s">
        <v>189</v>
      </c>
      <c r="QVS21" s="52" t="s">
        <v>189</v>
      </c>
      <c r="QVT21" s="52" t="s">
        <v>189</v>
      </c>
      <c r="QVU21" s="52" t="s">
        <v>189</v>
      </c>
      <c r="QVV21" s="52" t="s">
        <v>189</v>
      </c>
      <c r="QVW21" s="52" t="s">
        <v>189</v>
      </c>
      <c r="QVX21" s="52" t="s">
        <v>189</v>
      </c>
      <c r="QVY21" s="52" t="s">
        <v>189</v>
      </c>
      <c r="QVZ21" s="52" t="s">
        <v>189</v>
      </c>
      <c r="QWA21" s="52" t="s">
        <v>189</v>
      </c>
      <c r="QWB21" s="52" t="s">
        <v>189</v>
      </c>
      <c r="QWC21" s="52" t="s">
        <v>189</v>
      </c>
      <c r="QWD21" s="52" t="s">
        <v>189</v>
      </c>
      <c r="QWE21" s="52" t="s">
        <v>189</v>
      </c>
      <c r="QWF21" s="52" t="s">
        <v>189</v>
      </c>
      <c r="QWG21" s="52" t="s">
        <v>189</v>
      </c>
      <c r="QWH21" s="52" t="s">
        <v>189</v>
      </c>
      <c r="QWI21" s="52" t="s">
        <v>189</v>
      </c>
      <c r="QWJ21" s="52" t="s">
        <v>189</v>
      </c>
      <c r="QWK21" s="52" t="s">
        <v>189</v>
      </c>
      <c r="QWL21" s="52" t="s">
        <v>189</v>
      </c>
      <c r="QWM21" s="52" t="s">
        <v>189</v>
      </c>
      <c r="QWN21" s="52" t="s">
        <v>189</v>
      </c>
      <c r="QWO21" s="52" t="s">
        <v>189</v>
      </c>
      <c r="QWP21" s="52" t="s">
        <v>189</v>
      </c>
      <c r="QWQ21" s="52" t="s">
        <v>189</v>
      </c>
      <c r="QWR21" s="52" t="s">
        <v>189</v>
      </c>
      <c r="QWS21" s="52" t="s">
        <v>189</v>
      </c>
      <c r="QWT21" s="52" t="s">
        <v>189</v>
      </c>
      <c r="QWU21" s="52" t="s">
        <v>189</v>
      </c>
      <c r="QWV21" s="52" t="s">
        <v>189</v>
      </c>
      <c r="QWW21" s="52" t="s">
        <v>189</v>
      </c>
      <c r="QWX21" s="52" t="s">
        <v>189</v>
      </c>
      <c r="QWY21" s="52" t="s">
        <v>189</v>
      </c>
      <c r="QWZ21" s="52" t="s">
        <v>189</v>
      </c>
      <c r="QXA21" s="52" t="s">
        <v>189</v>
      </c>
      <c r="QXB21" s="52" t="s">
        <v>189</v>
      </c>
      <c r="QXC21" s="52" t="s">
        <v>189</v>
      </c>
      <c r="QXD21" s="52" t="s">
        <v>189</v>
      </c>
      <c r="QXE21" s="52" t="s">
        <v>189</v>
      </c>
      <c r="QXF21" s="52" t="s">
        <v>189</v>
      </c>
      <c r="QXG21" s="52" t="s">
        <v>189</v>
      </c>
      <c r="QXH21" s="52" t="s">
        <v>189</v>
      </c>
      <c r="QXI21" s="52" t="s">
        <v>189</v>
      </c>
      <c r="QXJ21" s="52" t="s">
        <v>189</v>
      </c>
      <c r="QXK21" s="52" t="s">
        <v>189</v>
      </c>
      <c r="QXL21" s="52" t="s">
        <v>189</v>
      </c>
      <c r="QXM21" s="52" t="s">
        <v>189</v>
      </c>
      <c r="QXN21" s="52" t="s">
        <v>189</v>
      </c>
      <c r="QXO21" s="52" t="s">
        <v>189</v>
      </c>
      <c r="QXP21" s="52" t="s">
        <v>189</v>
      </c>
      <c r="QXQ21" s="52" t="s">
        <v>189</v>
      </c>
      <c r="QXR21" s="52" t="s">
        <v>189</v>
      </c>
      <c r="QXS21" s="52" t="s">
        <v>189</v>
      </c>
      <c r="QXT21" s="52" t="s">
        <v>189</v>
      </c>
      <c r="QXU21" s="52" t="s">
        <v>189</v>
      </c>
      <c r="QXV21" s="52" t="s">
        <v>189</v>
      </c>
      <c r="QXW21" s="52" t="s">
        <v>189</v>
      </c>
      <c r="QXX21" s="52" t="s">
        <v>189</v>
      </c>
      <c r="QXY21" s="52" t="s">
        <v>189</v>
      </c>
      <c r="QXZ21" s="52" t="s">
        <v>189</v>
      </c>
      <c r="QYA21" s="52" t="s">
        <v>189</v>
      </c>
      <c r="QYB21" s="52" t="s">
        <v>189</v>
      </c>
      <c r="QYC21" s="52" t="s">
        <v>189</v>
      </c>
      <c r="QYD21" s="52" t="s">
        <v>189</v>
      </c>
      <c r="QYE21" s="52" t="s">
        <v>189</v>
      </c>
      <c r="QYF21" s="52" t="s">
        <v>189</v>
      </c>
      <c r="QYG21" s="52" t="s">
        <v>189</v>
      </c>
      <c r="QYH21" s="52" t="s">
        <v>189</v>
      </c>
      <c r="QYI21" s="52" t="s">
        <v>189</v>
      </c>
      <c r="QYJ21" s="52" t="s">
        <v>189</v>
      </c>
      <c r="QYK21" s="52" t="s">
        <v>189</v>
      </c>
      <c r="QYL21" s="52" t="s">
        <v>189</v>
      </c>
      <c r="QYM21" s="52" t="s">
        <v>189</v>
      </c>
      <c r="QYN21" s="52" t="s">
        <v>189</v>
      </c>
      <c r="QYO21" s="52" t="s">
        <v>189</v>
      </c>
      <c r="QYP21" s="52" t="s">
        <v>189</v>
      </c>
      <c r="QYQ21" s="52" t="s">
        <v>189</v>
      </c>
      <c r="QYR21" s="52" t="s">
        <v>189</v>
      </c>
      <c r="QYS21" s="52" t="s">
        <v>189</v>
      </c>
      <c r="QYT21" s="52" t="s">
        <v>189</v>
      </c>
      <c r="QYU21" s="52" t="s">
        <v>189</v>
      </c>
      <c r="QYV21" s="52" t="s">
        <v>189</v>
      </c>
      <c r="QYW21" s="52" t="s">
        <v>189</v>
      </c>
      <c r="QYX21" s="52" t="s">
        <v>189</v>
      </c>
      <c r="QYY21" s="52" t="s">
        <v>189</v>
      </c>
      <c r="QYZ21" s="52" t="s">
        <v>189</v>
      </c>
      <c r="QZA21" s="52" t="s">
        <v>189</v>
      </c>
      <c r="QZB21" s="52" t="s">
        <v>189</v>
      </c>
      <c r="QZC21" s="52" t="s">
        <v>189</v>
      </c>
      <c r="QZD21" s="52" t="s">
        <v>189</v>
      </c>
      <c r="QZE21" s="52" t="s">
        <v>189</v>
      </c>
      <c r="QZF21" s="52" t="s">
        <v>189</v>
      </c>
      <c r="QZG21" s="52" t="s">
        <v>189</v>
      </c>
      <c r="QZH21" s="52" t="s">
        <v>189</v>
      </c>
      <c r="QZI21" s="52" t="s">
        <v>189</v>
      </c>
      <c r="QZJ21" s="52" t="s">
        <v>189</v>
      </c>
      <c r="QZK21" s="52" t="s">
        <v>189</v>
      </c>
      <c r="QZL21" s="52" t="s">
        <v>189</v>
      </c>
      <c r="QZM21" s="52" t="s">
        <v>189</v>
      </c>
      <c r="QZN21" s="52" t="s">
        <v>189</v>
      </c>
      <c r="QZO21" s="52" t="s">
        <v>189</v>
      </c>
      <c r="QZP21" s="52" t="s">
        <v>189</v>
      </c>
      <c r="QZQ21" s="52" t="s">
        <v>189</v>
      </c>
      <c r="QZR21" s="52" t="s">
        <v>189</v>
      </c>
      <c r="QZS21" s="52" t="s">
        <v>189</v>
      </c>
      <c r="QZT21" s="52" t="s">
        <v>189</v>
      </c>
      <c r="QZU21" s="52" t="s">
        <v>189</v>
      </c>
      <c r="QZV21" s="52" t="s">
        <v>189</v>
      </c>
      <c r="QZW21" s="52" t="s">
        <v>189</v>
      </c>
      <c r="QZX21" s="52" t="s">
        <v>189</v>
      </c>
      <c r="QZY21" s="52" t="s">
        <v>189</v>
      </c>
      <c r="QZZ21" s="52" t="s">
        <v>189</v>
      </c>
      <c r="RAA21" s="52" t="s">
        <v>189</v>
      </c>
      <c r="RAB21" s="52" t="s">
        <v>189</v>
      </c>
      <c r="RAC21" s="52" t="s">
        <v>189</v>
      </c>
      <c r="RAD21" s="52" t="s">
        <v>189</v>
      </c>
      <c r="RAE21" s="52" t="s">
        <v>189</v>
      </c>
      <c r="RAF21" s="52" t="s">
        <v>189</v>
      </c>
      <c r="RAG21" s="52" t="s">
        <v>189</v>
      </c>
      <c r="RAH21" s="52" t="s">
        <v>189</v>
      </c>
      <c r="RAI21" s="52" t="s">
        <v>189</v>
      </c>
      <c r="RAJ21" s="52" t="s">
        <v>189</v>
      </c>
      <c r="RAK21" s="52" t="s">
        <v>189</v>
      </c>
      <c r="RAL21" s="52" t="s">
        <v>189</v>
      </c>
      <c r="RAM21" s="52" t="s">
        <v>189</v>
      </c>
      <c r="RAN21" s="52" t="s">
        <v>189</v>
      </c>
      <c r="RAO21" s="52" t="s">
        <v>189</v>
      </c>
      <c r="RAP21" s="52" t="s">
        <v>189</v>
      </c>
      <c r="RAQ21" s="52" t="s">
        <v>189</v>
      </c>
      <c r="RAR21" s="52" t="s">
        <v>189</v>
      </c>
      <c r="RAS21" s="52" t="s">
        <v>189</v>
      </c>
      <c r="RAT21" s="52" t="s">
        <v>189</v>
      </c>
      <c r="RAU21" s="52" t="s">
        <v>189</v>
      </c>
      <c r="RAV21" s="52" t="s">
        <v>189</v>
      </c>
      <c r="RAW21" s="52" t="s">
        <v>189</v>
      </c>
      <c r="RAX21" s="52" t="s">
        <v>189</v>
      </c>
      <c r="RAY21" s="52" t="s">
        <v>189</v>
      </c>
      <c r="RAZ21" s="52" t="s">
        <v>189</v>
      </c>
      <c r="RBA21" s="52" t="s">
        <v>189</v>
      </c>
      <c r="RBB21" s="52" t="s">
        <v>189</v>
      </c>
      <c r="RBC21" s="52" t="s">
        <v>189</v>
      </c>
      <c r="RBD21" s="52" t="s">
        <v>189</v>
      </c>
      <c r="RBE21" s="52" t="s">
        <v>189</v>
      </c>
      <c r="RBF21" s="52" t="s">
        <v>189</v>
      </c>
      <c r="RBG21" s="52" t="s">
        <v>189</v>
      </c>
      <c r="RBH21" s="52" t="s">
        <v>189</v>
      </c>
      <c r="RBI21" s="52" t="s">
        <v>189</v>
      </c>
      <c r="RBJ21" s="52" t="s">
        <v>189</v>
      </c>
      <c r="RBK21" s="52" t="s">
        <v>189</v>
      </c>
      <c r="RBL21" s="52" t="s">
        <v>189</v>
      </c>
      <c r="RBM21" s="52" t="s">
        <v>189</v>
      </c>
      <c r="RBN21" s="52" t="s">
        <v>189</v>
      </c>
      <c r="RBO21" s="52" t="s">
        <v>189</v>
      </c>
      <c r="RBP21" s="52" t="s">
        <v>189</v>
      </c>
      <c r="RBQ21" s="52" t="s">
        <v>189</v>
      </c>
      <c r="RBR21" s="52" t="s">
        <v>189</v>
      </c>
      <c r="RBS21" s="52" t="s">
        <v>189</v>
      </c>
      <c r="RBT21" s="52" t="s">
        <v>189</v>
      </c>
      <c r="RBU21" s="52" t="s">
        <v>189</v>
      </c>
      <c r="RBV21" s="52" t="s">
        <v>189</v>
      </c>
      <c r="RBW21" s="52" t="s">
        <v>189</v>
      </c>
      <c r="RBX21" s="52" t="s">
        <v>189</v>
      </c>
      <c r="RBY21" s="52" t="s">
        <v>189</v>
      </c>
      <c r="RBZ21" s="52" t="s">
        <v>189</v>
      </c>
      <c r="RCA21" s="52" t="s">
        <v>189</v>
      </c>
      <c r="RCB21" s="52" t="s">
        <v>189</v>
      </c>
      <c r="RCC21" s="52" t="s">
        <v>189</v>
      </c>
      <c r="RCD21" s="52" t="s">
        <v>189</v>
      </c>
      <c r="RCE21" s="52" t="s">
        <v>189</v>
      </c>
      <c r="RCF21" s="52" t="s">
        <v>189</v>
      </c>
      <c r="RCG21" s="52" t="s">
        <v>189</v>
      </c>
      <c r="RCH21" s="52" t="s">
        <v>189</v>
      </c>
      <c r="RCI21" s="52" t="s">
        <v>189</v>
      </c>
      <c r="RCJ21" s="52" t="s">
        <v>189</v>
      </c>
      <c r="RCK21" s="52" t="s">
        <v>189</v>
      </c>
      <c r="RCL21" s="52" t="s">
        <v>189</v>
      </c>
      <c r="RCM21" s="52" t="s">
        <v>189</v>
      </c>
      <c r="RCN21" s="52" t="s">
        <v>189</v>
      </c>
      <c r="RCO21" s="52" t="s">
        <v>189</v>
      </c>
      <c r="RCP21" s="52" t="s">
        <v>189</v>
      </c>
      <c r="RCQ21" s="52" t="s">
        <v>189</v>
      </c>
      <c r="RCR21" s="52" t="s">
        <v>189</v>
      </c>
      <c r="RCS21" s="52" t="s">
        <v>189</v>
      </c>
      <c r="RCT21" s="52" t="s">
        <v>189</v>
      </c>
      <c r="RCU21" s="52" t="s">
        <v>189</v>
      </c>
      <c r="RCV21" s="52" t="s">
        <v>189</v>
      </c>
      <c r="RCW21" s="52" t="s">
        <v>189</v>
      </c>
      <c r="RCX21" s="52" t="s">
        <v>189</v>
      </c>
      <c r="RCY21" s="52" t="s">
        <v>189</v>
      </c>
      <c r="RCZ21" s="52" t="s">
        <v>189</v>
      </c>
      <c r="RDA21" s="52" t="s">
        <v>189</v>
      </c>
      <c r="RDB21" s="52" t="s">
        <v>189</v>
      </c>
      <c r="RDC21" s="52" t="s">
        <v>189</v>
      </c>
      <c r="RDD21" s="52" t="s">
        <v>189</v>
      </c>
      <c r="RDE21" s="52" t="s">
        <v>189</v>
      </c>
      <c r="RDF21" s="52" t="s">
        <v>189</v>
      </c>
      <c r="RDG21" s="52" t="s">
        <v>189</v>
      </c>
      <c r="RDH21" s="52" t="s">
        <v>189</v>
      </c>
      <c r="RDI21" s="52" t="s">
        <v>189</v>
      </c>
      <c r="RDJ21" s="52" t="s">
        <v>189</v>
      </c>
      <c r="RDK21" s="52" t="s">
        <v>189</v>
      </c>
      <c r="RDL21" s="52" t="s">
        <v>189</v>
      </c>
      <c r="RDM21" s="52" t="s">
        <v>189</v>
      </c>
      <c r="RDN21" s="52" t="s">
        <v>189</v>
      </c>
      <c r="RDO21" s="52" t="s">
        <v>189</v>
      </c>
      <c r="RDP21" s="52" t="s">
        <v>189</v>
      </c>
      <c r="RDQ21" s="52" t="s">
        <v>189</v>
      </c>
      <c r="RDR21" s="52" t="s">
        <v>189</v>
      </c>
      <c r="RDS21" s="52" t="s">
        <v>189</v>
      </c>
      <c r="RDT21" s="52" t="s">
        <v>189</v>
      </c>
      <c r="RDU21" s="52" t="s">
        <v>189</v>
      </c>
      <c r="RDV21" s="52" t="s">
        <v>189</v>
      </c>
      <c r="RDW21" s="52" t="s">
        <v>189</v>
      </c>
      <c r="RDX21" s="52" t="s">
        <v>189</v>
      </c>
      <c r="RDY21" s="52" t="s">
        <v>189</v>
      </c>
      <c r="RDZ21" s="52" t="s">
        <v>189</v>
      </c>
      <c r="REA21" s="52" t="s">
        <v>189</v>
      </c>
      <c r="REB21" s="52" t="s">
        <v>189</v>
      </c>
      <c r="REC21" s="52" t="s">
        <v>189</v>
      </c>
      <c r="RED21" s="52" t="s">
        <v>189</v>
      </c>
      <c r="REE21" s="52" t="s">
        <v>189</v>
      </c>
      <c r="REF21" s="52" t="s">
        <v>189</v>
      </c>
      <c r="REG21" s="52" t="s">
        <v>189</v>
      </c>
      <c r="REH21" s="52" t="s">
        <v>189</v>
      </c>
      <c r="REI21" s="52" t="s">
        <v>189</v>
      </c>
      <c r="REJ21" s="52" t="s">
        <v>189</v>
      </c>
      <c r="REK21" s="52" t="s">
        <v>189</v>
      </c>
      <c r="REL21" s="52" t="s">
        <v>189</v>
      </c>
      <c r="REM21" s="52" t="s">
        <v>189</v>
      </c>
      <c r="REN21" s="52" t="s">
        <v>189</v>
      </c>
      <c r="REO21" s="52" t="s">
        <v>189</v>
      </c>
      <c r="REP21" s="52" t="s">
        <v>189</v>
      </c>
      <c r="REQ21" s="52" t="s">
        <v>189</v>
      </c>
      <c r="RER21" s="52" t="s">
        <v>189</v>
      </c>
      <c r="RES21" s="52" t="s">
        <v>189</v>
      </c>
      <c r="RET21" s="52" t="s">
        <v>189</v>
      </c>
      <c r="REU21" s="52" t="s">
        <v>189</v>
      </c>
      <c r="REV21" s="52" t="s">
        <v>189</v>
      </c>
      <c r="REW21" s="52" t="s">
        <v>189</v>
      </c>
      <c r="REX21" s="52" t="s">
        <v>189</v>
      </c>
      <c r="REY21" s="52" t="s">
        <v>189</v>
      </c>
      <c r="REZ21" s="52" t="s">
        <v>189</v>
      </c>
      <c r="RFA21" s="52" t="s">
        <v>189</v>
      </c>
      <c r="RFB21" s="52" t="s">
        <v>189</v>
      </c>
      <c r="RFC21" s="52" t="s">
        <v>189</v>
      </c>
      <c r="RFD21" s="52" t="s">
        <v>189</v>
      </c>
      <c r="RFE21" s="52" t="s">
        <v>189</v>
      </c>
      <c r="RFF21" s="52" t="s">
        <v>189</v>
      </c>
      <c r="RFG21" s="52" t="s">
        <v>189</v>
      </c>
      <c r="RFH21" s="52" t="s">
        <v>189</v>
      </c>
      <c r="RFI21" s="52" t="s">
        <v>189</v>
      </c>
      <c r="RFJ21" s="52" t="s">
        <v>189</v>
      </c>
      <c r="RFK21" s="52" t="s">
        <v>189</v>
      </c>
      <c r="RFL21" s="52" t="s">
        <v>189</v>
      </c>
      <c r="RFM21" s="52" t="s">
        <v>189</v>
      </c>
      <c r="RFN21" s="52" t="s">
        <v>189</v>
      </c>
      <c r="RFO21" s="52" t="s">
        <v>189</v>
      </c>
      <c r="RFP21" s="52" t="s">
        <v>189</v>
      </c>
      <c r="RFQ21" s="52" t="s">
        <v>189</v>
      </c>
      <c r="RFR21" s="52" t="s">
        <v>189</v>
      </c>
      <c r="RFS21" s="52" t="s">
        <v>189</v>
      </c>
      <c r="RFT21" s="52" t="s">
        <v>189</v>
      </c>
      <c r="RFU21" s="52" t="s">
        <v>189</v>
      </c>
      <c r="RFV21" s="52" t="s">
        <v>189</v>
      </c>
      <c r="RFW21" s="52" t="s">
        <v>189</v>
      </c>
      <c r="RFX21" s="52" t="s">
        <v>189</v>
      </c>
      <c r="RFY21" s="52" t="s">
        <v>189</v>
      </c>
      <c r="RFZ21" s="52" t="s">
        <v>189</v>
      </c>
      <c r="RGA21" s="52" t="s">
        <v>189</v>
      </c>
      <c r="RGB21" s="52" t="s">
        <v>189</v>
      </c>
      <c r="RGC21" s="52" t="s">
        <v>189</v>
      </c>
      <c r="RGD21" s="52" t="s">
        <v>189</v>
      </c>
      <c r="RGE21" s="52" t="s">
        <v>189</v>
      </c>
      <c r="RGF21" s="52" t="s">
        <v>189</v>
      </c>
      <c r="RGG21" s="52" t="s">
        <v>189</v>
      </c>
      <c r="RGH21" s="52" t="s">
        <v>189</v>
      </c>
      <c r="RGI21" s="52" t="s">
        <v>189</v>
      </c>
      <c r="RGJ21" s="52" t="s">
        <v>189</v>
      </c>
      <c r="RGK21" s="52" t="s">
        <v>189</v>
      </c>
      <c r="RGL21" s="52" t="s">
        <v>189</v>
      </c>
      <c r="RGM21" s="52" t="s">
        <v>189</v>
      </c>
      <c r="RGN21" s="52" t="s">
        <v>189</v>
      </c>
      <c r="RGO21" s="52" t="s">
        <v>189</v>
      </c>
      <c r="RGP21" s="52" t="s">
        <v>189</v>
      </c>
      <c r="RGQ21" s="52" t="s">
        <v>189</v>
      </c>
      <c r="RGR21" s="52" t="s">
        <v>189</v>
      </c>
      <c r="RGS21" s="52" t="s">
        <v>189</v>
      </c>
      <c r="RGT21" s="52" t="s">
        <v>189</v>
      </c>
      <c r="RGU21" s="52" t="s">
        <v>189</v>
      </c>
      <c r="RGV21" s="52" t="s">
        <v>189</v>
      </c>
      <c r="RGW21" s="52" t="s">
        <v>189</v>
      </c>
      <c r="RGX21" s="52" t="s">
        <v>189</v>
      </c>
      <c r="RGY21" s="52" t="s">
        <v>189</v>
      </c>
      <c r="RGZ21" s="52" t="s">
        <v>189</v>
      </c>
      <c r="RHA21" s="52" t="s">
        <v>189</v>
      </c>
      <c r="RHB21" s="52" t="s">
        <v>189</v>
      </c>
      <c r="RHC21" s="52" t="s">
        <v>189</v>
      </c>
      <c r="RHD21" s="52" t="s">
        <v>189</v>
      </c>
      <c r="RHE21" s="52" t="s">
        <v>189</v>
      </c>
      <c r="RHF21" s="52" t="s">
        <v>189</v>
      </c>
      <c r="RHG21" s="52" t="s">
        <v>189</v>
      </c>
      <c r="RHH21" s="52" t="s">
        <v>189</v>
      </c>
      <c r="RHI21" s="52" t="s">
        <v>189</v>
      </c>
      <c r="RHJ21" s="52" t="s">
        <v>189</v>
      </c>
      <c r="RHK21" s="52" t="s">
        <v>189</v>
      </c>
      <c r="RHL21" s="52" t="s">
        <v>189</v>
      </c>
      <c r="RHM21" s="52" t="s">
        <v>189</v>
      </c>
      <c r="RHN21" s="52" t="s">
        <v>189</v>
      </c>
      <c r="RHO21" s="52" t="s">
        <v>189</v>
      </c>
      <c r="RHP21" s="52" t="s">
        <v>189</v>
      </c>
      <c r="RHQ21" s="52" t="s">
        <v>189</v>
      </c>
      <c r="RHR21" s="52" t="s">
        <v>189</v>
      </c>
      <c r="RHS21" s="52" t="s">
        <v>189</v>
      </c>
      <c r="RHT21" s="52" t="s">
        <v>189</v>
      </c>
      <c r="RHU21" s="52" t="s">
        <v>189</v>
      </c>
      <c r="RHV21" s="52" t="s">
        <v>189</v>
      </c>
      <c r="RHW21" s="52" t="s">
        <v>189</v>
      </c>
      <c r="RHX21" s="52" t="s">
        <v>189</v>
      </c>
      <c r="RHY21" s="52" t="s">
        <v>189</v>
      </c>
      <c r="RHZ21" s="52" t="s">
        <v>189</v>
      </c>
      <c r="RIA21" s="52" t="s">
        <v>189</v>
      </c>
      <c r="RIB21" s="52" t="s">
        <v>189</v>
      </c>
      <c r="RIC21" s="52" t="s">
        <v>189</v>
      </c>
      <c r="RID21" s="52" t="s">
        <v>189</v>
      </c>
      <c r="RIE21" s="52" t="s">
        <v>189</v>
      </c>
      <c r="RIF21" s="52" t="s">
        <v>189</v>
      </c>
      <c r="RIG21" s="52" t="s">
        <v>189</v>
      </c>
      <c r="RIH21" s="52" t="s">
        <v>189</v>
      </c>
      <c r="RII21" s="52" t="s">
        <v>189</v>
      </c>
      <c r="RIJ21" s="52" t="s">
        <v>189</v>
      </c>
      <c r="RIK21" s="52" t="s">
        <v>189</v>
      </c>
      <c r="RIL21" s="52" t="s">
        <v>189</v>
      </c>
      <c r="RIM21" s="52" t="s">
        <v>189</v>
      </c>
      <c r="RIN21" s="52" t="s">
        <v>189</v>
      </c>
      <c r="RIO21" s="52" t="s">
        <v>189</v>
      </c>
      <c r="RIP21" s="52" t="s">
        <v>189</v>
      </c>
      <c r="RIQ21" s="52" t="s">
        <v>189</v>
      </c>
      <c r="RIR21" s="52" t="s">
        <v>189</v>
      </c>
      <c r="RIS21" s="52" t="s">
        <v>189</v>
      </c>
      <c r="RIT21" s="52" t="s">
        <v>189</v>
      </c>
      <c r="RIU21" s="52" t="s">
        <v>189</v>
      </c>
      <c r="RIV21" s="52" t="s">
        <v>189</v>
      </c>
      <c r="RIW21" s="52" t="s">
        <v>189</v>
      </c>
      <c r="RIX21" s="52" t="s">
        <v>189</v>
      </c>
      <c r="RIY21" s="52" t="s">
        <v>189</v>
      </c>
      <c r="RIZ21" s="52" t="s">
        <v>189</v>
      </c>
      <c r="RJA21" s="52" t="s">
        <v>189</v>
      </c>
      <c r="RJB21" s="52" t="s">
        <v>189</v>
      </c>
      <c r="RJC21" s="52" t="s">
        <v>189</v>
      </c>
      <c r="RJD21" s="52" t="s">
        <v>189</v>
      </c>
      <c r="RJE21" s="52" t="s">
        <v>189</v>
      </c>
      <c r="RJF21" s="52" t="s">
        <v>189</v>
      </c>
      <c r="RJG21" s="52" t="s">
        <v>189</v>
      </c>
      <c r="RJH21" s="52" t="s">
        <v>189</v>
      </c>
      <c r="RJI21" s="52" t="s">
        <v>189</v>
      </c>
      <c r="RJJ21" s="52" t="s">
        <v>189</v>
      </c>
      <c r="RJK21" s="52" t="s">
        <v>189</v>
      </c>
      <c r="RJL21" s="52" t="s">
        <v>189</v>
      </c>
      <c r="RJM21" s="52" t="s">
        <v>189</v>
      </c>
      <c r="RJN21" s="52" t="s">
        <v>189</v>
      </c>
      <c r="RJO21" s="52" t="s">
        <v>189</v>
      </c>
      <c r="RJP21" s="52" t="s">
        <v>189</v>
      </c>
      <c r="RJQ21" s="52" t="s">
        <v>189</v>
      </c>
      <c r="RJR21" s="52" t="s">
        <v>189</v>
      </c>
      <c r="RJS21" s="52" t="s">
        <v>189</v>
      </c>
      <c r="RJT21" s="52" t="s">
        <v>189</v>
      </c>
      <c r="RJU21" s="52" t="s">
        <v>189</v>
      </c>
      <c r="RJV21" s="52" t="s">
        <v>189</v>
      </c>
      <c r="RJW21" s="52" t="s">
        <v>189</v>
      </c>
      <c r="RJX21" s="52" t="s">
        <v>189</v>
      </c>
      <c r="RJY21" s="52" t="s">
        <v>189</v>
      </c>
      <c r="RJZ21" s="52" t="s">
        <v>189</v>
      </c>
      <c r="RKA21" s="52" t="s">
        <v>189</v>
      </c>
      <c r="RKB21" s="52" t="s">
        <v>189</v>
      </c>
      <c r="RKC21" s="52" t="s">
        <v>189</v>
      </c>
      <c r="RKD21" s="52" t="s">
        <v>189</v>
      </c>
      <c r="RKE21" s="52" t="s">
        <v>189</v>
      </c>
      <c r="RKF21" s="52" t="s">
        <v>189</v>
      </c>
      <c r="RKG21" s="52" t="s">
        <v>189</v>
      </c>
      <c r="RKH21" s="52" t="s">
        <v>189</v>
      </c>
      <c r="RKI21" s="52" t="s">
        <v>189</v>
      </c>
      <c r="RKJ21" s="52" t="s">
        <v>189</v>
      </c>
      <c r="RKK21" s="52" t="s">
        <v>189</v>
      </c>
      <c r="RKL21" s="52" t="s">
        <v>189</v>
      </c>
      <c r="RKM21" s="52" t="s">
        <v>189</v>
      </c>
      <c r="RKN21" s="52" t="s">
        <v>189</v>
      </c>
      <c r="RKO21" s="52" t="s">
        <v>189</v>
      </c>
      <c r="RKP21" s="52" t="s">
        <v>189</v>
      </c>
      <c r="RKQ21" s="52" t="s">
        <v>189</v>
      </c>
      <c r="RKR21" s="52" t="s">
        <v>189</v>
      </c>
      <c r="RKS21" s="52" t="s">
        <v>189</v>
      </c>
      <c r="RKT21" s="52" t="s">
        <v>189</v>
      </c>
      <c r="RKU21" s="52" t="s">
        <v>189</v>
      </c>
      <c r="RKV21" s="52" t="s">
        <v>189</v>
      </c>
      <c r="RKW21" s="52" t="s">
        <v>189</v>
      </c>
      <c r="RKX21" s="52" t="s">
        <v>189</v>
      </c>
      <c r="RKY21" s="52" t="s">
        <v>189</v>
      </c>
      <c r="RKZ21" s="52" t="s">
        <v>189</v>
      </c>
      <c r="RLA21" s="52" t="s">
        <v>189</v>
      </c>
      <c r="RLB21" s="52" t="s">
        <v>189</v>
      </c>
      <c r="RLC21" s="52" t="s">
        <v>189</v>
      </c>
      <c r="RLD21" s="52" t="s">
        <v>189</v>
      </c>
      <c r="RLE21" s="52" t="s">
        <v>189</v>
      </c>
      <c r="RLF21" s="52" t="s">
        <v>189</v>
      </c>
      <c r="RLG21" s="52" t="s">
        <v>189</v>
      </c>
      <c r="RLH21" s="52" t="s">
        <v>189</v>
      </c>
      <c r="RLI21" s="52" t="s">
        <v>189</v>
      </c>
      <c r="RLJ21" s="52" t="s">
        <v>189</v>
      </c>
      <c r="RLK21" s="52" t="s">
        <v>189</v>
      </c>
      <c r="RLL21" s="52" t="s">
        <v>189</v>
      </c>
      <c r="RLM21" s="52" t="s">
        <v>189</v>
      </c>
      <c r="RLN21" s="52" t="s">
        <v>189</v>
      </c>
      <c r="RLO21" s="52" t="s">
        <v>189</v>
      </c>
      <c r="RLP21" s="52" t="s">
        <v>189</v>
      </c>
      <c r="RLQ21" s="52" t="s">
        <v>189</v>
      </c>
      <c r="RLR21" s="52" t="s">
        <v>189</v>
      </c>
      <c r="RLS21" s="52" t="s">
        <v>189</v>
      </c>
      <c r="RLT21" s="52" t="s">
        <v>189</v>
      </c>
      <c r="RLU21" s="52" t="s">
        <v>189</v>
      </c>
      <c r="RLV21" s="52" t="s">
        <v>189</v>
      </c>
      <c r="RLW21" s="52" t="s">
        <v>189</v>
      </c>
      <c r="RLX21" s="52" t="s">
        <v>189</v>
      </c>
      <c r="RLY21" s="52" t="s">
        <v>189</v>
      </c>
      <c r="RLZ21" s="52" t="s">
        <v>189</v>
      </c>
      <c r="RMA21" s="52" t="s">
        <v>189</v>
      </c>
      <c r="RMB21" s="52" t="s">
        <v>189</v>
      </c>
      <c r="RMC21" s="52" t="s">
        <v>189</v>
      </c>
      <c r="RMD21" s="52" t="s">
        <v>189</v>
      </c>
      <c r="RME21" s="52" t="s">
        <v>189</v>
      </c>
      <c r="RMF21" s="52" t="s">
        <v>189</v>
      </c>
      <c r="RMG21" s="52" t="s">
        <v>189</v>
      </c>
      <c r="RMH21" s="52" t="s">
        <v>189</v>
      </c>
      <c r="RMI21" s="52" t="s">
        <v>189</v>
      </c>
      <c r="RMJ21" s="52" t="s">
        <v>189</v>
      </c>
      <c r="RMK21" s="52" t="s">
        <v>189</v>
      </c>
      <c r="RML21" s="52" t="s">
        <v>189</v>
      </c>
      <c r="RMM21" s="52" t="s">
        <v>189</v>
      </c>
      <c r="RMN21" s="52" t="s">
        <v>189</v>
      </c>
      <c r="RMO21" s="52" t="s">
        <v>189</v>
      </c>
      <c r="RMP21" s="52" t="s">
        <v>189</v>
      </c>
      <c r="RMQ21" s="52" t="s">
        <v>189</v>
      </c>
      <c r="RMR21" s="52" t="s">
        <v>189</v>
      </c>
      <c r="RMS21" s="52" t="s">
        <v>189</v>
      </c>
      <c r="RMT21" s="52" t="s">
        <v>189</v>
      </c>
      <c r="RMU21" s="52" t="s">
        <v>189</v>
      </c>
      <c r="RMV21" s="52" t="s">
        <v>189</v>
      </c>
      <c r="RMW21" s="52" t="s">
        <v>189</v>
      </c>
      <c r="RMX21" s="52" t="s">
        <v>189</v>
      </c>
      <c r="RMY21" s="52" t="s">
        <v>189</v>
      </c>
      <c r="RMZ21" s="52" t="s">
        <v>189</v>
      </c>
      <c r="RNA21" s="52" t="s">
        <v>189</v>
      </c>
      <c r="RNB21" s="52" t="s">
        <v>189</v>
      </c>
      <c r="RNC21" s="52" t="s">
        <v>189</v>
      </c>
      <c r="RND21" s="52" t="s">
        <v>189</v>
      </c>
      <c r="RNE21" s="52" t="s">
        <v>189</v>
      </c>
      <c r="RNF21" s="52" t="s">
        <v>189</v>
      </c>
      <c r="RNG21" s="52" t="s">
        <v>189</v>
      </c>
      <c r="RNH21" s="52" t="s">
        <v>189</v>
      </c>
      <c r="RNI21" s="52" t="s">
        <v>189</v>
      </c>
      <c r="RNJ21" s="52" t="s">
        <v>189</v>
      </c>
      <c r="RNK21" s="52" t="s">
        <v>189</v>
      </c>
      <c r="RNL21" s="52" t="s">
        <v>189</v>
      </c>
      <c r="RNM21" s="52" t="s">
        <v>189</v>
      </c>
      <c r="RNN21" s="52" t="s">
        <v>189</v>
      </c>
      <c r="RNO21" s="52" t="s">
        <v>189</v>
      </c>
      <c r="RNP21" s="52" t="s">
        <v>189</v>
      </c>
      <c r="RNQ21" s="52" t="s">
        <v>189</v>
      </c>
      <c r="RNR21" s="52" t="s">
        <v>189</v>
      </c>
      <c r="RNS21" s="52" t="s">
        <v>189</v>
      </c>
      <c r="RNT21" s="52" t="s">
        <v>189</v>
      </c>
      <c r="RNU21" s="52" t="s">
        <v>189</v>
      </c>
      <c r="RNV21" s="52" t="s">
        <v>189</v>
      </c>
      <c r="RNW21" s="52" t="s">
        <v>189</v>
      </c>
      <c r="RNX21" s="52" t="s">
        <v>189</v>
      </c>
      <c r="RNY21" s="52" t="s">
        <v>189</v>
      </c>
      <c r="RNZ21" s="52" t="s">
        <v>189</v>
      </c>
      <c r="ROA21" s="52" t="s">
        <v>189</v>
      </c>
      <c r="ROB21" s="52" t="s">
        <v>189</v>
      </c>
      <c r="ROC21" s="52" t="s">
        <v>189</v>
      </c>
      <c r="ROD21" s="52" t="s">
        <v>189</v>
      </c>
      <c r="ROE21" s="52" t="s">
        <v>189</v>
      </c>
      <c r="ROF21" s="52" t="s">
        <v>189</v>
      </c>
      <c r="ROG21" s="52" t="s">
        <v>189</v>
      </c>
      <c r="ROH21" s="52" t="s">
        <v>189</v>
      </c>
      <c r="ROI21" s="52" t="s">
        <v>189</v>
      </c>
      <c r="ROJ21" s="52" t="s">
        <v>189</v>
      </c>
      <c r="ROK21" s="52" t="s">
        <v>189</v>
      </c>
      <c r="ROL21" s="52" t="s">
        <v>189</v>
      </c>
      <c r="ROM21" s="52" t="s">
        <v>189</v>
      </c>
      <c r="RON21" s="52" t="s">
        <v>189</v>
      </c>
      <c r="ROO21" s="52" t="s">
        <v>189</v>
      </c>
      <c r="ROP21" s="52" t="s">
        <v>189</v>
      </c>
      <c r="ROQ21" s="52" t="s">
        <v>189</v>
      </c>
      <c r="ROR21" s="52" t="s">
        <v>189</v>
      </c>
      <c r="ROS21" s="52" t="s">
        <v>189</v>
      </c>
      <c r="ROT21" s="52" t="s">
        <v>189</v>
      </c>
      <c r="ROU21" s="52" t="s">
        <v>189</v>
      </c>
      <c r="ROV21" s="52" t="s">
        <v>189</v>
      </c>
      <c r="ROW21" s="52" t="s">
        <v>189</v>
      </c>
      <c r="ROX21" s="52" t="s">
        <v>189</v>
      </c>
      <c r="ROY21" s="52" t="s">
        <v>189</v>
      </c>
      <c r="ROZ21" s="52" t="s">
        <v>189</v>
      </c>
      <c r="RPA21" s="52" t="s">
        <v>189</v>
      </c>
      <c r="RPB21" s="52" t="s">
        <v>189</v>
      </c>
      <c r="RPC21" s="52" t="s">
        <v>189</v>
      </c>
      <c r="RPD21" s="52" t="s">
        <v>189</v>
      </c>
      <c r="RPE21" s="52" t="s">
        <v>189</v>
      </c>
      <c r="RPF21" s="52" t="s">
        <v>189</v>
      </c>
      <c r="RPG21" s="52" t="s">
        <v>189</v>
      </c>
      <c r="RPH21" s="52" t="s">
        <v>189</v>
      </c>
      <c r="RPI21" s="52" t="s">
        <v>189</v>
      </c>
      <c r="RPJ21" s="52" t="s">
        <v>189</v>
      </c>
      <c r="RPK21" s="52" t="s">
        <v>189</v>
      </c>
      <c r="RPL21" s="52" t="s">
        <v>189</v>
      </c>
      <c r="RPM21" s="52" t="s">
        <v>189</v>
      </c>
      <c r="RPN21" s="52" t="s">
        <v>189</v>
      </c>
      <c r="RPO21" s="52" t="s">
        <v>189</v>
      </c>
      <c r="RPP21" s="52" t="s">
        <v>189</v>
      </c>
      <c r="RPQ21" s="52" t="s">
        <v>189</v>
      </c>
      <c r="RPR21" s="52" t="s">
        <v>189</v>
      </c>
      <c r="RPS21" s="52" t="s">
        <v>189</v>
      </c>
      <c r="RPT21" s="52" t="s">
        <v>189</v>
      </c>
      <c r="RPU21" s="52" t="s">
        <v>189</v>
      </c>
      <c r="RPV21" s="52" t="s">
        <v>189</v>
      </c>
      <c r="RPW21" s="52" t="s">
        <v>189</v>
      </c>
      <c r="RPX21" s="52" t="s">
        <v>189</v>
      </c>
      <c r="RPY21" s="52" t="s">
        <v>189</v>
      </c>
      <c r="RPZ21" s="52" t="s">
        <v>189</v>
      </c>
      <c r="RQA21" s="52" t="s">
        <v>189</v>
      </c>
      <c r="RQB21" s="52" t="s">
        <v>189</v>
      </c>
      <c r="RQC21" s="52" t="s">
        <v>189</v>
      </c>
      <c r="RQD21" s="52" t="s">
        <v>189</v>
      </c>
      <c r="RQE21" s="52" t="s">
        <v>189</v>
      </c>
      <c r="RQF21" s="52" t="s">
        <v>189</v>
      </c>
      <c r="RQG21" s="52" t="s">
        <v>189</v>
      </c>
      <c r="RQH21" s="52" t="s">
        <v>189</v>
      </c>
      <c r="RQI21" s="52" t="s">
        <v>189</v>
      </c>
      <c r="RQJ21" s="52" t="s">
        <v>189</v>
      </c>
      <c r="RQK21" s="52" t="s">
        <v>189</v>
      </c>
      <c r="RQL21" s="52" t="s">
        <v>189</v>
      </c>
      <c r="RQM21" s="52" t="s">
        <v>189</v>
      </c>
      <c r="RQN21" s="52" t="s">
        <v>189</v>
      </c>
      <c r="RQO21" s="52" t="s">
        <v>189</v>
      </c>
      <c r="RQP21" s="52" t="s">
        <v>189</v>
      </c>
      <c r="RQQ21" s="52" t="s">
        <v>189</v>
      </c>
      <c r="RQR21" s="52" t="s">
        <v>189</v>
      </c>
      <c r="RQS21" s="52" t="s">
        <v>189</v>
      </c>
      <c r="RQT21" s="52" t="s">
        <v>189</v>
      </c>
      <c r="RQU21" s="52" t="s">
        <v>189</v>
      </c>
      <c r="RQV21" s="52" t="s">
        <v>189</v>
      </c>
      <c r="RQW21" s="52" t="s">
        <v>189</v>
      </c>
      <c r="RQX21" s="52" t="s">
        <v>189</v>
      </c>
      <c r="RQY21" s="52" t="s">
        <v>189</v>
      </c>
      <c r="RQZ21" s="52" t="s">
        <v>189</v>
      </c>
      <c r="RRA21" s="52" t="s">
        <v>189</v>
      </c>
      <c r="RRB21" s="52" t="s">
        <v>189</v>
      </c>
      <c r="RRC21" s="52" t="s">
        <v>189</v>
      </c>
      <c r="RRD21" s="52" t="s">
        <v>189</v>
      </c>
      <c r="RRE21" s="52" t="s">
        <v>189</v>
      </c>
      <c r="RRF21" s="52" t="s">
        <v>189</v>
      </c>
      <c r="RRG21" s="52" t="s">
        <v>189</v>
      </c>
      <c r="RRH21" s="52" t="s">
        <v>189</v>
      </c>
      <c r="RRI21" s="52" t="s">
        <v>189</v>
      </c>
      <c r="RRJ21" s="52" t="s">
        <v>189</v>
      </c>
      <c r="RRK21" s="52" t="s">
        <v>189</v>
      </c>
      <c r="RRL21" s="52" t="s">
        <v>189</v>
      </c>
      <c r="RRM21" s="52" t="s">
        <v>189</v>
      </c>
      <c r="RRN21" s="52" t="s">
        <v>189</v>
      </c>
      <c r="RRO21" s="52" t="s">
        <v>189</v>
      </c>
      <c r="RRP21" s="52" t="s">
        <v>189</v>
      </c>
      <c r="RRQ21" s="52" t="s">
        <v>189</v>
      </c>
      <c r="RRR21" s="52" t="s">
        <v>189</v>
      </c>
      <c r="RRS21" s="52" t="s">
        <v>189</v>
      </c>
      <c r="RRT21" s="52" t="s">
        <v>189</v>
      </c>
      <c r="RRU21" s="52" t="s">
        <v>189</v>
      </c>
      <c r="RRV21" s="52" t="s">
        <v>189</v>
      </c>
      <c r="RRW21" s="52" t="s">
        <v>189</v>
      </c>
      <c r="RRX21" s="52" t="s">
        <v>189</v>
      </c>
      <c r="RRY21" s="52" t="s">
        <v>189</v>
      </c>
      <c r="RRZ21" s="52" t="s">
        <v>189</v>
      </c>
      <c r="RSA21" s="52" t="s">
        <v>189</v>
      </c>
      <c r="RSB21" s="52" t="s">
        <v>189</v>
      </c>
      <c r="RSC21" s="52" t="s">
        <v>189</v>
      </c>
      <c r="RSD21" s="52" t="s">
        <v>189</v>
      </c>
      <c r="RSE21" s="52" t="s">
        <v>189</v>
      </c>
      <c r="RSF21" s="52" t="s">
        <v>189</v>
      </c>
      <c r="RSG21" s="52" t="s">
        <v>189</v>
      </c>
      <c r="RSH21" s="52" t="s">
        <v>189</v>
      </c>
      <c r="RSI21" s="52" t="s">
        <v>189</v>
      </c>
      <c r="RSJ21" s="52" t="s">
        <v>189</v>
      </c>
      <c r="RSK21" s="52" t="s">
        <v>189</v>
      </c>
      <c r="RSL21" s="52" t="s">
        <v>189</v>
      </c>
      <c r="RSM21" s="52" t="s">
        <v>189</v>
      </c>
      <c r="RSN21" s="52" t="s">
        <v>189</v>
      </c>
      <c r="RSO21" s="52" t="s">
        <v>189</v>
      </c>
      <c r="RSP21" s="52" t="s">
        <v>189</v>
      </c>
      <c r="RSQ21" s="52" t="s">
        <v>189</v>
      </c>
      <c r="RSR21" s="52" t="s">
        <v>189</v>
      </c>
      <c r="RSS21" s="52" t="s">
        <v>189</v>
      </c>
      <c r="RST21" s="52" t="s">
        <v>189</v>
      </c>
      <c r="RSU21" s="52" t="s">
        <v>189</v>
      </c>
      <c r="RSV21" s="52" t="s">
        <v>189</v>
      </c>
      <c r="RSW21" s="52" t="s">
        <v>189</v>
      </c>
      <c r="RSX21" s="52" t="s">
        <v>189</v>
      </c>
      <c r="RSY21" s="52" t="s">
        <v>189</v>
      </c>
      <c r="RSZ21" s="52" t="s">
        <v>189</v>
      </c>
      <c r="RTA21" s="52" t="s">
        <v>189</v>
      </c>
      <c r="RTB21" s="52" t="s">
        <v>189</v>
      </c>
      <c r="RTC21" s="52" t="s">
        <v>189</v>
      </c>
      <c r="RTD21" s="52" t="s">
        <v>189</v>
      </c>
      <c r="RTE21" s="52" t="s">
        <v>189</v>
      </c>
      <c r="RTF21" s="52" t="s">
        <v>189</v>
      </c>
      <c r="RTG21" s="52" t="s">
        <v>189</v>
      </c>
      <c r="RTH21" s="52" t="s">
        <v>189</v>
      </c>
      <c r="RTI21" s="52" t="s">
        <v>189</v>
      </c>
      <c r="RTJ21" s="52" t="s">
        <v>189</v>
      </c>
      <c r="RTK21" s="52" t="s">
        <v>189</v>
      </c>
      <c r="RTL21" s="52" t="s">
        <v>189</v>
      </c>
      <c r="RTM21" s="52" t="s">
        <v>189</v>
      </c>
      <c r="RTN21" s="52" t="s">
        <v>189</v>
      </c>
      <c r="RTO21" s="52" t="s">
        <v>189</v>
      </c>
      <c r="RTP21" s="52" t="s">
        <v>189</v>
      </c>
      <c r="RTQ21" s="52" t="s">
        <v>189</v>
      </c>
      <c r="RTR21" s="52" t="s">
        <v>189</v>
      </c>
      <c r="RTS21" s="52" t="s">
        <v>189</v>
      </c>
      <c r="RTT21" s="52" t="s">
        <v>189</v>
      </c>
      <c r="RTU21" s="52" t="s">
        <v>189</v>
      </c>
      <c r="RTV21" s="52" t="s">
        <v>189</v>
      </c>
      <c r="RTW21" s="52" t="s">
        <v>189</v>
      </c>
      <c r="RTX21" s="52" t="s">
        <v>189</v>
      </c>
      <c r="RTY21" s="52" t="s">
        <v>189</v>
      </c>
      <c r="RTZ21" s="52" t="s">
        <v>189</v>
      </c>
      <c r="RUA21" s="52" t="s">
        <v>189</v>
      </c>
      <c r="RUB21" s="52" t="s">
        <v>189</v>
      </c>
      <c r="RUC21" s="52" t="s">
        <v>189</v>
      </c>
      <c r="RUD21" s="52" t="s">
        <v>189</v>
      </c>
      <c r="RUE21" s="52" t="s">
        <v>189</v>
      </c>
      <c r="RUF21" s="52" t="s">
        <v>189</v>
      </c>
      <c r="RUG21" s="52" t="s">
        <v>189</v>
      </c>
      <c r="RUH21" s="52" t="s">
        <v>189</v>
      </c>
      <c r="RUI21" s="52" t="s">
        <v>189</v>
      </c>
      <c r="RUJ21" s="52" t="s">
        <v>189</v>
      </c>
      <c r="RUK21" s="52" t="s">
        <v>189</v>
      </c>
      <c r="RUL21" s="52" t="s">
        <v>189</v>
      </c>
      <c r="RUM21" s="52" t="s">
        <v>189</v>
      </c>
      <c r="RUN21" s="52" t="s">
        <v>189</v>
      </c>
      <c r="RUO21" s="52" t="s">
        <v>189</v>
      </c>
      <c r="RUP21" s="52" t="s">
        <v>189</v>
      </c>
      <c r="RUQ21" s="52" t="s">
        <v>189</v>
      </c>
      <c r="RUR21" s="52" t="s">
        <v>189</v>
      </c>
      <c r="RUS21" s="52" t="s">
        <v>189</v>
      </c>
      <c r="RUT21" s="52" t="s">
        <v>189</v>
      </c>
      <c r="RUU21" s="52" t="s">
        <v>189</v>
      </c>
      <c r="RUV21" s="52" t="s">
        <v>189</v>
      </c>
      <c r="RUW21" s="52" t="s">
        <v>189</v>
      </c>
      <c r="RUX21" s="52" t="s">
        <v>189</v>
      </c>
      <c r="RUY21" s="52" t="s">
        <v>189</v>
      </c>
      <c r="RUZ21" s="52" t="s">
        <v>189</v>
      </c>
      <c r="RVA21" s="52" t="s">
        <v>189</v>
      </c>
      <c r="RVB21" s="52" t="s">
        <v>189</v>
      </c>
      <c r="RVC21" s="52" t="s">
        <v>189</v>
      </c>
      <c r="RVD21" s="52" t="s">
        <v>189</v>
      </c>
      <c r="RVE21" s="52" t="s">
        <v>189</v>
      </c>
      <c r="RVF21" s="52" t="s">
        <v>189</v>
      </c>
      <c r="RVG21" s="52" t="s">
        <v>189</v>
      </c>
      <c r="RVH21" s="52" t="s">
        <v>189</v>
      </c>
      <c r="RVI21" s="52" t="s">
        <v>189</v>
      </c>
      <c r="RVJ21" s="52" t="s">
        <v>189</v>
      </c>
      <c r="RVK21" s="52" t="s">
        <v>189</v>
      </c>
      <c r="RVL21" s="52" t="s">
        <v>189</v>
      </c>
      <c r="RVM21" s="52" t="s">
        <v>189</v>
      </c>
      <c r="RVN21" s="52" t="s">
        <v>189</v>
      </c>
      <c r="RVO21" s="52" t="s">
        <v>189</v>
      </c>
      <c r="RVP21" s="52" t="s">
        <v>189</v>
      </c>
      <c r="RVQ21" s="52" t="s">
        <v>189</v>
      </c>
      <c r="RVR21" s="52" t="s">
        <v>189</v>
      </c>
      <c r="RVS21" s="52" t="s">
        <v>189</v>
      </c>
      <c r="RVT21" s="52" t="s">
        <v>189</v>
      </c>
      <c r="RVU21" s="52" t="s">
        <v>189</v>
      </c>
      <c r="RVV21" s="52" t="s">
        <v>189</v>
      </c>
      <c r="RVW21" s="52" t="s">
        <v>189</v>
      </c>
      <c r="RVX21" s="52" t="s">
        <v>189</v>
      </c>
      <c r="RVY21" s="52" t="s">
        <v>189</v>
      </c>
      <c r="RVZ21" s="52" t="s">
        <v>189</v>
      </c>
      <c r="RWA21" s="52" t="s">
        <v>189</v>
      </c>
      <c r="RWB21" s="52" t="s">
        <v>189</v>
      </c>
      <c r="RWC21" s="52" t="s">
        <v>189</v>
      </c>
      <c r="RWD21" s="52" t="s">
        <v>189</v>
      </c>
      <c r="RWE21" s="52" t="s">
        <v>189</v>
      </c>
      <c r="RWF21" s="52" t="s">
        <v>189</v>
      </c>
      <c r="RWG21" s="52" t="s">
        <v>189</v>
      </c>
      <c r="RWH21" s="52" t="s">
        <v>189</v>
      </c>
      <c r="RWI21" s="52" t="s">
        <v>189</v>
      </c>
      <c r="RWJ21" s="52" t="s">
        <v>189</v>
      </c>
      <c r="RWK21" s="52" t="s">
        <v>189</v>
      </c>
      <c r="RWL21" s="52" t="s">
        <v>189</v>
      </c>
      <c r="RWM21" s="52" t="s">
        <v>189</v>
      </c>
      <c r="RWN21" s="52" t="s">
        <v>189</v>
      </c>
      <c r="RWO21" s="52" t="s">
        <v>189</v>
      </c>
      <c r="RWP21" s="52" t="s">
        <v>189</v>
      </c>
      <c r="RWQ21" s="52" t="s">
        <v>189</v>
      </c>
      <c r="RWR21" s="52" t="s">
        <v>189</v>
      </c>
      <c r="RWS21" s="52" t="s">
        <v>189</v>
      </c>
      <c r="RWT21" s="52" t="s">
        <v>189</v>
      </c>
      <c r="RWU21" s="52" t="s">
        <v>189</v>
      </c>
      <c r="RWV21" s="52" t="s">
        <v>189</v>
      </c>
      <c r="RWW21" s="52" t="s">
        <v>189</v>
      </c>
      <c r="RWX21" s="52" t="s">
        <v>189</v>
      </c>
      <c r="RWY21" s="52" t="s">
        <v>189</v>
      </c>
      <c r="RWZ21" s="52" t="s">
        <v>189</v>
      </c>
      <c r="RXA21" s="52" t="s">
        <v>189</v>
      </c>
      <c r="RXB21" s="52" t="s">
        <v>189</v>
      </c>
      <c r="RXC21" s="52" t="s">
        <v>189</v>
      </c>
      <c r="RXD21" s="52" t="s">
        <v>189</v>
      </c>
      <c r="RXE21" s="52" t="s">
        <v>189</v>
      </c>
      <c r="RXF21" s="52" t="s">
        <v>189</v>
      </c>
      <c r="RXG21" s="52" t="s">
        <v>189</v>
      </c>
      <c r="RXH21" s="52" t="s">
        <v>189</v>
      </c>
      <c r="RXI21" s="52" t="s">
        <v>189</v>
      </c>
      <c r="RXJ21" s="52" t="s">
        <v>189</v>
      </c>
      <c r="RXK21" s="52" t="s">
        <v>189</v>
      </c>
      <c r="RXL21" s="52" t="s">
        <v>189</v>
      </c>
      <c r="RXM21" s="52" t="s">
        <v>189</v>
      </c>
      <c r="RXN21" s="52" t="s">
        <v>189</v>
      </c>
      <c r="RXO21" s="52" t="s">
        <v>189</v>
      </c>
      <c r="RXP21" s="52" t="s">
        <v>189</v>
      </c>
      <c r="RXQ21" s="52" t="s">
        <v>189</v>
      </c>
      <c r="RXR21" s="52" t="s">
        <v>189</v>
      </c>
      <c r="RXS21" s="52" t="s">
        <v>189</v>
      </c>
      <c r="RXT21" s="52" t="s">
        <v>189</v>
      </c>
      <c r="RXU21" s="52" t="s">
        <v>189</v>
      </c>
      <c r="RXV21" s="52" t="s">
        <v>189</v>
      </c>
      <c r="RXW21" s="52" t="s">
        <v>189</v>
      </c>
      <c r="RXX21" s="52" t="s">
        <v>189</v>
      </c>
      <c r="RXY21" s="52" t="s">
        <v>189</v>
      </c>
      <c r="RXZ21" s="52" t="s">
        <v>189</v>
      </c>
      <c r="RYA21" s="52" t="s">
        <v>189</v>
      </c>
      <c r="RYB21" s="52" t="s">
        <v>189</v>
      </c>
      <c r="RYC21" s="52" t="s">
        <v>189</v>
      </c>
      <c r="RYD21" s="52" t="s">
        <v>189</v>
      </c>
      <c r="RYE21" s="52" t="s">
        <v>189</v>
      </c>
      <c r="RYF21" s="52" t="s">
        <v>189</v>
      </c>
      <c r="RYG21" s="52" t="s">
        <v>189</v>
      </c>
      <c r="RYH21" s="52" t="s">
        <v>189</v>
      </c>
      <c r="RYI21" s="52" t="s">
        <v>189</v>
      </c>
      <c r="RYJ21" s="52" t="s">
        <v>189</v>
      </c>
      <c r="RYK21" s="52" t="s">
        <v>189</v>
      </c>
      <c r="RYL21" s="52" t="s">
        <v>189</v>
      </c>
      <c r="RYM21" s="52" t="s">
        <v>189</v>
      </c>
      <c r="RYN21" s="52" t="s">
        <v>189</v>
      </c>
      <c r="RYO21" s="52" t="s">
        <v>189</v>
      </c>
      <c r="RYP21" s="52" t="s">
        <v>189</v>
      </c>
      <c r="RYQ21" s="52" t="s">
        <v>189</v>
      </c>
      <c r="RYR21" s="52" t="s">
        <v>189</v>
      </c>
      <c r="RYS21" s="52" t="s">
        <v>189</v>
      </c>
      <c r="RYT21" s="52" t="s">
        <v>189</v>
      </c>
      <c r="RYU21" s="52" t="s">
        <v>189</v>
      </c>
      <c r="RYV21" s="52" t="s">
        <v>189</v>
      </c>
      <c r="RYW21" s="52" t="s">
        <v>189</v>
      </c>
      <c r="RYX21" s="52" t="s">
        <v>189</v>
      </c>
      <c r="RYY21" s="52" t="s">
        <v>189</v>
      </c>
      <c r="RYZ21" s="52" t="s">
        <v>189</v>
      </c>
      <c r="RZA21" s="52" t="s">
        <v>189</v>
      </c>
      <c r="RZB21" s="52" t="s">
        <v>189</v>
      </c>
      <c r="RZC21" s="52" t="s">
        <v>189</v>
      </c>
      <c r="RZD21" s="52" t="s">
        <v>189</v>
      </c>
      <c r="RZE21" s="52" t="s">
        <v>189</v>
      </c>
      <c r="RZF21" s="52" t="s">
        <v>189</v>
      </c>
      <c r="RZG21" s="52" t="s">
        <v>189</v>
      </c>
      <c r="RZH21" s="52" t="s">
        <v>189</v>
      </c>
      <c r="RZI21" s="52" t="s">
        <v>189</v>
      </c>
      <c r="RZJ21" s="52" t="s">
        <v>189</v>
      </c>
      <c r="RZK21" s="52" t="s">
        <v>189</v>
      </c>
      <c r="RZL21" s="52" t="s">
        <v>189</v>
      </c>
      <c r="RZM21" s="52" t="s">
        <v>189</v>
      </c>
      <c r="RZN21" s="52" t="s">
        <v>189</v>
      </c>
      <c r="RZO21" s="52" t="s">
        <v>189</v>
      </c>
      <c r="RZP21" s="52" t="s">
        <v>189</v>
      </c>
      <c r="RZQ21" s="52" t="s">
        <v>189</v>
      </c>
      <c r="RZR21" s="52" t="s">
        <v>189</v>
      </c>
      <c r="RZS21" s="52" t="s">
        <v>189</v>
      </c>
      <c r="RZT21" s="52" t="s">
        <v>189</v>
      </c>
      <c r="RZU21" s="52" t="s">
        <v>189</v>
      </c>
      <c r="RZV21" s="52" t="s">
        <v>189</v>
      </c>
      <c r="RZW21" s="52" t="s">
        <v>189</v>
      </c>
      <c r="RZX21" s="52" t="s">
        <v>189</v>
      </c>
      <c r="RZY21" s="52" t="s">
        <v>189</v>
      </c>
      <c r="RZZ21" s="52" t="s">
        <v>189</v>
      </c>
      <c r="SAA21" s="52" t="s">
        <v>189</v>
      </c>
      <c r="SAB21" s="52" t="s">
        <v>189</v>
      </c>
      <c r="SAC21" s="52" t="s">
        <v>189</v>
      </c>
      <c r="SAD21" s="52" t="s">
        <v>189</v>
      </c>
      <c r="SAE21" s="52" t="s">
        <v>189</v>
      </c>
      <c r="SAF21" s="52" t="s">
        <v>189</v>
      </c>
      <c r="SAG21" s="52" t="s">
        <v>189</v>
      </c>
      <c r="SAH21" s="52" t="s">
        <v>189</v>
      </c>
      <c r="SAI21" s="52" t="s">
        <v>189</v>
      </c>
      <c r="SAJ21" s="52" t="s">
        <v>189</v>
      </c>
      <c r="SAK21" s="52" t="s">
        <v>189</v>
      </c>
      <c r="SAL21" s="52" t="s">
        <v>189</v>
      </c>
      <c r="SAM21" s="52" t="s">
        <v>189</v>
      </c>
      <c r="SAN21" s="52" t="s">
        <v>189</v>
      </c>
      <c r="SAO21" s="52" t="s">
        <v>189</v>
      </c>
      <c r="SAP21" s="52" t="s">
        <v>189</v>
      </c>
      <c r="SAQ21" s="52" t="s">
        <v>189</v>
      </c>
      <c r="SAR21" s="52" t="s">
        <v>189</v>
      </c>
      <c r="SAS21" s="52" t="s">
        <v>189</v>
      </c>
      <c r="SAT21" s="52" t="s">
        <v>189</v>
      </c>
      <c r="SAU21" s="52" t="s">
        <v>189</v>
      </c>
      <c r="SAV21" s="52" t="s">
        <v>189</v>
      </c>
      <c r="SAW21" s="52" t="s">
        <v>189</v>
      </c>
      <c r="SAX21" s="52" t="s">
        <v>189</v>
      </c>
      <c r="SAY21" s="52" t="s">
        <v>189</v>
      </c>
      <c r="SAZ21" s="52" t="s">
        <v>189</v>
      </c>
      <c r="SBA21" s="52" t="s">
        <v>189</v>
      </c>
      <c r="SBB21" s="52" t="s">
        <v>189</v>
      </c>
      <c r="SBC21" s="52" t="s">
        <v>189</v>
      </c>
      <c r="SBD21" s="52" t="s">
        <v>189</v>
      </c>
      <c r="SBE21" s="52" t="s">
        <v>189</v>
      </c>
      <c r="SBF21" s="52" t="s">
        <v>189</v>
      </c>
      <c r="SBG21" s="52" t="s">
        <v>189</v>
      </c>
      <c r="SBH21" s="52" t="s">
        <v>189</v>
      </c>
      <c r="SBI21" s="52" t="s">
        <v>189</v>
      </c>
      <c r="SBJ21" s="52" t="s">
        <v>189</v>
      </c>
      <c r="SBK21" s="52" t="s">
        <v>189</v>
      </c>
      <c r="SBL21" s="52" t="s">
        <v>189</v>
      </c>
      <c r="SBM21" s="52" t="s">
        <v>189</v>
      </c>
      <c r="SBN21" s="52" t="s">
        <v>189</v>
      </c>
      <c r="SBO21" s="52" t="s">
        <v>189</v>
      </c>
      <c r="SBP21" s="52" t="s">
        <v>189</v>
      </c>
      <c r="SBQ21" s="52" t="s">
        <v>189</v>
      </c>
      <c r="SBR21" s="52" t="s">
        <v>189</v>
      </c>
      <c r="SBS21" s="52" t="s">
        <v>189</v>
      </c>
      <c r="SBT21" s="52" t="s">
        <v>189</v>
      </c>
      <c r="SBU21" s="52" t="s">
        <v>189</v>
      </c>
      <c r="SBV21" s="52" t="s">
        <v>189</v>
      </c>
      <c r="SBW21" s="52" t="s">
        <v>189</v>
      </c>
      <c r="SBX21" s="52" t="s">
        <v>189</v>
      </c>
      <c r="SBY21" s="52" t="s">
        <v>189</v>
      </c>
      <c r="SBZ21" s="52" t="s">
        <v>189</v>
      </c>
      <c r="SCA21" s="52" t="s">
        <v>189</v>
      </c>
      <c r="SCB21" s="52" t="s">
        <v>189</v>
      </c>
      <c r="SCC21" s="52" t="s">
        <v>189</v>
      </c>
      <c r="SCD21" s="52" t="s">
        <v>189</v>
      </c>
      <c r="SCE21" s="52" t="s">
        <v>189</v>
      </c>
      <c r="SCF21" s="52" t="s">
        <v>189</v>
      </c>
      <c r="SCG21" s="52" t="s">
        <v>189</v>
      </c>
      <c r="SCH21" s="52" t="s">
        <v>189</v>
      </c>
      <c r="SCI21" s="52" t="s">
        <v>189</v>
      </c>
      <c r="SCJ21" s="52" t="s">
        <v>189</v>
      </c>
      <c r="SCK21" s="52" t="s">
        <v>189</v>
      </c>
      <c r="SCL21" s="52" t="s">
        <v>189</v>
      </c>
      <c r="SCM21" s="52" t="s">
        <v>189</v>
      </c>
      <c r="SCN21" s="52" t="s">
        <v>189</v>
      </c>
      <c r="SCO21" s="52" t="s">
        <v>189</v>
      </c>
      <c r="SCP21" s="52" t="s">
        <v>189</v>
      </c>
      <c r="SCQ21" s="52" t="s">
        <v>189</v>
      </c>
      <c r="SCR21" s="52" t="s">
        <v>189</v>
      </c>
      <c r="SCS21" s="52" t="s">
        <v>189</v>
      </c>
      <c r="SCT21" s="52" t="s">
        <v>189</v>
      </c>
      <c r="SCU21" s="52" t="s">
        <v>189</v>
      </c>
      <c r="SCV21" s="52" t="s">
        <v>189</v>
      </c>
      <c r="SCW21" s="52" t="s">
        <v>189</v>
      </c>
      <c r="SCX21" s="52" t="s">
        <v>189</v>
      </c>
      <c r="SCY21" s="52" t="s">
        <v>189</v>
      </c>
      <c r="SCZ21" s="52" t="s">
        <v>189</v>
      </c>
      <c r="SDA21" s="52" t="s">
        <v>189</v>
      </c>
      <c r="SDB21" s="52" t="s">
        <v>189</v>
      </c>
      <c r="SDC21" s="52" t="s">
        <v>189</v>
      </c>
      <c r="SDD21" s="52" t="s">
        <v>189</v>
      </c>
      <c r="SDE21" s="52" t="s">
        <v>189</v>
      </c>
      <c r="SDF21" s="52" t="s">
        <v>189</v>
      </c>
      <c r="SDG21" s="52" t="s">
        <v>189</v>
      </c>
      <c r="SDH21" s="52" t="s">
        <v>189</v>
      </c>
      <c r="SDI21" s="52" t="s">
        <v>189</v>
      </c>
      <c r="SDJ21" s="52" t="s">
        <v>189</v>
      </c>
      <c r="SDK21" s="52" t="s">
        <v>189</v>
      </c>
      <c r="SDL21" s="52" t="s">
        <v>189</v>
      </c>
      <c r="SDM21" s="52" t="s">
        <v>189</v>
      </c>
      <c r="SDN21" s="52" t="s">
        <v>189</v>
      </c>
      <c r="SDO21" s="52" t="s">
        <v>189</v>
      </c>
      <c r="SDP21" s="52" t="s">
        <v>189</v>
      </c>
      <c r="SDQ21" s="52" t="s">
        <v>189</v>
      </c>
      <c r="SDR21" s="52" t="s">
        <v>189</v>
      </c>
      <c r="SDS21" s="52" t="s">
        <v>189</v>
      </c>
      <c r="SDT21" s="52" t="s">
        <v>189</v>
      </c>
      <c r="SDU21" s="52" t="s">
        <v>189</v>
      </c>
      <c r="SDV21" s="52" t="s">
        <v>189</v>
      </c>
      <c r="SDW21" s="52" t="s">
        <v>189</v>
      </c>
      <c r="SDX21" s="52" t="s">
        <v>189</v>
      </c>
      <c r="SDY21" s="52" t="s">
        <v>189</v>
      </c>
      <c r="SDZ21" s="52" t="s">
        <v>189</v>
      </c>
      <c r="SEA21" s="52" t="s">
        <v>189</v>
      </c>
      <c r="SEB21" s="52" t="s">
        <v>189</v>
      </c>
      <c r="SEC21" s="52" t="s">
        <v>189</v>
      </c>
      <c r="SED21" s="52" t="s">
        <v>189</v>
      </c>
      <c r="SEE21" s="52" t="s">
        <v>189</v>
      </c>
      <c r="SEF21" s="52" t="s">
        <v>189</v>
      </c>
      <c r="SEG21" s="52" t="s">
        <v>189</v>
      </c>
      <c r="SEH21" s="52" t="s">
        <v>189</v>
      </c>
      <c r="SEI21" s="52" t="s">
        <v>189</v>
      </c>
      <c r="SEJ21" s="52" t="s">
        <v>189</v>
      </c>
      <c r="SEK21" s="52" t="s">
        <v>189</v>
      </c>
      <c r="SEL21" s="52" t="s">
        <v>189</v>
      </c>
      <c r="SEM21" s="52" t="s">
        <v>189</v>
      </c>
      <c r="SEN21" s="52" t="s">
        <v>189</v>
      </c>
      <c r="SEO21" s="52" t="s">
        <v>189</v>
      </c>
      <c r="SEP21" s="52" t="s">
        <v>189</v>
      </c>
      <c r="SEQ21" s="52" t="s">
        <v>189</v>
      </c>
      <c r="SER21" s="52" t="s">
        <v>189</v>
      </c>
      <c r="SES21" s="52" t="s">
        <v>189</v>
      </c>
      <c r="SET21" s="52" t="s">
        <v>189</v>
      </c>
      <c r="SEU21" s="52" t="s">
        <v>189</v>
      </c>
      <c r="SEV21" s="52" t="s">
        <v>189</v>
      </c>
      <c r="SEW21" s="52" t="s">
        <v>189</v>
      </c>
      <c r="SEX21" s="52" t="s">
        <v>189</v>
      </c>
      <c r="SEY21" s="52" t="s">
        <v>189</v>
      </c>
      <c r="SEZ21" s="52" t="s">
        <v>189</v>
      </c>
      <c r="SFA21" s="52" t="s">
        <v>189</v>
      </c>
      <c r="SFB21" s="52" t="s">
        <v>189</v>
      </c>
      <c r="SFC21" s="52" t="s">
        <v>189</v>
      </c>
      <c r="SFD21" s="52" t="s">
        <v>189</v>
      </c>
      <c r="SFE21" s="52" t="s">
        <v>189</v>
      </c>
      <c r="SFF21" s="52" t="s">
        <v>189</v>
      </c>
      <c r="SFG21" s="52" t="s">
        <v>189</v>
      </c>
      <c r="SFH21" s="52" t="s">
        <v>189</v>
      </c>
      <c r="SFI21" s="52" t="s">
        <v>189</v>
      </c>
      <c r="SFJ21" s="52" t="s">
        <v>189</v>
      </c>
      <c r="SFK21" s="52" t="s">
        <v>189</v>
      </c>
      <c r="SFL21" s="52" t="s">
        <v>189</v>
      </c>
      <c r="SFM21" s="52" t="s">
        <v>189</v>
      </c>
      <c r="SFN21" s="52" t="s">
        <v>189</v>
      </c>
      <c r="SFO21" s="52" t="s">
        <v>189</v>
      </c>
      <c r="SFP21" s="52" t="s">
        <v>189</v>
      </c>
      <c r="SFQ21" s="52" t="s">
        <v>189</v>
      </c>
      <c r="SFR21" s="52" t="s">
        <v>189</v>
      </c>
      <c r="SFS21" s="52" t="s">
        <v>189</v>
      </c>
      <c r="SFT21" s="52" t="s">
        <v>189</v>
      </c>
      <c r="SFU21" s="52" t="s">
        <v>189</v>
      </c>
      <c r="SFV21" s="52" t="s">
        <v>189</v>
      </c>
      <c r="SFW21" s="52" t="s">
        <v>189</v>
      </c>
      <c r="SFX21" s="52" t="s">
        <v>189</v>
      </c>
      <c r="SFY21" s="52" t="s">
        <v>189</v>
      </c>
      <c r="SFZ21" s="52" t="s">
        <v>189</v>
      </c>
      <c r="SGA21" s="52" t="s">
        <v>189</v>
      </c>
      <c r="SGB21" s="52" t="s">
        <v>189</v>
      </c>
      <c r="SGC21" s="52" t="s">
        <v>189</v>
      </c>
      <c r="SGD21" s="52" t="s">
        <v>189</v>
      </c>
      <c r="SGE21" s="52" t="s">
        <v>189</v>
      </c>
      <c r="SGF21" s="52" t="s">
        <v>189</v>
      </c>
      <c r="SGG21" s="52" t="s">
        <v>189</v>
      </c>
      <c r="SGH21" s="52" t="s">
        <v>189</v>
      </c>
      <c r="SGI21" s="52" t="s">
        <v>189</v>
      </c>
      <c r="SGJ21" s="52" t="s">
        <v>189</v>
      </c>
      <c r="SGK21" s="52" t="s">
        <v>189</v>
      </c>
      <c r="SGL21" s="52" t="s">
        <v>189</v>
      </c>
      <c r="SGM21" s="52" t="s">
        <v>189</v>
      </c>
      <c r="SGN21" s="52" t="s">
        <v>189</v>
      </c>
      <c r="SGO21" s="52" t="s">
        <v>189</v>
      </c>
      <c r="SGP21" s="52" t="s">
        <v>189</v>
      </c>
      <c r="SGQ21" s="52" t="s">
        <v>189</v>
      </c>
      <c r="SGR21" s="52" t="s">
        <v>189</v>
      </c>
      <c r="SGS21" s="52" t="s">
        <v>189</v>
      </c>
      <c r="SGT21" s="52" t="s">
        <v>189</v>
      </c>
      <c r="SGU21" s="52" t="s">
        <v>189</v>
      </c>
      <c r="SGV21" s="52" t="s">
        <v>189</v>
      </c>
      <c r="SGW21" s="52" t="s">
        <v>189</v>
      </c>
      <c r="SGX21" s="52" t="s">
        <v>189</v>
      </c>
      <c r="SGY21" s="52" t="s">
        <v>189</v>
      </c>
      <c r="SGZ21" s="52" t="s">
        <v>189</v>
      </c>
      <c r="SHA21" s="52" t="s">
        <v>189</v>
      </c>
      <c r="SHB21" s="52" t="s">
        <v>189</v>
      </c>
      <c r="SHC21" s="52" t="s">
        <v>189</v>
      </c>
      <c r="SHD21" s="52" t="s">
        <v>189</v>
      </c>
      <c r="SHE21" s="52" t="s">
        <v>189</v>
      </c>
      <c r="SHF21" s="52" t="s">
        <v>189</v>
      </c>
      <c r="SHG21" s="52" t="s">
        <v>189</v>
      </c>
      <c r="SHH21" s="52" t="s">
        <v>189</v>
      </c>
      <c r="SHI21" s="52" t="s">
        <v>189</v>
      </c>
      <c r="SHJ21" s="52" t="s">
        <v>189</v>
      </c>
      <c r="SHK21" s="52" t="s">
        <v>189</v>
      </c>
      <c r="SHL21" s="52" t="s">
        <v>189</v>
      </c>
      <c r="SHM21" s="52" t="s">
        <v>189</v>
      </c>
      <c r="SHN21" s="52" t="s">
        <v>189</v>
      </c>
      <c r="SHO21" s="52" t="s">
        <v>189</v>
      </c>
      <c r="SHP21" s="52" t="s">
        <v>189</v>
      </c>
      <c r="SHQ21" s="52" t="s">
        <v>189</v>
      </c>
      <c r="SHR21" s="52" t="s">
        <v>189</v>
      </c>
      <c r="SHS21" s="52" t="s">
        <v>189</v>
      </c>
      <c r="SHT21" s="52" t="s">
        <v>189</v>
      </c>
      <c r="SHU21" s="52" t="s">
        <v>189</v>
      </c>
      <c r="SHV21" s="52" t="s">
        <v>189</v>
      </c>
      <c r="SHW21" s="52" t="s">
        <v>189</v>
      </c>
      <c r="SHX21" s="52" t="s">
        <v>189</v>
      </c>
      <c r="SHY21" s="52" t="s">
        <v>189</v>
      </c>
      <c r="SHZ21" s="52" t="s">
        <v>189</v>
      </c>
      <c r="SIA21" s="52" t="s">
        <v>189</v>
      </c>
      <c r="SIB21" s="52" t="s">
        <v>189</v>
      </c>
      <c r="SIC21" s="52" t="s">
        <v>189</v>
      </c>
      <c r="SID21" s="52" t="s">
        <v>189</v>
      </c>
      <c r="SIE21" s="52" t="s">
        <v>189</v>
      </c>
      <c r="SIF21" s="52" t="s">
        <v>189</v>
      </c>
      <c r="SIG21" s="52" t="s">
        <v>189</v>
      </c>
      <c r="SIH21" s="52" t="s">
        <v>189</v>
      </c>
      <c r="SII21" s="52" t="s">
        <v>189</v>
      </c>
      <c r="SIJ21" s="52" t="s">
        <v>189</v>
      </c>
      <c r="SIK21" s="52" t="s">
        <v>189</v>
      </c>
      <c r="SIL21" s="52" t="s">
        <v>189</v>
      </c>
      <c r="SIM21" s="52" t="s">
        <v>189</v>
      </c>
      <c r="SIN21" s="52" t="s">
        <v>189</v>
      </c>
      <c r="SIO21" s="52" t="s">
        <v>189</v>
      </c>
      <c r="SIP21" s="52" t="s">
        <v>189</v>
      </c>
      <c r="SIQ21" s="52" t="s">
        <v>189</v>
      </c>
      <c r="SIR21" s="52" t="s">
        <v>189</v>
      </c>
      <c r="SIS21" s="52" t="s">
        <v>189</v>
      </c>
      <c r="SIT21" s="52" t="s">
        <v>189</v>
      </c>
      <c r="SIU21" s="52" t="s">
        <v>189</v>
      </c>
      <c r="SIV21" s="52" t="s">
        <v>189</v>
      </c>
      <c r="SIW21" s="52" t="s">
        <v>189</v>
      </c>
      <c r="SIX21" s="52" t="s">
        <v>189</v>
      </c>
      <c r="SIY21" s="52" t="s">
        <v>189</v>
      </c>
      <c r="SIZ21" s="52" t="s">
        <v>189</v>
      </c>
      <c r="SJA21" s="52" t="s">
        <v>189</v>
      </c>
      <c r="SJB21" s="52" t="s">
        <v>189</v>
      </c>
      <c r="SJC21" s="52" t="s">
        <v>189</v>
      </c>
      <c r="SJD21" s="52" t="s">
        <v>189</v>
      </c>
      <c r="SJE21" s="52" t="s">
        <v>189</v>
      </c>
      <c r="SJF21" s="52" t="s">
        <v>189</v>
      </c>
      <c r="SJG21" s="52" t="s">
        <v>189</v>
      </c>
      <c r="SJH21" s="52" t="s">
        <v>189</v>
      </c>
      <c r="SJI21" s="52" t="s">
        <v>189</v>
      </c>
      <c r="SJJ21" s="52" t="s">
        <v>189</v>
      </c>
      <c r="SJK21" s="52" t="s">
        <v>189</v>
      </c>
      <c r="SJL21" s="52" t="s">
        <v>189</v>
      </c>
      <c r="SJM21" s="52" t="s">
        <v>189</v>
      </c>
      <c r="SJN21" s="52" t="s">
        <v>189</v>
      </c>
      <c r="SJO21" s="52" t="s">
        <v>189</v>
      </c>
      <c r="SJP21" s="52" t="s">
        <v>189</v>
      </c>
      <c r="SJQ21" s="52" t="s">
        <v>189</v>
      </c>
      <c r="SJR21" s="52" t="s">
        <v>189</v>
      </c>
      <c r="SJS21" s="52" t="s">
        <v>189</v>
      </c>
      <c r="SJT21" s="52" t="s">
        <v>189</v>
      </c>
      <c r="SJU21" s="52" t="s">
        <v>189</v>
      </c>
      <c r="SJV21" s="52" t="s">
        <v>189</v>
      </c>
      <c r="SJW21" s="52" t="s">
        <v>189</v>
      </c>
      <c r="SJX21" s="52" t="s">
        <v>189</v>
      </c>
      <c r="SJY21" s="52" t="s">
        <v>189</v>
      </c>
      <c r="SJZ21" s="52" t="s">
        <v>189</v>
      </c>
      <c r="SKA21" s="52" t="s">
        <v>189</v>
      </c>
      <c r="SKB21" s="52" t="s">
        <v>189</v>
      </c>
      <c r="SKC21" s="52" t="s">
        <v>189</v>
      </c>
      <c r="SKD21" s="52" t="s">
        <v>189</v>
      </c>
      <c r="SKE21" s="52" t="s">
        <v>189</v>
      </c>
      <c r="SKF21" s="52" t="s">
        <v>189</v>
      </c>
      <c r="SKG21" s="52" t="s">
        <v>189</v>
      </c>
      <c r="SKH21" s="52" t="s">
        <v>189</v>
      </c>
      <c r="SKI21" s="52" t="s">
        <v>189</v>
      </c>
      <c r="SKJ21" s="52" t="s">
        <v>189</v>
      </c>
      <c r="SKK21" s="52" t="s">
        <v>189</v>
      </c>
      <c r="SKL21" s="52" t="s">
        <v>189</v>
      </c>
      <c r="SKM21" s="52" t="s">
        <v>189</v>
      </c>
      <c r="SKN21" s="52" t="s">
        <v>189</v>
      </c>
      <c r="SKO21" s="52" t="s">
        <v>189</v>
      </c>
      <c r="SKP21" s="52" t="s">
        <v>189</v>
      </c>
      <c r="SKQ21" s="52" t="s">
        <v>189</v>
      </c>
      <c r="SKR21" s="52" t="s">
        <v>189</v>
      </c>
      <c r="SKS21" s="52" t="s">
        <v>189</v>
      </c>
      <c r="SKT21" s="52" t="s">
        <v>189</v>
      </c>
      <c r="SKU21" s="52" t="s">
        <v>189</v>
      </c>
      <c r="SKV21" s="52" t="s">
        <v>189</v>
      </c>
      <c r="SKW21" s="52" t="s">
        <v>189</v>
      </c>
      <c r="SKX21" s="52" t="s">
        <v>189</v>
      </c>
      <c r="SKY21" s="52" t="s">
        <v>189</v>
      </c>
      <c r="SKZ21" s="52" t="s">
        <v>189</v>
      </c>
      <c r="SLA21" s="52" t="s">
        <v>189</v>
      </c>
      <c r="SLB21" s="52" t="s">
        <v>189</v>
      </c>
      <c r="SLC21" s="52" t="s">
        <v>189</v>
      </c>
      <c r="SLD21" s="52" t="s">
        <v>189</v>
      </c>
      <c r="SLE21" s="52" t="s">
        <v>189</v>
      </c>
      <c r="SLF21" s="52" t="s">
        <v>189</v>
      </c>
      <c r="SLG21" s="52" t="s">
        <v>189</v>
      </c>
      <c r="SLH21" s="52" t="s">
        <v>189</v>
      </c>
      <c r="SLI21" s="52" t="s">
        <v>189</v>
      </c>
      <c r="SLJ21" s="52" t="s">
        <v>189</v>
      </c>
      <c r="SLK21" s="52" t="s">
        <v>189</v>
      </c>
      <c r="SLL21" s="52" t="s">
        <v>189</v>
      </c>
      <c r="SLM21" s="52" t="s">
        <v>189</v>
      </c>
      <c r="SLN21" s="52" t="s">
        <v>189</v>
      </c>
      <c r="SLO21" s="52" t="s">
        <v>189</v>
      </c>
      <c r="SLP21" s="52" t="s">
        <v>189</v>
      </c>
      <c r="SLQ21" s="52" t="s">
        <v>189</v>
      </c>
      <c r="SLR21" s="52" t="s">
        <v>189</v>
      </c>
      <c r="SLS21" s="52" t="s">
        <v>189</v>
      </c>
      <c r="SLT21" s="52" t="s">
        <v>189</v>
      </c>
      <c r="SLU21" s="52" t="s">
        <v>189</v>
      </c>
      <c r="SLV21" s="52" t="s">
        <v>189</v>
      </c>
      <c r="SLW21" s="52" t="s">
        <v>189</v>
      </c>
      <c r="SLX21" s="52" t="s">
        <v>189</v>
      </c>
      <c r="SLY21" s="52" t="s">
        <v>189</v>
      </c>
      <c r="SLZ21" s="52" t="s">
        <v>189</v>
      </c>
      <c r="SMA21" s="52" t="s">
        <v>189</v>
      </c>
      <c r="SMB21" s="52" t="s">
        <v>189</v>
      </c>
      <c r="SMC21" s="52" t="s">
        <v>189</v>
      </c>
      <c r="SMD21" s="52" t="s">
        <v>189</v>
      </c>
      <c r="SME21" s="52" t="s">
        <v>189</v>
      </c>
      <c r="SMF21" s="52" t="s">
        <v>189</v>
      </c>
      <c r="SMG21" s="52" t="s">
        <v>189</v>
      </c>
      <c r="SMH21" s="52" t="s">
        <v>189</v>
      </c>
      <c r="SMI21" s="52" t="s">
        <v>189</v>
      </c>
      <c r="SMJ21" s="52" t="s">
        <v>189</v>
      </c>
      <c r="SMK21" s="52" t="s">
        <v>189</v>
      </c>
      <c r="SML21" s="52" t="s">
        <v>189</v>
      </c>
      <c r="SMM21" s="52" t="s">
        <v>189</v>
      </c>
      <c r="SMN21" s="52" t="s">
        <v>189</v>
      </c>
      <c r="SMO21" s="52" t="s">
        <v>189</v>
      </c>
      <c r="SMP21" s="52" t="s">
        <v>189</v>
      </c>
      <c r="SMQ21" s="52" t="s">
        <v>189</v>
      </c>
      <c r="SMR21" s="52" t="s">
        <v>189</v>
      </c>
      <c r="SMS21" s="52" t="s">
        <v>189</v>
      </c>
      <c r="SMT21" s="52" t="s">
        <v>189</v>
      </c>
      <c r="SMU21" s="52" t="s">
        <v>189</v>
      </c>
      <c r="SMV21" s="52" t="s">
        <v>189</v>
      </c>
      <c r="SMW21" s="52" t="s">
        <v>189</v>
      </c>
      <c r="SMX21" s="52" t="s">
        <v>189</v>
      </c>
      <c r="SMY21" s="52" t="s">
        <v>189</v>
      </c>
      <c r="SMZ21" s="52" t="s">
        <v>189</v>
      </c>
      <c r="SNA21" s="52" t="s">
        <v>189</v>
      </c>
      <c r="SNB21" s="52" t="s">
        <v>189</v>
      </c>
      <c r="SNC21" s="52" t="s">
        <v>189</v>
      </c>
      <c r="SND21" s="52" t="s">
        <v>189</v>
      </c>
      <c r="SNE21" s="52" t="s">
        <v>189</v>
      </c>
      <c r="SNF21" s="52" t="s">
        <v>189</v>
      </c>
      <c r="SNG21" s="52" t="s">
        <v>189</v>
      </c>
      <c r="SNH21" s="52" t="s">
        <v>189</v>
      </c>
      <c r="SNI21" s="52" t="s">
        <v>189</v>
      </c>
      <c r="SNJ21" s="52" t="s">
        <v>189</v>
      </c>
      <c r="SNK21" s="52" t="s">
        <v>189</v>
      </c>
      <c r="SNL21" s="52" t="s">
        <v>189</v>
      </c>
      <c r="SNM21" s="52" t="s">
        <v>189</v>
      </c>
      <c r="SNN21" s="52" t="s">
        <v>189</v>
      </c>
      <c r="SNO21" s="52" t="s">
        <v>189</v>
      </c>
      <c r="SNP21" s="52" t="s">
        <v>189</v>
      </c>
      <c r="SNQ21" s="52" t="s">
        <v>189</v>
      </c>
      <c r="SNR21" s="52" t="s">
        <v>189</v>
      </c>
      <c r="SNS21" s="52" t="s">
        <v>189</v>
      </c>
      <c r="SNT21" s="52" t="s">
        <v>189</v>
      </c>
      <c r="SNU21" s="52" t="s">
        <v>189</v>
      </c>
      <c r="SNV21" s="52" t="s">
        <v>189</v>
      </c>
      <c r="SNW21" s="52" t="s">
        <v>189</v>
      </c>
      <c r="SNX21" s="52" t="s">
        <v>189</v>
      </c>
      <c r="SNY21" s="52" t="s">
        <v>189</v>
      </c>
      <c r="SNZ21" s="52" t="s">
        <v>189</v>
      </c>
      <c r="SOA21" s="52" t="s">
        <v>189</v>
      </c>
      <c r="SOB21" s="52" t="s">
        <v>189</v>
      </c>
      <c r="SOC21" s="52" t="s">
        <v>189</v>
      </c>
      <c r="SOD21" s="52" t="s">
        <v>189</v>
      </c>
      <c r="SOE21" s="52" t="s">
        <v>189</v>
      </c>
      <c r="SOF21" s="52" t="s">
        <v>189</v>
      </c>
      <c r="SOG21" s="52" t="s">
        <v>189</v>
      </c>
      <c r="SOH21" s="52" t="s">
        <v>189</v>
      </c>
      <c r="SOI21" s="52" t="s">
        <v>189</v>
      </c>
      <c r="SOJ21" s="52" t="s">
        <v>189</v>
      </c>
      <c r="SOK21" s="52" t="s">
        <v>189</v>
      </c>
      <c r="SOL21" s="52" t="s">
        <v>189</v>
      </c>
      <c r="SOM21" s="52" t="s">
        <v>189</v>
      </c>
      <c r="SON21" s="52" t="s">
        <v>189</v>
      </c>
      <c r="SOO21" s="52" t="s">
        <v>189</v>
      </c>
      <c r="SOP21" s="52" t="s">
        <v>189</v>
      </c>
      <c r="SOQ21" s="52" t="s">
        <v>189</v>
      </c>
      <c r="SOR21" s="52" t="s">
        <v>189</v>
      </c>
      <c r="SOS21" s="52" t="s">
        <v>189</v>
      </c>
      <c r="SOT21" s="52" t="s">
        <v>189</v>
      </c>
      <c r="SOU21" s="52" t="s">
        <v>189</v>
      </c>
      <c r="SOV21" s="52" t="s">
        <v>189</v>
      </c>
      <c r="SOW21" s="52" t="s">
        <v>189</v>
      </c>
      <c r="SOX21" s="52" t="s">
        <v>189</v>
      </c>
      <c r="SOY21" s="52" t="s">
        <v>189</v>
      </c>
      <c r="SOZ21" s="52" t="s">
        <v>189</v>
      </c>
      <c r="SPA21" s="52" t="s">
        <v>189</v>
      </c>
      <c r="SPB21" s="52" t="s">
        <v>189</v>
      </c>
      <c r="SPC21" s="52" t="s">
        <v>189</v>
      </c>
      <c r="SPD21" s="52" t="s">
        <v>189</v>
      </c>
      <c r="SPE21" s="52" t="s">
        <v>189</v>
      </c>
      <c r="SPF21" s="52" t="s">
        <v>189</v>
      </c>
      <c r="SPG21" s="52" t="s">
        <v>189</v>
      </c>
      <c r="SPH21" s="52" t="s">
        <v>189</v>
      </c>
      <c r="SPI21" s="52" t="s">
        <v>189</v>
      </c>
      <c r="SPJ21" s="52" t="s">
        <v>189</v>
      </c>
      <c r="SPK21" s="52" t="s">
        <v>189</v>
      </c>
      <c r="SPL21" s="52" t="s">
        <v>189</v>
      </c>
      <c r="SPM21" s="52" t="s">
        <v>189</v>
      </c>
      <c r="SPN21" s="52" t="s">
        <v>189</v>
      </c>
      <c r="SPO21" s="52" t="s">
        <v>189</v>
      </c>
      <c r="SPP21" s="52" t="s">
        <v>189</v>
      </c>
      <c r="SPQ21" s="52" t="s">
        <v>189</v>
      </c>
      <c r="SPR21" s="52" t="s">
        <v>189</v>
      </c>
      <c r="SPS21" s="52" t="s">
        <v>189</v>
      </c>
      <c r="SPT21" s="52" t="s">
        <v>189</v>
      </c>
      <c r="SPU21" s="52" t="s">
        <v>189</v>
      </c>
      <c r="SPV21" s="52" t="s">
        <v>189</v>
      </c>
      <c r="SPW21" s="52" t="s">
        <v>189</v>
      </c>
      <c r="SPX21" s="52" t="s">
        <v>189</v>
      </c>
      <c r="SPY21" s="52" t="s">
        <v>189</v>
      </c>
      <c r="SPZ21" s="52" t="s">
        <v>189</v>
      </c>
      <c r="SQA21" s="52" t="s">
        <v>189</v>
      </c>
      <c r="SQB21" s="52" t="s">
        <v>189</v>
      </c>
      <c r="SQC21" s="52" t="s">
        <v>189</v>
      </c>
      <c r="SQD21" s="52" t="s">
        <v>189</v>
      </c>
      <c r="SQE21" s="52" t="s">
        <v>189</v>
      </c>
      <c r="SQF21" s="52" t="s">
        <v>189</v>
      </c>
      <c r="SQG21" s="52" t="s">
        <v>189</v>
      </c>
      <c r="SQH21" s="52" t="s">
        <v>189</v>
      </c>
      <c r="SQI21" s="52" t="s">
        <v>189</v>
      </c>
      <c r="SQJ21" s="52" t="s">
        <v>189</v>
      </c>
      <c r="SQK21" s="52" t="s">
        <v>189</v>
      </c>
      <c r="SQL21" s="52" t="s">
        <v>189</v>
      </c>
      <c r="SQM21" s="52" t="s">
        <v>189</v>
      </c>
      <c r="SQN21" s="52" t="s">
        <v>189</v>
      </c>
      <c r="SQO21" s="52" t="s">
        <v>189</v>
      </c>
      <c r="SQP21" s="52" t="s">
        <v>189</v>
      </c>
      <c r="SQQ21" s="52" t="s">
        <v>189</v>
      </c>
      <c r="SQR21" s="52" t="s">
        <v>189</v>
      </c>
      <c r="SQS21" s="52" t="s">
        <v>189</v>
      </c>
      <c r="SQT21" s="52" t="s">
        <v>189</v>
      </c>
      <c r="SQU21" s="52" t="s">
        <v>189</v>
      </c>
      <c r="SQV21" s="52" t="s">
        <v>189</v>
      </c>
      <c r="SQW21" s="52" t="s">
        <v>189</v>
      </c>
      <c r="SQX21" s="52" t="s">
        <v>189</v>
      </c>
      <c r="SQY21" s="52" t="s">
        <v>189</v>
      </c>
      <c r="SQZ21" s="52" t="s">
        <v>189</v>
      </c>
      <c r="SRA21" s="52" t="s">
        <v>189</v>
      </c>
      <c r="SRB21" s="52" t="s">
        <v>189</v>
      </c>
      <c r="SRC21" s="52" t="s">
        <v>189</v>
      </c>
      <c r="SRD21" s="52" t="s">
        <v>189</v>
      </c>
      <c r="SRE21" s="52" t="s">
        <v>189</v>
      </c>
      <c r="SRF21" s="52" t="s">
        <v>189</v>
      </c>
      <c r="SRG21" s="52" t="s">
        <v>189</v>
      </c>
      <c r="SRH21" s="52" t="s">
        <v>189</v>
      </c>
      <c r="SRI21" s="52" t="s">
        <v>189</v>
      </c>
      <c r="SRJ21" s="52" t="s">
        <v>189</v>
      </c>
      <c r="SRK21" s="52" t="s">
        <v>189</v>
      </c>
      <c r="SRL21" s="52" t="s">
        <v>189</v>
      </c>
      <c r="SRM21" s="52" t="s">
        <v>189</v>
      </c>
      <c r="SRN21" s="52" t="s">
        <v>189</v>
      </c>
      <c r="SRO21" s="52" t="s">
        <v>189</v>
      </c>
      <c r="SRP21" s="52" t="s">
        <v>189</v>
      </c>
      <c r="SRQ21" s="52" t="s">
        <v>189</v>
      </c>
      <c r="SRR21" s="52" t="s">
        <v>189</v>
      </c>
      <c r="SRS21" s="52" t="s">
        <v>189</v>
      </c>
      <c r="SRT21" s="52" t="s">
        <v>189</v>
      </c>
      <c r="SRU21" s="52" t="s">
        <v>189</v>
      </c>
      <c r="SRV21" s="52" t="s">
        <v>189</v>
      </c>
      <c r="SRW21" s="52" t="s">
        <v>189</v>
      </c>
      <c r="SRX21" s="52" t="s">
        <v>189</v>
      </c>
      <c r="SRY21" s="52" t="s">
        <v>189</v>
      </c>
      <c r="SRZ21" s="52" t="s">
        <v>189</v>
      </c>
      <c r="SSA21" s="52" t="s">
        <v>189</v>
      </c>
      <c r="SSB21" s="52" t="s">
        <v>189</v>
      </c>
      <c r="SSC21" s="52" t="s">
        <v>189</v>
      </c>
      <c r="SSD21" s="52" t="s">
        <v>189</v>
      </c>
      <c r="SSE21" s="52" t="s">
        <v>189</v>
      </c>
      <c r="SSF21" s="52" t="s">
        <v>189</v>
      </c>
      <c r="SSG21" s="52" t="s">
        <v>189</v>
      </c>
      <c r="SSH21" s="52" t="s">
        <v>189</v>
      </c>
      <c r="SSI21" s="52" t="s">
        <v>189</v>
      </c>
      <c r="SSJ21" s="52" t="s">
        <v>189</v>
      </c>
      <c r="SSK21" s="52" t="s">
        <v>189</v>
      </c>
      <c r="SSL21" s="52" t="s">
        <v>189</v>
      </c>
      <c r="SSM21" s="52" t="s">
        <v>189</v>
      </c>
      <c r="SSN21" s="52" t="s">
        <v>189</v>
      </c>
      <c r="SSO21" s="52" t="s">
        <v>189</v>
      </c>
      <c r="SSP21" s="52" t="s">
        <v>189</v>
      </c>
      <c r="SSQ21" s="52" t="s">
        <v>189</v>
      </c>
      <c r="SSR21" s="52" t="s">
        <v>189</v>
      </c>
      <c r="SSS21" s="52" t="s">
        <v>189</v>
      </c>
      <c r="SST21" s="52" t="s">
        <v>189</v>
      </c>
      <c r="SSU21" s="52" t="s">
        <v>189</v>
      </c>
      <c r="SSV21" s="52" t="s">
        <v>189</v>
      </c>
      <c r="SSW21" s="52" t="s">
        <v>189</v>
      </c>
      <c r="SSX21" s="52" t="s">
        <v>189</v>
      </c>
      <c r="SSY21" s="52" t="s">
        <v>189</v>
      </c>
      <c r="SSZ21" s="52" t="s">
        <v>189</v>
      </c>
      <c r="STA21" s="52" t="s">
        <v>189</v>
      </c>
      <c r="STB21" s="52" t="s">
        <v>189</v>
      </c>
      <c r="STC21" s="52" t="s">
        <v>189</v>
      </c>
      <c r="STD21" s="52" t="s">
        <v>189</v>
      </c>
      <c r="STE21" s="52" t="s">
        <v>189</v>
      </c>
      <c r="STF21" s="52" t="s">
        <v>189</v>
      </c>
      <c r="STG21" s="52" t="s">
        <v>189</v>
      </c>
      <c r="STH21" s="52" t="s">
        <v>189</v>
      </c>
      <c r="STI21" s="52" t="s">
        <v>189</v>
      </c>
      <c r="STJ21" s="52" t="s">
        <v>189</v>
      </c>
      <c r="STK21" s="52" t="s">
        <v>189</v>
      </c>
      <c r="STL21" s="52" t="s">
        <v>189</v>
      </c>
      <c r="STM21" s="52" t="s">
        <v>189</v>
      </c>
      <c r="STN21" s="52" t="s">
        <v>189</v>
      </c>
      <c r="STO21" s="52" t="s">
        <v>189</v>
      </c>
      <c r="STP21" s="52" t="s">
        <v>189</v>
      </c>
      <c r="STQ21" s="52" t="s">
        <v>189</v>
      </c>
      <c r="STR21" s="52" t="s">
        <v>189</v>
      </c>
      <c r="STS21" s="52" t="s">
        <v>189</v>
      </c>
      <c r="STT21" s="52" t="s">
        <v>189</v>
      </c>
      <c r="STU21" s="52" t="s">
        <v>189</v>
      </c>
      <c r="STV21" s="52" t="s">
        <v>189</v>
      </c>
      <c r="STW21" s="52" t="s">
        <v>189</v>
      </c>
      <c r="STX21" s="52" t="s">
        <v>189</v>
      </c>
      <c r="STY21" s="52" t="s">
        <v>189</v>
      </c>
      <c r="STZ21" s="52" t="s">
        <v>189</v>
      </c>
      <c r="SUA21" s="52" t="s">
        <v>189</v>
      </c>
      <c r="SUB21" s="52" t="s">
        <v>189</v>
      </c>
      <c r="SUC21" s="52" t="s">
        <v>189</v>
      </c>
      <c r="SUD21" s="52" t="s">
        <v>189</v>
      </c>
      <c r="SUE21" s="52" t="s">
        <v>189</v>
      </c>
      <c r="SUF21" s="52" t="s">
        <v>189</v>
      </c>
      <c r="SUG21" s="52" t="s">
        <v>189</v>
      </c>
      <c r="SUH21" s="52" t="s">
        <v>189</v>
      </c>
      <c r="SUI21" s="52" t="s">
        <v>189</v>
      </c>
      <c r="SUJ21" s="52" t="s">
        <v>189</v>
      </c>
      <c r="SUK21" s="52" t="s">
        <v>189</v>
      </c>
      <c r="SUL21" s="52" t="s">
        <v>189</v>
      </c>
      <c r="SUM21" s="52" t="s">
        <v>189</v>
      </c>
      <c r="SUN21" s="52" t="s">
        <v>189</v>
      </c>
      <c r="SUO21" s="52" t="s">
        <v>189</v>
      </c>
      <c r="SUP21" s="52" t="s">
        <v>189</v>
      </c>
      <c r="SUQ21" s="52" t="s">
        <v>189</v>
      </c>
      <c r="SUR21" s="52" t="s">
        <v>189</v>
      </c>
      <c r="SUS21" s="52" t="s">
        <v>189</v>
      </c>
      <c r="SUT21" s="52" t="s">
        <v>189</v>
      </c>
      <c r="SUU21" s="52" t="s">
        <v>189</v>
      </c>
      <c r="SUV21" s="52" t="s">
        <v>189</v>
      </c>
      <c r="SUW21" s="52" t="s">
        <v>189</v>
      </c>
      <c r="SUX21" s="52" t="s">
        <v>189</v>
      </c>
      <c r="SUY21" s="52" t="s">
        <v>189</v>
      </c>
      <c r="SUZ21" s="52" t="s">
        <v>189</v>
      </c>
      <c r="SVA21" s="52" t="s">
        <v>189</v>
      </c>
      <c r="SVB21" s="52" t="s">
        <v>189</v>
      </c>
      <c r="SVC21" s="52" t="s">
        <v>189</v>
      </c>
      <c r="SVD21" s="52" t="s">
        <v>189</v>
      </c>
      <c r="SVE21" s="52" t="s">
        <v>189</v>
      </c>
      <c r="SVF21" s="52" t="s">
        <v>189</v>
      </c>
      <c r="SVG21" s="52" t="s">
        <v>189</v>
      </c>
      <c r="SVH21" s="52" t="s">
        <v>189</v>
      </c>
      <c r="SVI21" s="52" t="s">
        <v>189</v>
      </c>
      <c r="SVJ21" s="52" t="s">
        <v>189</v>
      </c>
      <c r="SVK21" s="52" t="s">
        <v>189</v>
      </c>
      <c r="SVL21" s="52" t="s">
        <v>189</v>
      </c>
      <c r="SVM21" s="52" t="s">
        <v>189</v>
      </c>
      <c r="SVN21" s="52" t="s">
        <v>189</v>
      </c>
      <c r="SVO21" s="52" t="s">
        <v>189</v>
      </c>
      <c r="SVP21" s="52" t="s">
        <v>189</v>
      </c>
      <c r="SVQ21" s="52" t="s">
        <v>189</v>
      </c>
      <c r="SVR21" s="52" t="s">
        <v>189</v>
      </c>
      <c r="SVS21" s="52" t="s">
        <v>189</v>
      </c>
      <c r="SVT21" s="52" t="s">
        <v>189</v>
      </c>
      <c r="SVU21" s="52" t="s">
        <v>189</v>
      </c>
      <c r="SVV21" s="52" t="s">
        <v>189</v>
      </c>
      <c r="SVW21" s="52" t="s">
        <v>189</v>
      </c>
      <c r="SVX21" s="52" t="s">
        <v>189</v>
      </c>
      <c r="SVY21" s="52" t="s">
        <v>189</v>
      </c>
      <c r="SVZ21" s="52" t="s">
        <v>189</v>
      </c>
      <c r="SWA21" s="52" t="s">
        <v>189</v>
      </c>
      <c r="SWB21" s="52" t="s">
        <v>189</v>
      </c>
      <c r="SWC21" s="52" t="s">
        <v>189</v>
      </c>
      <c r="SWD21" s="52" t="s">
        <v>189</v>
      </c>
      <c r="SWE21" s="52" t="s">
        <v>189</v>
      </c>
      <c r="SWF21" s="52" t="s">
        <v>189</v>
      </c>
      <c r="SWG21" s="52" t="s">
        <v>189</v>
      </c>
      <c r="SWH21" s="52" t="s">
        <v>189</v>
      </c>
      <c r="SWI21" s="52" t="s">
        <v>189</v>
      </c>
      <c r="SWJ21" s="52" t="s">
        <v>189</v>
      </c>
      <c r="SWK21" s="52" t="s">
        <v>189</v>
      </c>
      <c r="SWL21" s="52" t="s">
        <v>189</v>
      </c>
      <c r="SWM21" s="52" t="s">
        <v>189</v>
      </c>
      <c r="SWN21" s="52" t="s">
        <v>189</v>
      </c>
      <c r="SWO21" s="52" t="s">
        <v>189</v>
      </c>
      <c r="SWP21" s="52" t="s">
        <v>189</v>
      </c>
      <c r="SWQ21" s="52" t="s">
        <v>189</v>
      </c>
      <c r="SWR21" s="52" t="s">
        <v>189</v>
      </c>
      <c r="SWS21" s="52" t="s">
        <v>189</v>
      </c>
      <c r="SWT21" s="52" t="s">
        <v>189</v>
      </c>
      <c r="SWU21" s="52" t="s">
        <v>189</v>
      </c>
      <c r="SWV21" s="52" t="s">
        <v>189</v>
      </c>
      <c r="SWW21" s="52" t="s">
        <v>189</v>
      </c>
      <c r="SWX21" s="52" t="s">
        <v>189</v>
      </c>
      <c r="SWY21" s="52" t="s">
        <v>189</v>
      </c>
      <c r="SWZ21" s="52" t="s">
        <v>189</v>
      </c>
      <c r="SXA21" s="52" t="s">
        <v>189</v>
      </c>
      <c r="SXB21" s="52" t="s">
        <v>189</v>
      </c>
      <c r="SXC21" s="52" t="s">
        <v>189</v>
      </c>
      <c r="SXD21" s="52" t="s">
        <v>189</v>
      </c>
      <c r="SXE21" s="52" t="s">
        <v>189</v>
      </c>
      <c r="SXF21" s="52" t="s">
        <v>189</v>
      </c>
      <c r="SXG21" s="52" t="s">
        <v>189</v>
      </c>
      <c r="SXH21" s="52" t="s">
        <v>189</v>
      </c>
      <c r="SXI21" s="52" t="s">
        <v>189</v>
      </c>
      <c r="SXJ21" s="52" t="s">
        <v>189</v>
      </c>
      <c r="SXK21" s="52" t="s">
        <v>189</v>
      </c>
      <c r="SXL21" s="52" t="s">
        <v>189</v>
      </c>
      <c r="SXM21" s="52" t="s">
        <v>189</v>
      </c>
      <c r="SXN21" s="52" t="s">
        <v>189</v>
      </c>
      <c r="SXO21" s="52" t="s">
        <v>189</v>
      </c>
      <c r="SXP21" s="52" t="s">
        <v>189</v>
      </c>
      <c r="SXQ21" s="52" t="s">
        <v>189</v>
      </c>
      <c r="SXR21" s="52" t="s">
        <v>189</v>
      </c>
      <c r="SXS21" s="52" t="s">
        <v>189</v>
      </c>
      <c r="SXT21" s="52" t="s">
        <v>189</v>
      </c>
      <c r="SXU21" s="52" t="s">
        <v>189</v>
      </c>
      <c r="SXV21" s="52" t="s">
        <v>189</v>
      </c>
      <c r="SXW21" s="52" t="s">
        <v>189</v>
      </c>
      <c r="SXX21" s="52" t="s">
        <v>189</v>
      </c>
      <c r="SXY21" s="52" t="s">
        <v>189</v>
      </c>
      <c r="SXZ21" s="52" t="s">
        <v>189</v>
      </c>
      <c r="SYA21" s="52" t="s">
        <v>189</v>
      </c>
      <c r="SYB21" s="52" t="s">
        <v>189</v>
      </c>
      <c r="SYC21" s="52" t="s">
        <v>189</v>
      </c>
      <c r="SYD21" s="52" t="s">
        <v>189</v>
      </c>
      <c r="SYE21" s="52" t="s">
        <v>189</v>
      </c>
      <c r="SYF21" s="52" t="s">
        <v>189</v>
      </c>
      <c r="SYG21" s="52" t="s">
        <v>189</v>
      </c>
      <c r="SYH21" s="52" t="s">
        <v>189</v>
      </c>
      <c r="SYI21" s="52" t="s">
        <v>189</v>
      </c>
      <c r="SYJ21" s="52" t="s">
        <v>189</v>
      </c>
      <c r="SYK21" s="52" t="s">
        <v>189</v>
      </c>
      <c r="SYL21" s="52" t="s">
        <v>189</v>
      </c>
      <c r="SYM21" s="52" t="s">
        <v>189</v>
      </c>
      <c r="SYN21" s="52" t="s">
        <v>189</v>
      </c>
      <c r="SYO21" s="52" t="s">
        <v>189</v>
      </c>
      <c r="SYP21" s="52" t="s">
        <v>189</v>
      </c>
      <c r="SYQ21" s="52" t="s">
        <v>189</v>
      </c>
      <c r="SYR21" s="52" t="s">
        <v>189</v>
      </c>
      <c r="SYS21" s="52" t="s">
        <v>189</v>
      </c>
      <c r="SYT21" s="52" t="s">
        <v>189</v>
      </c>
      <c r="SYU21" s="52" t="s">
        <v>189</v>
      </c>
      <c r="SYV21" s="52" t="s">
        <v>189</v>
      </c>
      <c r="SYW21" s="52" t="s">
        <v>189</v>
      </c>
      <c r="SYX21" s="52" t="s">
        <v>189</v>
      </c>
      <c r="SYY21" s="52" t="s">
        <v>189</v>
      </c>
      <c r="SYZ21" s="52" t="s">
        <v>189</v>
      </c>
      <c r="SZA21" s="52" t="s">
        <v>189</v>
      </c>
      <c r="SZB21" s="52" t="s">
        <v>189</v>
      </c>
      <c r="SZC21" s="52" t="s">
        <v>189</v>
      </c>
      <c r="SZD21" s="52" t="s">
        <v>189</v>
      </c>
      <c r="SZE21" s="52" t="s">
        <v>189</v>
      </c>
      <c r="SZF21" s="52" t="s">
        <v>189</v>
      </c>
      <c r="SZG21" s="52" t="s">
        <v>189</v>
      </c>
      <c r="SZH21" s="52" t="s">
        <v>189</v>
      </c>
      <c r="SZI21" s="52" t="s">
        <v>189</v>
      </c>
      <c r="SZJ21" s="52" t="s">
        <v>189</v>
      </c>
      <c r="SZK21" s="52" t="s">
        <v>189</v>
      </c>
      <c r="SZL21" s="52" t="s">
        <v>189</v>
      </c>
      <c r="SZM21" s="52" t="s">
        <v>189</v>
      </c>
      <c r="SZN21" s="52" t="s">
        <v>189</v>
      </c>
      <c r="SZO21" s="52" t="s">
        <v>189</v>
      </c>
      <c r="SZP21" s="52" t="s">
        <v>189</v>
      </c>
      <c r="SZQ21" s="52" t="s">
        <v>189</v>
      </c>
      <c r="SZR21" s="52" t="s">
        <v>189</v>
      </c>
      <c r="SZS21" s="52" t="s">
        <v>189</v>
      </c>
      <c r="SZT21" s="52" t="s">
        <v>189</v>
      </c>
      <c r="SZU21" s="52" t="s">
        <v>189</v>
      </c>
      <c r="SZV21" s="52" t="s">
        <v>189</v>
      </c>
      <c r="SZW21" s="52" t="s">
        <v>189</v>
      </c>
      <c r="SZX21" s="52" t="s">
        <v>189</v>
      </c>
      <c r="SZY21" s="52" t="s">
        <v>189</v>
      </c>
      <c r="SZZ21" s="52" t="s">
        <v>189</v>
      </c>
      <c r="TAA21" s="52" t="s">
        <v>189</v>
      </c>
      <c r="TAB21" s="52" t="s">
        <v>189</v>
      </c>
      <c r="TAC21" s="52" t="s">
        <v>189</v>
      </c>
      <c r="TAD21" s="52" t="s">
        <v>189</v>
      </c>
      <c r="TAE21" s="52" t="s">
        <v>189</v>
      </c>
      <c r="TAF21" s="52" t="s">
        <v>189</v>
      </c>
      <c r="TAG21" s="52" t="s">
        <v>189</v>
      </c>
      <c r="TAH21" s="52" t="s">
        <v>189</v>
      </c>
      <c r="TAI21" s="52" t="s">
        <v>189</v>
      </c>
      <c r="TAJ21" s="52" t="s">
        <v>189</v>
      </c>
      <c r="TAK21" s="52" t="s">
        <v>189</v>
      </c>
      <c r="TAL21" s="52" t="s">
        <v>189</v>
      </c>
      <c r="TAM21" s="52" t="s">
        <v>189</v>
      </c>
      <c r="TAN21" s="52" t="s">
        <v>189</v>
      </c>
      <c r="TAO21" s="52" t="s">
        <v>189</v>
      </c>
      <c r="TAP21" s="52" t="s">
        <v>189</v>
      </c>
      <c r="TAQ21" s="52" t="s">
        <v>189</v>
      </c>
      <c r="TAR21" s="52" t="s">
        <v>189</v>
      </c>
      <c r="TAS21" s="52" t="s">
        <v>189</v>
      </c>
      <c r="TAT21" s="52" t="s">
        <v>189</v>
      </c>
      <c r="TAU21" s="52" t="s">
        <v>189</v>
      </c>
      <c r="TAV21" s="52" t="s">
        <v>189</v>
      </c>
      <c r="TAW21" s="52" t="s">
        <v>189</v>
      </c>
      <c r="TAX21" s="52" t="s">
        <v>189</v>
      </c>
      <c r="TAY21" s="52" t="s">
        <v>189</v>
      </c>
      <c r="TAZ21" s="52" t="s">
        <v>189</v>
      </c>
      <c r="TBA21" s="52" t="s">
        <v>189</v>
      </c>
      <c r="TBB21" s="52" t="s">
        <v>189</v>
      </c>
      <c r="TBC21" s="52" t="s">
        <v>189</v>
      </c>
      <c r="TBD21" s="52" t="s">
        <v>189</v>
      </c>
      <c r="TBE21" s="52" t="s">
        <v>189</v>
      </c>
      <c r="TBF21" s="52" t="s">
        <v>189</v>
      </c>
      <c r="TBG21" s="52" t="s">
        <v>189</v>
      </c>
      <c r="TBH21" s="52" t="s">
        <v>189</v>
      </c>
      <c r="TBI21" s="52" t="s">
        <v>189</v>
      </c>
      <c r="TBJ21" s="52" t="s">
        <v>189</v>
      </c>
      <c r="TBK21" s="52" t="s">
        <v>189</v>
      </c>
      <c r="TBL21" s="52" t="s">
        <v>189</v>
      </c>
      <c r="TBM21" s="52" t="s">
        <v>189</v>
      </c>
      <c r="TBN21" s="52" t="s">
        <v>189</v>
      </c>
      <c r="TBO21" s="52" t="s">
        <v>189</v>
      </c>
      <c r="TBP21" s="52" t="s">
        <v>189</v>
      </c>
      <c r="TBQ21" s="52" t="s">
        <v>189</v>
      </c>
      <c r="TBR21" s="52" t="s">
        <v>189</v>
      </c>
      <c r="TBS21" s="52" t="s">
        <v>189</v>
      </c>
      <c r="TBT21" s="52" t="s">
        <v>189</v>
      </c>
      <c r="TBU21" s="52" t="s">
        <v>189</v>
      </c>
      <c r="TBV21" s="52" t="s">
        <v>189</v>
      </c>
      <c r="TBW21" s="52" t="s">
        <v>189</v>
      </c>
      <c r="TBX21" s="52" t="s">
        <v>189</v>
      </c>
      <c r="TBY21" s="52" t="s">
        <v>189</v>
      </c>
      <c r="TBZ21" s="52" t="s">
        <v>189</v>
      </c>
      <c r="TCA21" s="52" t="s">
        <v>189</v>
      </c>
      <c r="TCB21" s="52" t="s">
        <v>189</v>
      </c>
      <c r="TCC21" s="52" t="s">
        <v>189</v>
      </c>
      <c r="TCD21" s="52" t="s">
        <v>189</v>
      </c>
      <c r="TCE21" s="52" t="s">
        <v>189</v>
      </c>
      <c r="TCF21" s="52" t="s">
        <v>189</v>
      </c>
      <c r="TCG21" s="52" t="s">
        <v>189</v>
      </c>
      <c r="TCH21" s="52" t="s">
        <v>189</v>
      </c>
      <c r="TCI21" s="52" t="s">
        <v>189</v>
      </c>
      <c r="TCJ21" s="52" t="s">
        <v>189</v>
      </c>
      <c r="TCK21" s="52" t="s">
        <v>189</v>
      </c>
      <c r="TCL21" s="52" t="s">
        <v>189</v>
      </c>
      <c r="TCM21" s="52" t="s">
        <v>189</v>
      </c>
      <c r="TCN21" s="52" t="s">
        <v>189</v>
      </c>
      <c r="TCO21" s="52" t="s">
        <v>189</v>
      </c>
      <c r="TCP21" s="52" t="s">
        <v>189</v>
      </c>
      <c r="TCQ21" s="52" t="s">
        <v>189</v>
      </c>
      <c r="TCR21" s="52" t="s">
        <v>189</v>
      </c>
      <c r="TCS21" s="52" t="s">
        <v>189</v>
      </c>
      <c r="TCT21" s="52" t="s">
        <v>189</v>
      </c>
      <c r="TCU21" s="52" t="s">
        <v>189</v>
      </c>
      <c r="TCV21" s="52" t="s">
        <v>189</v>
      </c>
      <c r="TCW21" s="52" t="s">
        <v>189</v>
      </c>
      <c r="TCX21" s="52" t="s">
        <v>189</v>
      </c>
      <c r="TCY21" s="52" t="s">
        <v>189</v>
      </c>
      <c r="TCZ21" s="52" t="s">
        <v>189</v>
      </c>
      <c r="TDA21" s="52" t="s">
        <v>189</v>
      </c>
      <c r="TDB21" s="52" t="s">
        <v>189</v>
      </c>
      <c r="TDC21" s="52" t="s">
        <v>189</v>
      </c>
      <c r="TDD21" s="52" t="s">
        <v>189</v>
      </c>
      <c r="TDE21" s="52" t="s">
        <v>189</v>
      </c>
      <c r="TDF21" s="52" t="s">
        <v>189</v>
      </c>
      <c r="TDG21" s="52" t="s">
        <v>189</v>
      </c>
      <c r="TDH21" s="52" t="s">
        <v>189</v>
      </c>
      <c r="TDI21" s="52" t="s">
        <v>189</v>
      </c>
      <c r="TDJ21" s="52" t="s">
        <v>189</v>
      </c>
      <c r="TDK21" s="52" t="s">
        <v>189</v>
      </c>
      <c r="TDL21" s="52" t="s">
        <v>189</v>
      </c>
      <c r="TDM21" s="52" t="s">
        <v>189</v>
      </c>
      <c r="TDN21" s="52" t="s">
        <v>189</v>
      </c>
      <c r="TDO21" s="52" t="s">
        <v>189</v>
      </c>
      <c r="TDP21" s="52" t="s">
        <v>189</v>
      </c>
      <c r="TDQ21" s="52" t="s">
        <v>189</v>
      </c>
      <c r="TDR21" s="52" t="s">
        <v>189</v>
      </c>
      <c r="TDS21" s="52" t="s">
        <v>189</v>
      </c>
      <c r="TDT21" s="52" t="s">
        <v>189</v>
      </c>
      <c r="TDU21" s="52" t="s">
        <v>189</v>
      </c>
      <c r="TDV21" s="52" t="s">
        <v>189</v>
      </c>
      <c r="TDW21" s="52" t="s">
        <v>189</v>
      </c>
      <c r="TDX21" s="52" t="s">
        <v>189</v>
      </c>
      <c r="TDY21" s="52" t="s">
        <v>189</v>
      </c>
      <c r="TDZ21" s="52" t="s">
        <v>189</v>
      </c>
      <c r="TEA21" s="52" t="s">
        <v>189</v>
      </c>
      <c r="TEB21" s="52" t="s">
        <v>189</v>
      </c>
      <c r="TEC21" s="52" t="s">
        <v>189</v>
      </c>
      <c r="TED21" s="52" t="s">
        <v>189</v>
      </c>
      <c r="TEE21" s="52" t="s">
        <v>189</v>
      </c>
      <c r="TEF21" s="52" t="s">
        <v>189</v>
      </c>
      <c r="TEG21" s="52" t="s">
        <v>189</v>
      </c>
      <c r="TEH21" s="52" t="s">
        <v>189</v>
      </c>
      <c r="TEI21" s="52" t="s">
        <v>189</v>
      </c>
      <c r="TEJ21" s="52" t="s">
        <v>189</v>
      </c>
      <c r="TEK21" s="52" t="s">
        <v>189</v>
      </c>
      <c r="TEL21" s="52" t="s">
        <v>189</v>
      </c>
      <c r="TEM21" s="52" t="s">
        <v>189</v>
      </c>
      <c r="TEN21" s="52" t="s">
        <v>189</v>
      </c>
      <c r="TEO21" s="52" t="s">
        <v>189</v>
      </c>
      <c r="TEP21" s="52" t="s">
        <v>189</v>
      </c>
      <c r="TEQ21" s="52" t="s">
        <v>189</v>
      </c>
      <c r="TER21" s="52" t="s">
        <v>189</v>
      </c>
      <c r="TES21" s="52" t="s">
        <v>189</v>
      </c>
      <c r="TET21" s="52" t="s">
        <v>189</v>
      </c>
      <c r="TEU21" s="52" t="s">
        <v>189</v>
      </c>
      <c r="TEV21" s="52" t="s">
        <v>189</v>
      </c>
      <c r="TEW21" s="52" t="s">
        <v>189</v>
      </c>
      <c r="TEX21" s="52" t="s">
        <v>189</v>
      </c>
      <c r="TEY21" s="52" t="s">
        <v>189</v>
      </c>
      <c r="TEZ21" s="52" t="s">
        <v>189</v>
      </c>
      <c r="TFA21" s="52" t="s">
        <v>189</v>
      </c>
      <c r="TFB21" s="52" t="s">
        <v>189</v>
      </c>
      <c r="TFC21" s="52" t="s">
        <v>189</v>
      </c>
      <c r="TFD21" s="52" t="s">
        <v>189</v>
      </c>
      <c r="TFE21" s="52" t="s">
        <v>189</v>
      </c>
      <c r="TFF21" s="52" t="s">
        <v>189</v>
      </c>
      <c r="TFG21" s="52" t="s">
        <v>189</v>
      </c>
      <c r="TFH21" s="52" t="s">
        <v>189</v>
      </c>
      <c r="TFI21" s="52" t="s">
        <v>189</v>
      </c>
      <c r="TFJ21" s="52" t="s">
        <v>189</v>
      </c>
      <c r="TFK21" s="52" t="s">
        <v>189</v>
      </c>
      <c r="TFL21" s="52" t="s">
        <v>189</v>
      </c>
      <c r="TFM21" s="52" t="s">
        <v>189</v>
      </c>
      <c r="TFN21" s="52" t="s">
        <v>189</v>
      </c>
      <c r="TFO21" s="52" t="s">
        <v>189</v>
      </c>
      <c r="TFP21" s="52" t="s">
        <v>189</v>
      </c>
      <c r="TFQ21" s="52" t="s">
        <v>189</v>
      </c>
      <c r="TFR21" s="52" t="s">
        <v>189</v>
      </c>
      <c r="TFS21" s="52" t="s">
        <v>189</v>
      </c>
      <c r="TFT21" s="52" t="s">
        <v>189</v>
      </c>
      <c r="TFU21" s="52" t="s">
        <v>189</v>
      </c>
      <c r="TFV21" s="52" t="s">
        <v>189</v>
      </c>
      <c r="TFW21" s="52" t="s">
        <v>189</v>
      </c>
      <c r="TFX21" s="52" t="s">
        <v>189</v>
      </c>
      <c r="TFY21" s="52" t="s">
        <v>189</v>
      </c>
      <c r="TFZ21" s="52" t="s">
        <v>189</v>
      </c>
      <c r="TGA21" s="52" t="s">
        <v>189</v>
      </c>
      <c r="TGB21" s="52" t="s">
        <v>189</v>
      </c>
      <c r="TGC21" s="52" t="s">
        <v>189</v>
      </c>
      <c r="TGD21" s="52" t="s">
        <v>189</v>
      </c>
      <c r="TGE21" s="52" t="s">
        <v>189</v>
      </c>
      <c r="TGF21" s="52" t="s">
        <v>189</v>
      </c>
      <c r="TGG21" s="52" t="s">
        <v>189</v>
      </c>
      <c r="TGH21" s="52" t="s">
        <v>189</v>
      </c>
      <c r="TGI21" s="52" t="s">
        <v>189</v>
      </c>
      <c r="TGJ21" s="52" t="s">
        <v>189</v>
      </c>
      <c r="TGK21" s="52" t="s">
        <v>189</v>
      </c>
      <c r="TGL21" s="52" t="s">
        <v>189</v>
      </c>
      <c r="TGM21" s="52" t="s">
        <v>189</v>
      </c>
      <c r="TGN21" s="52" t="s">
        <v>189</v>
      </c>
      <c r="TGO21" s="52" t="s">
        <v>189</v>
      </c>
      <c r="TGP21" s="52" t="s">
        <v>189</v>
      </c>
      <c r="TGQ21" s="52" t="s">
        <v>189</v>
      </c>
      <c r="TGR21" s="52" t="s">
        <v>189</v>
      </c>
      <c r="TGS21" s="52" t="s">
        <v>189</v>
      </c>
      <c r="TGT21" s="52" t="s">
        <v>189</v>
      </c>
      <c r="TGU21" s="52" t="s">
        <v>189</v>
      </c>
      <c r="TGV21" s="52" t="s">
        <v>189</v>
      </c>
      <c r="TGW21" s="52" t="s">
        <v>189</v>
      </c>
      <c r="TGX21" s="52" t="s">
        <v>189</v>
      </c>
      <c r="TGY21" s="52" t="s">
        <v>189</v>
      </c>
      <c r="TGZ21" s="52" t="s">
        <v>189</v>
      </c>
      <c r="THA21" s="52" t="s">
        <v>189</v>
      </c>
      <c r="THB21" s="52" t="s">
        <v>189</v>
      </c>
      <c r="THC21" s="52" t="s">
        <v>189</v>
      </c>
      <c r="THD21" s="52" t="s">
        <v>189</v>
      </c>
      <c r="THE21" s="52" t="s">
        <v>189</v>
      </c>
      <c r="THF21" s="52" t="s">
        <v>189</v>
      </c>
      <c r="THG21" s="52" t="s">
        <v>189</v>
      </c>
      <c r="THH21" s="52" t="s">
        <v>189</v>
      </c>
      <c r="THI21" s="52" t="s">
        <v>189</v>
      </c>
      <c r="THJ21" s="52" t="s">
        <v>189</v>
      </c>
      <c r="THK21" s="52" t="s">
        <v>189</v>
      </c>
      <c r="THL21" s="52" t="s">
        <v>189</v>
      </c>
      <c r="THM21" s="52" t="s">
        <v>189</v>
      </c>
      <c r="THN21" s="52" t="s">
        <v>189</v>
      </c>
      <c r="THO21" s="52" t="s">
        <v>189</v>
      </c>
      <c r="THP21" s="52" t="s">
        <v>189</v>
      </c>
      <c r="THQ21" s="52" t="s">
        <v>189</v>
      </c>
      <c r="THR21" s="52" t="s">
        <v>189</v>
      </c>
      <c r="THS21" s="52" t="s">
        <v>189</v>
      </c>
      <c r="THT21" s="52" t="s">
        <v>189</v>
      </c>
      <c r="THU21" s="52" t="s">
        <v>189</v>
      </c>
      <c r="THV21" s="52" t="s">
        <v>189</v>
      </c>
      <c r="THW21" s="52" t="s">
        <v>189</v>
      </c>
      <c r="THX21" s="52" t="s">
        <v>189</v>
      </c>
      <c r="THY21" s="52" t="s">
        <v>189</v>
      </c>
      <c r="THZ21" s="52" t="s">
        <v>189</v>
      </c>
      <c r="TIA21" s="52" t="s">
        <v>189</v>
      </c>
      <c r="TIB21" s="52" t="s">
        <v>189</v>
      </c>
      <c r="TIC21" s="52" t="s">
        <v>189</v>
      </c>
      <c r="TID21" s="52" t="s">
        <v>189</v>
      </c>
      <c r="TIE21" s="52" t="s">
        <v>189</v>
      </c>
      <c r="TIF21" s="52" t="s">
        <v>189</v>
      </c>
      <c r="TIG21" s="52" t="s">
        <v>189</v>
      </c>
      <c r="TIH21" s="52" t="s">
        <v>189</v>
      </c>
      <c r="TII21" s="52" t="s">
        <v>189</v>
      </c>
      <c r="TIJ21" s="52" t="s">
        <v>189</v>
      </c>
      <c r="TIK21" s="52" t="s">
        <v>189</v>
      </c>
      <c r="TIL21" s="52" t="s">
        <v>189</v>
      </c>
      <c r="TIM21" s="52" t="s">
        <v>189</v>
      </c>
      <c r="TIN21" s="52" t="s">
        <v>189</v>
      </c>
      <c r="TIO21" s="52" t="s">
        <v>189</v>
      </c>
      <c r="TIP21" s="52" t="s">
        <v>189</v>
      </c>
      <c r="TIQ21" s="52" t="s">
        <v>189</v>
      </c>
      <c r="TIR21" s="52" t="s">
        <v>189</v>
      </c>
      <c r="TIS21" s="52" t="s">
        <v>189</v>
      </c>
      <c r="TIT21" s="52" t="s">
        <v>189</v>
      </c>
      <c r="TIU21" s="52" t="s">
        <v>189</v>
      </c>
      <c r="TIV21" s="52" t="s">
        <v>189</v>
      </c>
      <c r="TIW21" s="52" t="s">
        <v>189</v>
      </c>
      <c r="TIX21" s="52" t="s">
        <v>189</v>
      </c>
      <c r="TIY21" s="52" t="s">
        <v>189</v>
      </c>
      <c r="TIZ21" s="52" t="s">
        <v>189</v>
      </c>
      <c r="TJA21" s="52" t="s">
        <v>189</v>
      </c>
      <c r="TJB21" s="52" t="s">
        <v>189</v>
      </c>
      <c r="TJC21" s="52" t="s">
        <v>189</v>
      </c>
      <c r="TJD21" s="52" t="s">
        <v>189</v>
      </c>
      <c r="TJE21" s="52" t="s">
        <v>189</v>
      </c>
      <c r="TJF21" s="52" t="s">
        <v>189</v>
      </c>
      <c r="TJG21" s="52" t="s">
        <v>189</v>
      </c>
      <c r="TJH21" s="52" t="s">
        <v>189</v>
      </c>
      <c r="TJI21" s="52" t="s">
        <v>189</v>
      </c>
      <c r="TJJ21" s="52" t="s">
        <v>189</v>
      </c>
      <c r="TJK21" s="52" t="s">
        <v>189</v>
      </c>
      <c r="TJL21" s="52" t="s">
        <v>189</v>
      </c>
      <c r="TJM21" s="52" t="s">
        <v>189</v>
      </c>
      <c r="TJN21" s="52" t="s">
        <v>189</v>
      </c>
      <c r="TJO21" s="52" t="s">
        <v>189</v>
      </c>
      <c r="TJP21" s="52" t="s">
        <v>189</v>
      </c>
      <c r="TJQ21" s="52" t="s">
        <v>189</v>
      </c>
      <c r="TJR21" s="52" t="s">
        <v>189</v>
      </c>
      <c r="TJS21" s="52" t="s">
        <v>189</v>
      </c>
      <c r="TJT21" s="52" t="s">
        <v>189</v>
      </c>
      <c r="TJU21" s="52" t="s">
        <v>189</v>
      </c>
      <c r="TJV21" s="52" t="s">
        <v>189</v>
      </c>
      <c r="TJW21" s="52" t="s">
        <v>189</v>
      </c>
      <c r="TJX21" s="52" t="s">
        <v>189</v>
      </c>
      <c r="TJY21" s="52" t="s">
        <v>189</v>
      </c>
      <c r="TJZ21" s="52" t="s">
        <v>189</v>
      </c>
      <c r="TKA21" s="52" t="s">
        <v>189</v>
      </c>
      <c r="TKB21" s="52" t="s">
        <v>189</v>
      </c>
      <c r="TKC21" s="52" t="s">
        <v>189</v>
      </c>
      <c r="TKD21" s="52" t="s">
        <v>189</v>
      </c>
      <c r="TKE21" s="52" t="s">
        <v>189</v>
      </c>
      <c r="TKF21" s="52" t="s">
        <v>189</v>
      </c>
      <c r="TKG21" s="52" t="s">
        <v>189</v>
      </c>
      <c r="TKH21" s="52" t="s">
        <v>189</v>
      </c>
      <c r="TKI21" s="52" t="s">
        <v>189</v>
      </c>
      <c r="TKJ21" s="52" t="s">
        <v>189</v>
      </c>
      <c r="TKK21" s="52" t="s">
        <v>189</v>
      </c>
      <c r="TKL21" s="52" t="s">
        <v>189</v>
      </c>
      <c r="TKM21" s="52" t="s">
        <v>189</v>
      </c>
      <c r="TKN21" s="52" t="s">
        <v>189</v>
      </c>
      <c r="TKO21" s="52" t="s">
        <v>189</v>
      </c>
      <c r="TKP21" s="52" t="s">
        <v>189</v>
      </c>
      <c r="TKQ21" s="52" t="s">
        <v>189</v>
      </c>
      <c r="TKR21" s="52" t="s">
        <v>189</v>
      </c>
      <c r="TKS21" s="52" t="s">
        <v>189</v>
      </c>
      <c r="TKT21" s="52" t="s">
        <v>189</v>
      </c>
      <c r="TKU21" s="52" t="s">
        <v>189</v>
      </c>
      <c r="TKV21" s="52" t="s">
        <v>189</v>
      </c>
      <c r="TKW21" s="52" t="s">
        <v>189</v>
      </c>
      <c r="TKX21" s="52" t="s">
        <v>189</v>
      </c>
      <c r="TKY21" s="52" t="s">
        <v>189</v>
      </c>
      <c r="TKZ21" s="52" t="s">
        <v>189</v>
      </c>
      <c r="TLA21" s="52" t="s">
        <v>189</v>
      </c>
      <c r="TLB21" s="52" t="s">
        <v>189</v>
      </c>
      <c r="TLC21" s="52" t="s">
        <v>189</v>
      </c>
      <c r="TLD21" s="52" t="s">
        <v>189</v>
      </c>
      <c r="TLE21" s="52" t="s">
        <v>189</v>
      </c>
      <c r="TLF21" s="52" t="s">
        <v>189</v>
      </c>
      <c r="TLG21" s="52" t="s">
        <v>189</v>
      </c>
      <c r="TLH21" s="52" t="s">
        <v>189</v>
      </c>
      <c r="TLI21" s="52" t="s">
        <v>189</v>
      </c>
      <c r="TLJ21" s="52" t="s">
        <v>189</v>
      </c>
      <c r="TLK21" s="52" t="s">
        <v>189</v>
      </c>
      <c r="TLL21" s="52" t="s">
        <v>189</v>
      </c>
      <c r="TLM21" s="52" t="s">
        <v>189</v>
      </c>
      <c r="TLN21" s="52" t="s">
        <v>189</v>
      </c>
      <c r="TLO21" s="52" t="s">
        <v>189</v>
      </c>
      <c r="TLP21" s="52" t="s">
        <v>189</v>
      </c>
      <c r="TLQ21" s="52" t="s">
        <v>189</v>
      </c>
      <c r="TLR21" s="52" t="s">
        <v>189</v>
      </c>
      <c r="TLS21" s="52" t="s">
        <v>189</v>
      </c>
      <c r="TLT21" s="52" t="s">
        <v>189</v>
      </c>
      <c r="TLU21" s="52" t="s">
        <v>189</v>
      </c>
      <c r="TLV21" s="52" t="s">
        <v>189</v>
      </c>
      <c r="TLW21" s="52" t="s">
        <v>189</v>
      </c>
      <c r="TLX21" s="52" t="s">
        <v>189</v>
      </c>
      <c r="TLY21" s="52" t="s">
        <v>189</v>
      </c>
      <c r="TLZ21" s="52" t="s">
        <v>189</v>
      </c>
      <c r="TMA21" s="52" t="s">
        <v>189</v>
      </c>
      <c r="TMB21" s="52" t="s">
        <v>189</v>
      </c>
      <c r="TMC21" s="52" t="s">
        <v>189</v>
      </c>
      <c r="TMD21" s="52" t="s">
        <v>189</v>
      </c>
      <c r="TME21" s="52" t="s">
        <v>189</v>
      </c>
      <c r="TMF21" s="52" t="s">
        <v>189</v>
      </c>
      <c r="TMG21" s="52" t="s">
        <v>189</v>
      </c>
      <c r="TMH21" s="52" t="s">
        <v>189</v>
      </c>
      <c r="TMI21" s="52" t="s">
        <v>189</v>
      </c>
      <c r="TMJ21" s="52" t="s">
        <v>189</v>
      </c>
      <c r="TMK21" s="52" t="s">
        <v>189</v>
      </c>
      <c r="TML21" s="52" t="s">
        <v>189</v>
      </c>
      <c r="TMM21" s="52" t="s">
        <v>189</v>
      </c>
      <c r="TMN21" s="52" t="s">
        <v>189</v>
      </c>
      <c r="TMO21" s="52" t="s">
        <v>189</v>
      </c>
      <c r="TMP21" s="52" t="s">
        <v>189</v>
      </c>
      <c r="TMQ21" s="52" t="s">
        <v>189</v>
      </c>
      <c r="TMR21" s="52" t="s">
        <v>189</v>
      </c>
      <c r="TMS21" s="52" t="s">
        <v>189</v>
      </c>
      <c r="TMT21" s="52" t="s">
        <v>189</v>
      </c>
      <c r="TMU21" s="52" t="s">
        <v>189</v>
      </c>
      <c r="TMV21" s="52" t="s">
        <v>189</v>
      </c>
      <c r="TMW21" s="52" t="s">
        <v>189</v>
      </c>
      <c r="TMX21" s="52" t="s">
        <v>189</v>
      </c>
      <c r="TMY21" s="52" t="s">
        <v>189</v>
      </c>
      <c r="TMZ21" s="52" t="s">
        <v>189</v>
      </c>
      <c r="TNA21" s="52" t="s">
        <v>189</v>
      </c>
      <c r="TNB21" s="52" t="s">
        <v>189</v>
      </c>
      <c r="TNC21" s="52" t="s">
        <v>189</v>
      </c>
      <c r="TND21" s="52" t="s">
        <v>189</v>
      </c>
      <c r="TNE21" s="52" t="s">
        <v>189</v>
      </c>
      <c r="TNF21" s="52" t="s">
        <v>189</v>
      </c>
      <c r="TNG21" s="52" t="s">
        <v>189</v>
      </c>
      <c r="TNH21" s="52" t="s">
        <v>189</v>
      </c>
      <c r="TNI21" s="52" t="s">
        <v>189</v>
      </c>
      <c r="TNJ21" s="52" t="s">
        <v>189</v>
      </c>
      <c r="TNK21" s="52" t="s">
        <v>189</v>
      </c>
      <c r="TNL21" s="52" t="s">
        <v>189</v>
      </c>
      <c r="TNM21" s="52" t="s">
        <v>189</v>
      </c>
      <c r="TNN21" s="52" t="s">
        <v>189</v>
      </c>
      <c r="TNO21" s="52" t="s">
        <v>189</v>
      </c>
      <c r="TNP21" s="52" t="s">
        <v>189</v>
      </c>
      <c r="TNQ21" s="52" t="s">
        <v>189</v>
      </c>
      <c r="TNR21" s="52" t="s">
        <v>189</v>
      </c>
      <c r="TNS21" s="52" t="s">
        <v>189</v>
      </c>
      <c r="TNT21" s="52" t="s">
        <v>189</v>
      </c>
      <c r="TNU21" s="52" t="s">
        <v>189</v>
      </c>
      <c r="TNV21" s="52" t="s">
        <v>189</v>
      </c>
      <c r="TNW21" s="52" t="s">
        <v>189</v>
      </c>
      <c r="TNX21" s="52" t="s">
        <v>189</v>
      </c>
      <c r="TNY21" s="52" t="s">
        <v>189</v>
      </c>
      <c r="TNZ21" s="52" t="s">
        <v>189</v>
      </c>
      <c r="TOA21" s="52" t="s">
        <v>189</v>
      </c>
      <c r="TOB21" s="52" t="s">
        <v>189</v>
      </c>
      <c r="TOC21" s="52" t="s">
        <v>189</v>
      </c>
      <c r="TOD21" s="52" t="s">
        <v>189</v>
      </c>
      <c r="TOE21" s="52" t="s">
        <v>189</v>
      </c>
      <c r="TOF21" s="52" t="s">
        <v>189</v>
      </c>
      <c r="TOG21" s="52" t="s">
        <v>189</v>
      </c>
      <c r="TOH21" s="52" t="s">
        <v>189</v>
      </c>
      <c r="TOI21" s="52" t="s">
        <v>189</v>
      </c>
      <c r="TOJ21" s="52" t="s">
        <v>189</v>
      </c>
      <c r="TOK21" s="52" t="s">
        <v>189</v>
      </c>
      <c r="TOL21" s="52" t="s">
        <v>189</v>
      </c>
      <c r="TOM21" s="52" t="s">
        <v>189</v>
      </c>
      <c r="TON21" s="52" t="s">
        <v>189</v>
      </c>
      <c r="TOO21" s="52" t="s">
        <v>189</v>
      </c>
      <c r="TOP21" s="52" t="s">
        <v>189</v>
      </c>
      <c r="TOQ21" s="52" t="s">
        <v>189</v>
      </c>
      <c r="TOR21" s="52" t="s">
        <v>189</v>
      </c>
      <c r="TOS21" s="52" t="s">
        <v>189</v>
      </c>
      <c r="TOT21" s="52" t="s">
        <v>189</v>
      </c>
      <c r="TOU21" s="52" t="s">
        <v>189</v>
      </c>
      <c r="TOV21" s="52" t="s">
        <v>189</v>
      </c>
      <c r="TOW21" s="52" t="s">
        <v>189</v>
      </c>
      <c r="TOX21" s="52" t="s">
        <v>189</v>
      </c>
      <c r="TOY21" s="52" t="s">
        <v>189</v>
      </c>
      <c r="TOZ21" s="52" t="s">
        <v>189</v>
      </c>
      <c r="TPA21" s="52" t="s">
        <v>189</v>
      </c>
      <c r="TPB21" s="52" t="s">
        <v>189</v>
      </c>
      <c r="TPC21" s="52" t="s">
        <v>189</v>
      </c>
      <c r="TPD21" s="52" t="s">
        <v>189</v>
      </c>
      <c r="TPE21" s="52" t="s">
        <v>189</v>
      </c>
      <c r="TPF21" s="52" t="s">
        <v>189</v>
      </c>
      <c r="TPG21" s="52" t="s">
        <v>189</v>
      </c>
      <c r="TPH21" s="52" t="s">
        <v>189</v>
      </c>
      <c r="TPI21" s="52" t="s">
        <v>189</v>
      </c>
      <c r="TPJ21" s="52" t="s">
        <v>189</v>
      </c>
      <c r="TPK21" s="52" t="s">
        <v>189</v>
      </c>
      <c r="TPL21" s="52" t="s">
        <v>189</v>
      </c>
      <c r="TPM21" s="52" t="s">
        <v>189</v>
      </c>
      <c r="TPN21" s="52" t="s">
        <v>189</v>
      </c>
      <c r="TPO21" s="52" t="s">
        <v>189</v>
      </c>
      <c r="TPP21" s="52" t="s">
        <v>189</v>
      </c>
      <c r="TPQ21" s="52" t="s">
        <v>189</v>
      </c>
      <c r="TPR21" s="52" t="s">
        <v>189</v>
      </c>
      <c r="TPS21" s="52" t="s">
        <v>189</v>
      </c>
      <c r="TPT21" s="52" t="s">
        <v>189</v>
      </c>
      <c r="TPU21" s="52" t="s">
        <v>189</v>
      </c>
      <c r="TPV21" s="52" t="s">
        <v>189</v>
      </c>
      <c r="TPW21" s="52" t="s">
        <v>189</v>
      </c>
      <c r="TPX21" s="52" t="s">
        <v>189</v>
      </c>
      <c r="TPY21" s="52" t="s">
        <v>189</v>
      </c>
      <c r="TPZ21" s="52" t="s">
        <v>189</v>
      </c>
      <c r="TQA21" s="52" t="s">
        <v>189</v>
      </c>
      <c r="TQB21" s="52" t="s">
        <v>189</v>
      </c>
      <c r="TQC21" s="52" t="s">
        <v>189</v>
      </c>
      <c r="TQD21" s="52" t="s">
        <v>189</v>
      </c>
      <c r="TQE21" s="52" t="s">
        <v>189</v>
      </c>
      <c r="TQF21" s="52" t="s">
        <v>189</v>
      </c>
      <c r="TQG21" s="52" t="s">
        <v>189</v>
      </c>
      <c r="TQH21" s="52" t="s">
        <v>189</v>
      </c>
      <c r="TQI21" s="52" t="s">
        <v>189</v>
      </c>
      <c r="TQJ21" s="52" t="s">
        <v>189</v>
      </c>
      <c r="TQK21" s="52" t="s">
        <v>189</v>
      </c>
      <c r="TQL21" s="52" t="s">
        <v>189</v>
      </c>
      <c r="TQM21" s="52" t="s">
        <v>189</v>
      </c>
      <c r="TQN21" s="52" t="s">
        <v>189</v>
      </c>
      <c r="TQO21" s="52" t="s">
        <v>189</v>
      </c>
      <c r="TQP21" s="52" t="s">
        <v>189</v>
      </c>
      <c r="TQQ21" s="52" t="s">
        <v>189</v>
      </c>
      <c r="TQR21" s="52" t="s">
        <v>189</v>
      </c>
      <c r="TQS21" s="52" t="s">
        <v>189</v>
      </c>
      <c r="TQT21" s="52" t="s">
        <v>189</v>
      </c>
      <c r="TQU21" s="52" t="s">
        <v>189</v>
      </c>
      <c r="TQV21" s="52" t="s">
        <v>189</v>
      </c>
      <c r="TQW21" s="52" t="s">
        <v>189</v>
      </c>
      <c r="TQX21" s="52" t="s">
        <v>189</v>
      </c>
      <c r="TQY21" s="52" t="s">
        <v>189</v>
      </c>
      <c r="TQZ21" s="52" t="s">
        <v>189</v>
      </c>
      <c r="TRA21" s="52" t="s">
        <v>189</v>
      </c>
      <c r="TRB21" s="52" t="s">
        <v>189</v>
      </c>
      <c r="TRC21" s="52" t="s">
        <v>189</v>
      </c>
      <c r="TRD21" s="52" t="s">
        <v>189</v>
      </c>
      <c r="TRE21" s="52" t="s">
        <v>189</v>
      </c>
      <c r="TRF21" s="52" t="s">
        <v>189</v>
      </c>
      <c r="TRG21" s="52" t="s">
        <v>189</v>
      </c>
      <c r="TRH21" s="52" t="s">
        <v>189</v>
      </c>
      <c r="TRI21" s="52" t="s">
        <v>189</v>
      </c>
      <c r="TRJ21" s="52" t="s">
        <v>189</v>
      </c>
      <c r="TRK21" s="52" t="s">
        <v>189</v>
      </c>
      <c r="TRL21" s="52" t="s">
        <v>189</v>
      </c>
      <c r="TRM21" s="52" t="s">
        <v>189</v>
      </c>
      <c r="TRN21" s="52" t="s">
        <v>189</v>
      </c>
      <c r="TRO21" s="52" t="s">
        <v>189</v>
      </c>
      <c r="TRP21" s="52" t="s">
        <v>189</v>
      </c>
      <c r="TRQ21" s="52" t="s">
        <v>189</v>
      </c>
      <c r="TRR21" s="52" t="s">
        <v>189</v>
      </c>
      <c r="TRS21" s="52" t="s">
        <v>189</v>
      </c>
      <c r="TRT21" s="52" t="s">
        <v>189</v>
      </c>
      <c r="TRU21" s="52" t="s">
        <v>189</v>
      </c>
      <c r="TRV21" s="52" t="s">
        <v>189</v>
      </c>
      <c r="TRW21" s="52" t="s">
        <v>189</v>
      </c>
      <c r="TRX21" s="52" t="s">
        <v>189</v>
      </c>
      <c r="TRY21" s="52" t="s">
        <v>189</v>
      </c>
      <c r="TRZ21" s="52" t="s">
        <v>189</v>
      </c>
      <c r="TSA21" s="52" t="s">
        <v>189</v>
      </c>
      <c r="TSB21" s="52" t="s">
        <v>189</v>
      </c>
      <c r="TSC21" s="52" t="s">
        <v>189</v>
      </c>
      <c r="TSD21" s="52" t="s">
        <v>189</v>
      </c>
      <c r="TSE21" s="52" t="s">
        <v>189</v>
      </c>
      <c r="TSF21" s="52" t="s">
        <v>189</v>
      </c>
      <c r="TSG21" s="52" t="s">
        <v>189</v>
      </c>
      <c r="TSH21" s="52" t="s">
        <v>189</v>
      </c>
      <c r="TSI21" s="52" t="s">
        <v>189</v>
      </c>
      <c r="TSJ21" s="52" t="s">
        <v>189</v>
      </c>
      <c r="TSK21" s="52" t="s">
        <v>189</v>
      </c>
      <c r="TSL21" s="52" t="s">
        <v>189</v>
      </c>
      <c r="TSM21" s="52" t="s">
        <v>189</v>
      </c>
      <c r="TSN21" s="52" t="s">
        <v>189</v>
      </c>
      <c r="TSO21" s="52" t="s">
        <v>189</v>
      </c>
      <c r="TSP21" s="52" t="s">
        <v>189</v>
      </c>
      <c r="TSQ21" s="52" t="s">
        <v>189</v>
      </c>
      <c r="TSR21" s="52" t="s">
        <v>189</v>
      </c>
      <c r="TSS21" s="52" t="s">
        <v>189</v>
      </c>
      <c r="TST21" s="52" t="s">
        <v>189</v>
      </c>
      <c r="TSU21" s="52" t="s">
        <v>189</v>
      </c>
      <c r="TSV21" s="52" t="s">
        <v>189</v>
      </c>
      <c r="TSW21" s="52" t="s">
        <v>189</v>
      </c>
      <c r="TSX21" s="52" t="s">
        <v>189</v>
      </c>
      <c r="TSY21" s="52" t="s">
        <v>189</v>
      </c>
      <c r="TSZ21" s="52" t="s">
        <v>189</v>
      </c>
      <c r="TTA21" s="52" t="s">
        <v>189</v>
      </c>
      <c r="TTB21" s="52" t="s">
        <v>189</v>
      </c>
      <c r="TTC21" s="52" t="s">
        <v>189</v>
      </c>
      <c r="TTD21" s="52" t="s">
        <v>189</v>
      </c>
      <c r="TTE21" s="52" t="s">
        <v>189</v>
      </c>
      <c r="TTF21" s="52" t="s">
        <v>189</v>
      </c>
      <c r="TTG21" s="52" t="s">
        <v>189</v>
      </c>
      <c r="TTH21" s="52" t="s">
        <v>189</v>
      </c>
      <c r="TTI21" s="52" t="s">
        <v>189</v>
      </c>
      <c r="TTJ21" s="52" t="s">
        <v>189</v>
      </c>
      <c r="TTK21" s="52" t="s">
        <v>189</v>
      </c>
      <c r="TTL21" s="52" t="s">
        <v>189</v>
      </c>
      <c r="TTM21" s="52" t="s">
        <v>189</v>
      </c>
      <c r="TTN21" s="52" t="s">
        <v>189</v>
      </c>
      <c r="TTO21" s="52" t="s">
        <v>189</v>
      </c>
      <c r="TTP21" s="52" t="s">
        <v>189</v>
      </c>
      <c r="TTQ21" s="52" t="s">
        <v>189</v>
      </c>
      <c r="TTR21" s="52" t="s">
        <v>189</v>
      </c>
      <c r="TTS21" s="52" t="s">
        <v>189</v>
      </c>
      <c r="TTT21" s="52" t="s">
        <v>189</v>
      </c>
      <c r="TTU21" s="52" t="s">
        <v>189</v>
      </c>
      <c r="TTV21" s="52" t="s">
        <v>189</v>
      </c>
      <c r="TTW21" s="52" t="s">
        <v>189</v>
      </c>
      <c r="TTX21" s="52" t="s">
        <v>189</v>
      </c>
      <c r="TTY21" s="52" t="s">
        <v>189</v>
      </c>
      <c r="TTZ21" s="52" t="s">
        <v>189</v>
      </c>
      <c r="TUA21" s="52" t="s">
        <v>189</v>
      </c>
      <c r="TUB21" s="52" t="s">
        <v>189</v>
      </c>
      <c r="TUC21" s="52" t="s">
        <v>189</v>
      </c>
      <c r="TUD21" s="52" t="s">
        <v>189</v>
      </c>
      <c r="TUE21" s="52" t="s">
        <v>189</v>
      </c>
      <c r="TUF21" s="52" t="s">
        <v>189</v>
      </c>
      <c r="TUG21" s="52" t="s">
        <v>189</v>
      </c>
      <c r="TUH21" s="52" t="s">
        <v>189</v>
      </c>
      <c r="TUI21" s="52" t="s">
        <v>189</v>
      </c>
      <c r="TUJ21" s="52" t="s">
        <v>189</v>
      </c>
      <c r="TUK21" s="52" t="s">
        <v>189</v>
      </c>
      <c r="TUL21" s="52" t="s">
        <v>189</v>
      </c>
      <c r="TUM21" s="52" t="s">
        <v>189</v>
      </c>
      <c r="TUN21" s="52" t="s">
        <v>189</v>
      </c>
      <c r="TUO21" s="52" t="s">
        <v>189</v>
      </c>
      <c r="TUP21" s="52" t="s">
        <v>189</v>
      </c>
      <c r="TUQ21" s="52" t="s">
        <v>189</v>
      </c>
      <c r="TUR21" s="52" t="s">
        <v>189</v>
      </c>
      <c r="TUS21" s="52" t="s">
        <v>189</v>
      </c>
      <c r="TUT21" s="52" t="s">
        <v>189</v>
      </c>
      <c r="TUU21" s="52" t="s">
        <v>189</v>
      </c>
      <c r="TUV21" s="52" t="s">
        <v>189</v>
      </c>
      <c r="TUW21" s="52" t="s">
        <v>189</v>
      </c>
      <c r="TUX21" s="52" t="s">
        <v>189</v>
      </c>
      <c r="TUY21" s="52" t="s">
        <v>189</v>
      </c>
      <c r="TUZ21" s="52" t="s">
        <v>189</v>
      </c>
      <c r="TVA21" s="52" t="s">
        <v>189</v>
      </c>
      <c r="TVB21" s="52" t="s">
        <v>189</v>
      </c>
      <c r="TVC21" s="52" t="s">
        <v>189</v>
      </c>
      <c r="TVD21" s="52" t="s">
        <v>189</v>
      </c>
      <c r="TVE21" s="52" t="s">
        <v>189</v>
      </c>
      <c r="TVF21" s="52" t="s">
        <v>189</v>
      </c>
      <c r="TVG21" s="52" t="s">
        <v>189</v>
      </c>
      <c r="TVH21" s="52" t="s">
        <v>189</v>
      </c>
      <c r="TVI21" s="52" t="s">
        <v>189</v>
      </c>
      <c r="TVJ21" s="52" t="s">
        <v>189</v>
      </c>
      <c r="TVK21" s="52" t="s">
        <v>189</v>
      </c>
      <c r="TVL21" s="52" t="s">
        <v>189</v>
      </c>
      <c r="TVM21" s="52" t="s">
        <v>189</v>
      </c>
      <c r="TVN21" s="52" t="s">
        <v>189</v>
      </c>
      <c r="TVO21" s="52" t="s">
        <v>189</v>
      </c>
      <c r="TVP21" s="52" t="s">
        <v>189</v>
      </c>
      <c r="TVQ21" s="52" t="s">
        <v>189</v>
      </c>
      <c r="TVR21" s="52" t="s">
        <v>189</v>
      </c>
      <c r="TVS21" s="52" t="s">
        <v>189</v>
      </c>
      <c r="TVT21" s="52" t="s">
        <v>189</v>
      </c>
      <c r="TVU21" s="52" t="s">
        <v>189</v>
      </c>
      <c r="TVV21" s="52" t="s">
        <v>189</v>
      </c>
      <c r="TVW21" s="52" t="s">
        <v>189</v>
      </c>
      <c r="TVX21" s="52" t="s">
        <v>189</v>
      </c>
      <c r="TVY21" s="52" t="s">
        <v>189</v>
      </c>
      <c r="TVZ21" s="52" t="s">
        <v>189</v>
      </c>
      <c r="TWA21" s="52" t="s">
        <v>189</v>
      </c>
      <c r="TWB21" s="52" t="s">
        <v>189</v>
      </c>
      <c r="TWC21" s="52" t="s">
        <v>189</v>
      </c>
      <c r="TWD21" s="52" t="s">
        <v>189</v>
      </c>
      <c r="TWE21" s="52" t="s">
        <v>189</v>
      </c>
      <c r="TWF21" s="52" t="s">
        <v>189</v>
      </c>
      <c r="TWG21" s="52" t="s">
        <v>189</v>
      </c>
      <c r="TWH21" s="52" t="s">
        <v>189</v>
      </c>
      <c r="TWI21" s="52" t="s">
        <v>189</v>
      </c>
      <c r="TWJ21" s="52" t="s">
        <v>189</v>
      </c>
      <c r="TWK21" s="52" t="s">
        <v>189</v>
      </c>
      <c r="TWL21" s="52" t="s">
        <v>189</v>
      </c>
      <c r="TWM21" s="52" t="s">
        <v>189</v>
      </c>
      <c r="TWN21" s="52" t="s">
        <v>189</v>
      </c>
      <c r="TWO21" s="52" t="s">
        <v>189</v>
      </c>
      <c r="TWP21" s="52" t="s">
        <v>189</v>
      </c>
      <c r="TWQ21" s="52" t="s">
        <v>189</v>
      </c>
      <c r="TWR21" s="52" t="s">
        <v>189</v>
      </c>
      <c r="TWS21" s="52" t="s">
        <v>189</v>
      </c>
      <c r="TWT21" s="52" t="s">
        <v>189</v>
      </c>
      <c r="TWU21" s="52" t="s">
        <v>189</v>
      </c>
      <c r="TWV21" s="52" t="s">
        <v>189</v>
      </c>
      <c r="TWW21" s="52" t="s">
        <v>189</v>
      </c>
      <c r="TWX21" s="52" t="s">
        <v>189</v>
      </c>
      <c r="TWY21" s="52" t="s">
        <v>189</v>
      </c>
      <c r="TWZ21" s="52" t="s">
        <v>189</v>
      </c>
      <c r="TXA21" s="52" t="s">
        <v>189</v>
      </c>
      <c r="TXB21" s="52" t="s">
        <v>189</v>
      </c>
      <c r="TXC21" s="52" t="s">
        <v>189</v>
      </c>
      <c r="TXD21" s="52" t="s">
        <v>189</v>
      </c>
      <c r="TXE21" s="52" t="s">
        <v>189</v>
      </c>
      <c r="TXF21" s="52" t="s">
        <v>189</v>
      </c>
      <c r="TXG21" s="52" t="s">
        <v>189</v>
      </c>
      <c r="TXH21" s="52" t="s">
        <v>189</v>
      </c>
      <c r="TXI21" s="52" t="s">
        <v>189</v>
      </c>
      <c r="TXJ21" s="52" t="s">
        <v>189</v>
      </c>
      <c r="TXK21" s="52" t="s">
        <v>189</v>
      </c>
      <c r="TXL21" s="52" t="s">
        <v>189</v>
      </c>
      <c r="TXM21" s="52" t="s">
        <v>189</v>
      </c>
      <c r="TXN21" s="52" t="s">
        <v>189</v>
      </c>
      <c r="TXO21" s="52" t="s">
        <v>189</v>
      </c>
      <c r="TXP21" s="52" t="s">
        <v>189</v>
      </c>
      <c r="TXQ21" s="52" t="s">
        <v>189</v>
      </c>
      <c r="TXR21" s="52" t="s">
        <v>189</v>
      </c>
      <c r="TXS21" s="52" t="s">
        <v>189</v>
      </c>
      <c r="TXT21" s="52" t="s">
        <v>189</v>
      </c>
      <c r="TXU21" s="52" t="s">
        <v>189</v>
      </c>
      <c r="TXV21" s="52" t="s">
        <v>189</v>
      </c>
      <c r="TXW21" s="52" t="s">
        <v>189</v>
      </c>
      <c r="TXX21" s="52" t="s">
        <v>189</v>
      </c>
      <c r="TXY21" s="52" t="s">
        <v>189</v>
      </c>
      <c r="TXZ21" s="52" t="s">
        <v>189</v>
      </c>
      <c r="TYA21" s="52" t="s">
        <v>189</v>
      </c>
      <c r="TYB21" s="52" t="s">
        <v>189</v>
      </c>
      <c r="TYC21" s="52" t="s">
        <v>189</v>
      </c>
      <c r="TYD21" s="52" t="s">
        <v>189</v>
      </c>
      <c r="TYE21" s="52" t="s">
        <v>189</v>
      </c>
      <c r="TYF21" s="52" t="s">
        <v>189</v>
      </c>
      <c r="TYG21" s="52" t="s">
        <v>189</v>
      </c>
      <c r="TYH21" s="52" t="s">
        <v>189</v>
      </c>
      <c r="TYI21" s="52" t="s">
        <v>189</v>
      </c>
      <c r="TYJ21" s="52" t="s">
        <v>189</v>
      </c>
      <c r="TYK21" s="52" t="s">
        <v>189</v>
      </c>
      <c r="TYL21" s="52" t="s">
        <v>189</v>
      </c>
      <c r="TYM21" s="52" t="s">
        <v>189</v>
      </c>
      <c r="TYN21" s="52" t="s">
        <v>189</v>
      </c>
      <c r="TYO21" s="52" t="s">
        <v>189</v>
      </c>
      <c r="TYP21" s="52" t="s">
        <v>189</v>
      </c>
      <c r="TYQ21" s="52" t="s">
        <v>189</v>
      </c>
      <c r="TYR21" s="52" t="s">
        <v>189</v>
      </c>
      <c r="TYS21" s="52" t="s">
        <v>189</v>
      </c>
      <c r="TYT21" s="52" t="s">
        <v>189</v>
      </c>
      <c r="TYU21" s="52" t="s">
        <v>189</v>
      </c>
      <c r="TYV21" s="52" t="s">
        <v>189</v>
      </c>
      <c r="TYW21" s="52" t="s">
        <v>189</v>
      </c>
      <c r="TYX21" s="52" t="s">
        <v>189</v>
      </c>
      <c r="TYY21" s="52" t="s">
        <v>189</v>
      </c>
      <c r="TYZ21" s="52" t="s">
        <v>189</v>
      </c>
      <c r="TZA21" s="52" t="s">
        <v>189</v>
      </c>
      <c r="TZB21" s="52" t="s">
        <v>189</v>
      </c>
      <c r="TZC21" s="52" t="s">
        <v>189</v>
      </c>
      <c r="TZD21" s="52" t="s">
        <v>189</v>
      </c>
      <c r="TZE21" s="52" t="s">
        <v>189</v>
      </c>
      <c r="TZF21" s="52" t="s">
        <v>189</v>
      </c>
      <c r="TZG21" s="52" t="s">
        <v>189</v>
      </c>
      <c r="TZH21" s="52" t="s">
        <v>189</v>
      </c>
      <c r="TZI21" s="52" t="s">
        <v>189</v>
      </c>
      <c r="TZJ21" s="52" t="s">
        <v>189</v>
      </c>
      <c r="TZK21" s="52" t="s">
        <v>189</v>
      </c>
      <c r="TZL21" s="52" t="s">
        <v>189</v>
      </c>
      <c r="TZM21" s="52" t="s">
        <v>189</v>
      </c>
      <c r="TZN21" s="52" t="s">
        <v>189</v>
      </c>
      <c r="TZO21" s="52" t="s">
        <v>189</v>
      </c>
      <c r="TZP21" s="52" t="s">
        <v>189</v>
      </c>
      <c r="TZQ21" s="52" t="s">
        <v>189</v>
      </c>
      <c r="TZR21" s="52" t="s">
        <v>189</v>
      </c>
      <c r="TZS21" s="52" t="s">
        <v>189</v>
      </c>
      <c r="TZT21" s="52" t="s">
        <v>189</v>
      </c>
      <c r="TZU21" s="52" t="s">
        <v>189</v>
      </c>
      <c r="TZV21" s="52" t="s">
        <v>189</v>
      </c>
      <c r="TZW21" s="52" t="s">
        <v>189</v>
      </c>
      <c r="TZX21" s="52" t="s">
        <v>189</v>
      </c>
      <c r="TZY21" s="52" t="s">
        <v>189</v>
      </c>
      <c r="TZZ21" s="52" t="s">
        <v>189</v>
      </c>
      <c r="UAA21" s="52" t="s">
        <v>189</v>
      </c>
      <c r="UAB21" s="52" t="s">
        <v>189</v>
      </c>
      <c r="UAC21" s="52" t="s">
        <v>189</v>
      </c>
      <c r="UAD21" s="52" t="s">
        <v>189</v>
      </c>
      <c r="UAE21" s="52" t="s">
        <v>189</v>
      </c>
      <c r="UAF21" s="52" t="s">
        <v>189</v>
      </c>
      <c r="UAG21" s="52" t="s">
        <v>189</v>
      </c>
      <c r="UAH21" s="52" t="s">
        <v>189</v>
      </c>
      <c r="UAI21" s="52" t="s">
        <v>189</v>
      </c>
      <c r="UAJ21" s="52" t="s">
        <v>189</v>
      </c>
      <c r="UAK21" s="52" t="s">
        <v>189</v>
      </c>
      <c r="UAL21" s="52" t="s">
        <v>189</v>
      </c>
      <c r="UAM21" s="52" t="s">
        <v>189</v>
      </c>
      <c r="UAN21" s="52" t="s">
        <v>189</v>
      </c>
      <c r="UAO21" s="52" t="s">
        <v>189</v>
      </c>
      <c r="UAP21" s="52" t="s">
        <v>189</v>
      </c>
      <c r="UAQ21" s="52" t="s">
        <v>189</v>
      </c>
      <c r="UAR21" s="52" t="s">
        <v>189</v>
      </c>
      <c r="UAS21" s="52" t="s">
        <v>189</v>
      </c>
      <c r="UAT21" s="52" t="s">
        <v>189</v>
      </c>
      <c r="UAU21" s="52" t="s">
        <v>189</v>
      </c>
      <c r="UAV21" s="52" t="s">
        <v>189</v>
      </c>
      <c r="UAW21" s="52" t="s">
        <v>189</v>
      </c>
      <c r="UAX21" s="52" t="s">
        <v>189</v>
      </c>
      <c r="UAY21" s="52" t="s">
        <v>189</v>
      </c>
      <c r="UAZ21" s="52" t="s">
        <v>189</v>
      </c>
      <c r="UBA21" s="52" t="s">
        <v>189</v>
      </c>
      <c r="UBB21" s="52" t="s">
        <v>189</v>
      </c>
      <c r="UBC21" s="52" t="s">
        <v>189</v>
      </c>
      <c r="UBD21" s="52" t="s">
        <v>189</v>
      </c>
      <c r="UBE21" s="52" t="s">
        <v>189</v>
      </c>
      <c r="UBF21" s="52" t="s">
        <v>189</v>
      </c>
      <c r="UBG21" s="52" t="s">
        <v>189</v>
      </c>
      <c r="UBH21" s="52" t="s">
        <v>189</v>
      </c>
      <c r="UBI21" s="52" t="s">
        <v>189</v>
      </c>
      <c r="UBJ21" s="52" t="s">
        <v>189</v>
      </c>
      <c r="UBK21" s="52" t="s">
        <v>189</v>
      </c>
      <c r="UBL21" s="52" t="s">
        <v>189</v>
      </c>
      <c r="UBM21" s="52" t="s">
        <v>189</v>
      </c>
      <c r="UBN21" s="52" t="s">
        <v>189</v>
      </c>
      <c r="UBO21" s="52" t="s">
        <v>189</v>
      </c>
      <c r="UBP21" s="52" t="s">
        <v>189</v>
      </c>
      <c r="UBQ21" s="52" t="s">
        <v>189</v>
      </c>
      <c r="UBR21" s="52" t="s">
        <v>189</v>
      </c>
      <c r="UBS21" s="52" t="s">
        <v>189</v>
      </c>
      <c r="UBT21" s="52" t="s">
        <v>189</v>
      </c>
      <c r="UBU21" s="52" t="s">
        <v>189</v>
      </c>
      <c r="UBV21" s="52" t="s">
        <v>189</v>
      </c>
      <c r="UBW21" s="52" t="s">
        <v>189</v>
      </c>
      <c r="UBX21" s="52" t="s">
        <v>189</v>
      </c>
      <c r="UBY21" s="52" t="s">
        <v>189</v>
      </c>
      <c r="UBZ21" s="52" t="s">
        <v>189</v>
      </c>
      <c r="UCA21" s="52" t="s">
        <v>189</v>
      </c>
      <c r="UCB21" s="52" t="s">
        <v>189</v>
      </c>
      <c r="UCC21" s="52" t="s">
        <v>189</v>
      </c>
      <c r="UCD21" s="52" t="s">
        <v>189</v>
      </c>
      <c r="UCE21" s="52" t="s">
        <v>189</v>
      </c>
      <c r="UCF21" s="52" t="s">
        <v>189</v>
      </c>
      <c r="UCG21" s="52" t="s">
        <v>189</v>
      </c>
      <c r="UCH21" s="52" t="s">
        <v>189</v>
      </c>
      <c r="UCI21" s="52" t="s">
        <v>189</v>
      </c>
      <c r="UCJ21" s="52" t="s">
        <v>189</v>
      </c>
      <c r="UCK21" s="52" t="s">
        <v>189</v>
      </c>
      <c r="UCL21" s="52" t="s">
        <v>189</v>
      </c>
      <c r="UCM21" s="52" t="s">
        <v>189</v>
      </c>
      <c r="UCN21" s="52" t="s">
        <v>189</v>
      </c>
      <c r="UCO21" s="52" t="s">
        <v>189</v>
      </c>
      <c r="UCP21" s="52" t="s">
        <v>189</v>
      </c>
      <c r="UCQ21" s="52" t="s">
        <v>189</v>
      </c>
      <c r="UCR21" s="52" t="s">
        <v>189</v>
      </c>
      <c r="UCS21" s="52" t="s">
        <v>189</v>
      </c>
      <c r="UCT21" s="52" t="s">
        <v>189</v>
      </c>
      <c r="UCU21" s="52" t="s">
        <v>189</v>
      </c>
      <c r="UCV21" s="52" t="s">
        <v>189</v>
      </c>
      <c r="UCW21" s="52" t="s">
        <v>189</v>
      </c>
      <c r="UCX21" s="52" t="s">
        <v>189</v>
      </c>
      <c r="UCY21" s="52" t="s">
        <v>189</v>
      </c>
      <c r="UCZ21" s="52" t="s">
        <v>189</v>
      </c>
      <c r="UDA21" s="52" t="s">
        <v>189</v>
      </c>
      <c r="UDB21" s="52" t="s">
        <v>189</v>
      </c>
      <c r="UDC21" s="52" t="s">
        <v>189</v>
      </c>
      <c r="UDD21" s="52" t="s">
        <v>189</v>
      </c>
      <c r="UDE21" s="52" t="s">
        <v>189</v>
      </c>
      <c r="UDF21" s="52" t="s">
        <v>189</v>
      </c>
      <c r="UDG21" s="52" t="s">
        <v>189</v>
      </c>
      <c r="UDH21" s="52" t="s">
        <v>189</v>
      </c>
      <c r="UDI21" s="52" t="s">
        <v>189</v>
      </c>
      <c r="UDJ21" s="52" t="s">
        <v>189</v>
      </c>
      <c r="UDK21" s="52" t="s">
        <v>189</v>
      </c>
      <c r="UDL21" s="52" t="s">
        <v>189</v>
      </c>
      <c r="UDM21" s="52" t="s">
        <v>189</v>
      </c>
      <c r="UDN21" s="52" t="s">
        <v>189</v>
      </c>
      <c r="UDO21" s="52" t="s">
        <v>189</v>
      </c>
      <c r="UDP21" s="52" t="s">
        <v>189</v>
      </c>
      <c r="UDQ21" s="52" t="s">
        <v>189</v>
      </c>
      <c r="UDR21" s="52" t="s">
        <v>189</v>
      </c>
      <c r="UDS21" s="52" t="s">
        <v>189</v>
      </c>
      <c r="UDT21" s="52" t="s">
        <v>189</v>
      </c>
      <c r="UDU21" s="52" t="s">
        <v>189</v>
      </c>
      <c r="UDV21" s="52" t="s">
        <v>189</v>
      </c>
      <c r="UDW21" s="52" t="s">
        <v>189</v>
      </c>
      <c r="UDX21" s="52" t="s">
        <v>189</v>
      </c>
      <c r="UDY21" s="52" t="s">
        <v>189</v>
      </c>
      <c r="UDZ21" s="52" t="s">
        <v>189</v>
      </c>
      <c r="UEA21" s="52" t="s">
        <v>189</v>
      </c>
      <c r="UEB21" s="52" t="s">
        <v>189</v>
      </c>
      <c r="UEC21" s="52" t="s">
        <v>189</v>
      </c>
      <c r="UED21" s="52" t="s">
        <v>189</v>
      </c>
      <c r="UEE21" s="52" t="s">
        <v>189</v>
      </c>
      <c r="UEF21" s="52" t="s">
        <v>189</v>
      </c>
      <c r="UEG21" s="52" t="s">
        <v>189</v>
      </c>
      <c r="UEH21" s="52" t="s">
        <v>189</v>
      </c>
      <c r="UEI21" s="52" t="s">
        <v>189</v>
      </c>
      <c r="UEJ21" s="52" t="s">
        <v>189</v>
      </c>
      <c r="UEK21" s="52" t="s">
        <v>189</v>
      </c>
      <c r="UEL21" s="52" t="s">
        <v>189</v>
      </c>
      <c r="UEM21" s="52" t="s">
        <v>189</v>
      </c>
      <c r="UEN21" s="52" t="s">
        <v>189</v>
      </c>
      <c r="UEO21" s="52" t="s">
        <v>189</v>
      </c>
      <c r="UEP21" s="52" t="s">
        <v>189</v>
      </c>
      <c r="UEQ21" s="52" t="s">
        <v>189</v>
      </c>
      <c r="UER21" s="52" t="s">
        <v>189</v>
      </c>
      <c r="UES21" s="52" t="s">
        <v>189</v>
      </c>
      <c r="UET21" s="52" t="s">
        <v>189</v>
      </c>
      <c r="UEU21" s="52" t="s">
        <v>189</v>
      </c>
      <c r="UEV21" s="52" t="s">
        <v>189</v>
      </c>
      <c r="UEW21" s="52" t="s">
        <v>189</v>
      </c>
      <c r="UEX21" s="52" t="s">
        <v>189</v>
      </c>
      <c r="UEY21" s="52" t="s">
        <v>189</v>
      </c>
      <c r="UEZ21" s="52" t="s">
        <v>189</v>
      </c>
      <c r="UFA21" s="52" t="s">
        <v>189</v>
      </c>
      <c r="UFB21" s="52" t="s">
        <v>189</v>
      </c>
      <c r="UFC21" s="52" t="s">
        <v>189</v>
      </c>
      <c r="UFD21" s="52" t="s">
        <v>189</v>
      </c>
      <c r="UFE21" s="52" t="s">
        <v>189</v>
      </c>
      <c r="UFF21" s="52" t="s">
        <v>189</v>
      </c>
      <c r="UFG21" s="52" t="s">
        <v>189</v>
      </c>
      <c r="UFH21" s="52" t="s">
        <v>189</v>
      </c>
      <c r="UFI21" s="52" t="s">
        <v>189</v>
      </c>
      <c r="UFJ21" s="52" t="s">
        <v>189</v>
      </c>
      <c r="UFK21" s="52" t="s">
        <v>189</v>
      </c>
      <c r="UFL21" s="52" t="s">
        <v>189</v>
      </c>
      <c r="UFM21" s="52" t="s">
        <v>189</v>
      </c>
      <c r="UFN21" s="52" t="s">
        <v>189</v>
      </c>
      <c r="UFO21" s="52" t="s">
        <v>189</v>
      </c>
      <c r="UFP21" s="52" t="s">
        <v>189</v>
      </c>
      <c r="UFQ21" s="52" t="s">
        <v>189</v>
      </c>
      <c r="UFR21" s="52" t="s">
        <v>189</v>
      </c>
      <c r="UFS21" s="52" t="s">
        <v>189</v>
      </c>
      <c r="UFT21" s="52" t="s">
        <v>189</v>
      </c>
      <c r="UFU21" s="52" t="s">
        <v>189</v>
      </c>
      <c r="UFV21" s="52" t="s">
        <v>189</v>
      </c>
      <c r="UFW21" s="52" t="s">
        <v>189</v>
      </c>
      <c r="UFX21" s="52" t="s">
        <v>189</v>
      </c>
      <c r="UFY21" s="52" t="s">
        <v>189</v>
      </c>
      <c r="UFZ21" s="52" t="s">
        <v>189</v>
      </c>
      <c r="UGA21" s="52" t="s">
        <v>189</v>
      </c>
      <c r="UGB21" s="52" t="s">
        <v>189</v>
      </c>
      <c r="UGC21" s="52" t="s">
        <v>189</v>
      </c>
      <c r="UGD21" s="52" t="s">
        <v>189</v>
      </c>
      <c r="UGE21" s="52" t="s">
        <v>189</v>
      </c>
      <c r="UGF21" s="52" t="s">
        <v>189</v>
      </c>
      <c r="UGG21" s="52" t="s">
        <v>189</v>
      </c>
      <c r="UGH21" s="52" t="s">
        <v>189</v>
      </c>
      <c r="UGI21" s="52" t="s">
        <v>189</v>
      </c>
      <c r="UGJ21" s="52" t="s">
        <v>189</v>
      </c>
      <c r="UGK21" s="52" t="s">
        <v>189</v>
      </c>
      <c r="UGL21" s="52" t="s">
        <v>189</v>
      </c>
      <c r="UGM21" s="52" t="s">
        <v>189</v>
      </c>
      <c r="UGN21" s="52" t="s">
        <v>189</v>
      </c>
      <c r="UGO21" s="52" t="s">
        <v>189</v>
      </c>
      <c r="UGP21" s="52" t="s">
        <v>189</v>
      </c>
      <c r="UGQ21" s="52" t="s">
        <v>189</v>
      </c>
      <c r="UGR21" s="52" t="s">
        <v>189</v>
      </c>
      <c r="UGS21" s="52" t="s">
        <v>189</v>
      </c>
      <c r="UGT21" s="52" t="s">
        <v>189</v>
      </c>
      <c r="UGU21" s="52" t="s">
        <v>189</v>
      </c>
      <c r="UGV21" s="52" t="s">
        <v>189</v>
      </c>
      <c r="UGW21" s="52" t="s">
        <v>189</v>
      </c>
      <c r="UGX21" s="52" t="s">
        <v>189</v>
      </c>
      <c r="UGY21" s="52" t="s">
        <v>189</v>
      </c>
      <c r="UGZ21" s="52" t="s">
        <v>189</v>
      </c>
      <c r="UHA21" s="52" t="s">
        <v>189</v>
      </c>
      <c r="UHB21" s="52" t="s">
        <v>189</v>
      </c>
      <c r="UHC21" s="52" t="s">
        <v>189</v>
      </c>
      <c r="UHD21" s="52" t="s">
        <v>189</v>
      </c>
      <c r="UHE21" s="52" t="s">
        <v>189</v>
      </c>
      <c r="UHF21" s="52" t="s">
        <v>189</v>
      </c>
      <c r="UHG21" s="52" t="s">
        <v>189</v>
      </c>
      <c r="UHH21" s="52" t="s">
        <v>189</v>
      </c>
      <c r="UHI21" s="52" t="s">
        <v>189</v>
      </c>
      <c r="UHJ21" s="52" t="s">
        <v>189</v>
      </c>
      <c r="UHK21" s="52" t="s">
        <v>189</v>
      </c>
      <c r="UHL21" s="52" t="s">
        <v>189</v>
      </c>
      <c r="UHM21" s="52" t="s">
        <v>189</v>
      </c>
      <c r="UHN21" s="52" t="s">
        <v>189</v>
      </c>
      <c r="UHO21" s="52" t="s">
        <v>189</v>
      </c>
      <c r="UHP21" s="52" t="s">
        <v>189</v>
      </c>
      <c r="UHQ21" s="52" t="s">
        <v>189</v>
      </c>
      <c r="UHR21" s="52" t="s">
        <v>189</v>
      </c>
      <c r="UHS21" s="52" t="s">
        <v>189</v>
      </c>
      <c r="UHT21" s="52" t="s">
        <v>189</v>
      </c>
      <c r="UHU21" s="52" t="s">
        <v>189</v>
      </c>
      <c r="UHV21" s="52" t="s">
        <v>189</v>
      </c>
      <c r="UHW21" s="52" t="s">
        <v>189</v>
      </c>
      <c r="UHX21" s="52" t="s">
        <v>189</v>
      </c>
      <c r="UHY21" s="52" t="s">
        <v>189</v>
      </c>
      <c r="UHZ21" s="52" t="s">
        <v>189</v>
      </c>
      <c r="UIA21" s="52" t="s">
        <v>189</v>
      </c>
      <c r="UIB21" s="52" t="s">
        <v>189</v>
      </c>
      <c r="UIC21" s="52" t="s">
        <v>189</v>
      </c>
      <c r="UID21" s="52" t="s">
        <v>189</v>
      </c>
      <c r="UIE21" s="52" t="s">
        <v>189</v>
      </c>
      <c r="UIF21" s="52" t="s">
        <v>189</v>
      </c>
      <c r="UIG21" s="52" t="s">
        <v>189</v>
      </c>
      <c r="UIH21" s="52" t="s">
        <v>189</v>
      </c>
      <c r="UII21" s="52" t="s">
        <v>189</v>
      </c>
      <c r="UIJ21" s="52" t="s">
        <v>189</v>
      </c>
      <c r="UIK21" s="52" t="s">
        <v>189</v>
      </c>
      <c r="UIL21" s="52" t="s">
        <v>189</v>
      </c>
      <c r="UIM21" s="52" t="s">
        <v>189</v>
      </c>
      <c r="UIN21" s="52" t="s">
        <v>189</v>
      </c>
      <c r="UIO21" s="52" t="s">
        <v>189</v>
      </c>
      <c r="UIP21" s="52" t="s">
        <v>189</v>
      </c>
      <c r="UIQ21" s="52" t="s">
        <v>189</v>
      </c>
      <c r="UIR21" s="52" t="s">
        <v>189</v>
      </c>
      <c r="UIS21" s="52" t="s">
        <v>189</v>
      </c>
      <c r="UIT21" s="52" t="s">
        <v>189</v>
      </c>
      <c r="UIU21" s="52" t="s">
        <v>189</v>
      </c>
      <c r="UIV21" s="52" t="s">
        <v>189</v>
      </c>
      <c r="UIW21" s="52" t="s">
        <v>189</v>
      </c>
      <c r="UIX21" s="52" t="s">
        <v>189</v>
      </c>
      <c r="UIY21" s="52" t="s">
        <v>189</v>
      </c>
      <c r="UIZ21" s="52" t="s">
        <v>189</v>
      </c>
      <c r="UJA21" s="52" t="s">
        <v>189</v>
      </c>
      <c r="UJB21" s="52" t="s">
        <v>189</v>
      </c>
      <c r="UJC21" s="52" t="s">
        <v>189</v>
      </c>
      <c r="UJD21" s="52" t="s">
        <v>189</v>
      </c>
      <c r="UJE21" s="52" t="s">
        <v>189</v>
      </c>
      <c r="UJF21" s="52" t="s">
        <v>189</v>
      </c>
      <c r="UJG21" s="52" t="s">
        <v>189</v>
      </c>
      <c r="UJH21" s="52" t="s">
        <v>189</v>
      </c>
      <c r="UJI21" s="52" t="s">
        <v>189</v>
      </c>
      <c r="UJJ21" s="52" t="s">
        <v>189</v>
      </c>
      <c r="UJK21" s="52" t="s">
        <v>189</v>
      </c>
      <c r="UJL21" s="52" t="s">
        <v>189</v>
      </c>
      <c r="UJM21" s="52" t="s">
        <v>189</v>
      </c>
      <c r="UJN21" s="52" t="s">
        <v>189</v>
      </c>
      <c r="UJO21" s="52" t="s">
        <v>189</v>
      </c>
      <c r="UJP21" s="52" t="s">
        <v>189</v>
      </c>
      <c r="UJQ21" s="52" t="s">
        <v>189</v>
      </c>
      <c r="UJR21" s="52" t="s">
        <v>189</v>
      </c>
      <c r="UJS21" s="52" t="s">
        <v>189</v>
      </c>
      <c r="UJT21" s="52" t="s">
        <v>189</v>
      </c>
      <c r="UJU21" s="52" t="s">
        <v>189</v>
      </c>
      <c r="UJV21" s="52" t="s">
        <v>189</v>
      </c>
      <c r="UJW21" s="52" t="s">
        <v>189</v>
      </c>
      <c r="UJX21" s="52" t="s">
        <v>189</v>
      </c>
      <c r="UJY21" s="52" t="s">
        <v>189</v>
      </c>
      <c r="UJZ21" s="52" t="s">
        <v>189</v>
      </c>
      <c r="UKA21" s="52" t="s">
        <v>189</v>
      </c>
      <c r="UKB21" s="52" t="s">
        <v>189</v>
      </c>
      <c r="UKC21" s="52" t="s">
        <v>189</v>
      </c>
      <c r="UKD21" s="52" t="s">
        <v>189</v>
      </c>
      <c r="UKE21" s="52" t="s">
        <v>189</v>
      </c>
      <c r="UKF21" s="52" t="s">
        <v>189</v>
      </c>
      <c r="UKG21" s="52" t="s">
        <v>189</v>
      </c>
      <c r="UKH21" s="52" t="s">
        <v>189</v>
      </c>
      <c r="UKI21" s="52" t="s">
        <v>189</v>
      </c>
      <c r="UKJ21" s="52" t="s">
        <v>189</v>
      </c>
      <c r="UKK21" s="52" t="s">
        <v>189</v>
      </c>
      <c r="UKL21" s="52" t="s">
        <v>189</v>
      </c>
      <c r="UKM21" s="52" t="s">
        <v>189</v>
      </c>
      <c r="UKN21" s="52" t="s">
        <v>189</v>
      </c>
      <c r="UKO21" s="52" t="s">
        <v>189</v>
      </c>
      <c r="UKP21" s="52" t="s">
        <v>189</v>
      </c>
      <c r="UKQ21" s="52" t="s">
        <v>189</v>
      </c>
      <c r="UKR21" s="52" t="s">
        <v>189</v>
      </c>
      <c r="UKS21" s="52" t="s">
        <v>189</v>
      </c>
      <c r="UKT21" s="52" t="s">
        <v>189</v>
      </c>
      <c r="UKU21" s="52" t="s">
        <v>189</v>
      </c>
      <c r="UKV21" s="52" t="s">
        <v>189</v>
      </c>
      <c r="UKW21" s="52" t="s">
        <v>189</v>
      </c>
      <c r="UKX21" s="52" t="s">
        <v>189</v>
      </c>
      <c r="UKY21" s="52" t="s">
        <v>189</v>
      </c>
      <c r="UKZ21" s="52" t="s">
        <v>189</v>
      </c>
      <c r="ULA21" s="52" t="s">
        <v>189</v>
      </c>
      <c r="ULB21" s="52" t="s">
        <v>189</v>
      </c>
      <c r="ULC21" s="52" t="s">
        <v>189</v>
      </c>
      <c r="ULD21" s="52" t="s">
        <v>189</v>
      </c>
      <c r="ULE21" s="52" t="s">
        <v>189</v>
      </c>
      <c r="ULF21" s="52" t="s">
        <v>189</v>
      </c>
      <c r="ULG21" s="52" t="s">
        <v>189</v>
      </c>
      <c r="ULH21" s="52" t="s">
        <v>189</v>
      </c>
      <c r="ULI21" s="52" t="s">
        <v>189</v>
      </c>
      <c r="ULJ21" s="52" t="s">
        <v>189</v>
      </c>
      <c r="ULK21" s="52" t="s">
        <v>189</v>
      </c>
      <c r="ULL21" s="52" t="s">
        <v>189</v>
      </c>
      <c r="ULM21" s="52" t="s">
        <v>189</v>
      </c>
      <c r="ULN21" s="52" t="s">
        <v>189</v>
      </c>
      <c r="ULO21" s="52" t="s">
        <v>189</v>
      </c>
      <c r="ULP21" s="52" t="s">
        <v>189</v>
      </c>
      <c r="ULQ21" s="52" t="s">
        <v>189</v>
      </c>
      <c r="ULR21" s="52" t="s">
        <v>189</v>
      </c>
      <c r="ULS21" s="52" t="s">
        <v>189</v>
      </c>
      <c r="ULT21" s="52" t="s">
        <v>189</v>
      </c>
      <c r="ULU21" s="52" t="s">
        <v>189</v>
      </c>
      <c r="ULV21" s="52" t="s">
        <v>189</v>
      </c>
      <c r="ULW21" s="52" t="s">
        <v>189</v>
      </c>
      <c r="ULX21" s="52" t="s">
        <v>189</v>
      </c>
      <c r="ULY21" s="52" t="s">
        <v>189</v>
      </c>
      <c r="ULZ21" s="52" t="s">
        <v>189</v>
      </c>
      <c r="UMA21" s="52" t="s">
        <v>189</v>
      </c>
      <c r="UMB21" s="52" t="s">
        <v>189</v>
      </c>
      <c r="UMC21" s="52" t="s">
        <v>189</v>
      </c>
      <c r="UMD21" s="52" t="s">
        <v>189</v>
      </c>
      <c r="UME21" s="52" t="s">
        <v>189</v>
      </c>
      <c r="UMF21" s="52" t="s">
        <v>189</v>
      </c>
      <c r="UMG21" s="52" t="s">
        <v>189</v>
      </c>
      <c r="UMH21" s="52" t="s">
        <v>189</v>
      </c>
      <c r="UMI21" s="52" t="s">
        <v>189</v>
      </c>
      <c r="UMJ21" s="52" t="s">
        <v>189</v>
      </c>
      <c r="UMK21" s="52" t="s">
        <v>189</v>
      </c>
      <c r="UML21" s="52" t="s">
        <v>189</v>
      </c>
      <c r="UMM21" s="52" t="s">
        <v>189</v>
      </c>
      <c r="UMN21" s="52" t="s">
        <v>189</v>
      </c>
      <c r="UMO21" s="52" t="s">
        <v>189</v>
      </c>
      <c r="UMP21" s="52" t="s">
        <v>189</v>
      </c>
      <c r="UMQ21" s="52" t="s">
        <v>189</v>
      </c>
      <c r="UMR21" s="52" t="s">
        <v>189</v>
      </c>
      <c r="UMS21" s="52" t="s">
        <v>189</v>
      </c>
      <c r="UMT21" s="52" t="s">
        <v>189</v>
      </c>
      <c r="UMU21" s="52" t="s">
        <v>189</v>
      </c>
      <c r="UMV21" s="52" t="s">
        <v>189</v>
      </c>
      <c r="UMW21" s="52" t="s">
        <v>189</v>
      </c>
      <c r="UMX21" s="52" t="s">
        <v>189</v>
      </c>
      <c r="UMY21" s="52" t="s">
        <v>189</v>
      </c>
      <c r="UMZ21" s="52" t="s">
        <v>189</v>
      </c>
      <c r="UNA21" s="52" t="s">
        <v>189</v>
      </c>
      <c r="UNB21" s="52" t="s">
        <v>189</v>
      </c>
      <c r="UNC21" s="52" t="s">
        <v>189</v>
      </c>
      <c r="UND21" s="52" t="s">
        <v>189</v>
      </c>
      <c r="UNE21" s="52" t="s">
        <v>189</v>
      </c>
      <c r="UNF21" s="52" t="s">
        <v>189</v>
      </c>
      <c r="UNG21" s="52" t="s">
        <v>189</v>
      </c>
      <c r="UNH21" s="52" t="s">
        <v>189</v>
      </c>
      <c r="UNI21" s="52" t="s">
        <v>189</v>
      </c>
      <c r="UNJ21" s="52" t="s">
        <v>189</v>
      </c>
      <c r="UNK21" s="52" t="s">
        <v>189</v>
      </c>
      <c r="UNL21" s="52" t="s">
        <v>189</v>
      </c>
      <c r="UNM21" s="52" t="s">
        <v>189</v>
      </c>
      <c r="UNN21" s="52" t="s">
        <v>189</v>
      </c>
      <c r="UNO21" s="52" t="s">
        <v>189</v>
      </c>
      <c r="UNP21" s="52" t="s">
        <v>189</v>
      </c>
      <c r="UNQ21" s="52" t="s">
        <v>189</v>
      </c>
      <c r="UNR21" s="52" t="s">
        <v>189</v>
      </c>
      <c r="UNS21" s="52" t="s">
        <v>189</v>
      </c>
      <c r="UNT21" s="52" t="s">
        <v>189</v>
      </c>
      <c r="UNU21" s="52" t="s">
        <v>189</v>
      </c>
      <c r="UNV21" s="52" t="s">
        <v>189</v>
      </c>
      <c r="UNW21" s="52" t="s">
        <v>189</v>
      </c>
      <c r="UNX21" s="52" t="s">
        <v>189</v>
      </c>
      <c r="UNY21" s="52" t="s">
        <v>189</v>
      </c>
      <c r="UNZ21" s="52" t="s">
        <v>189</v>
      </c>
      <c r="UOA21" s="52" t="s">
        <v>189</v>
      </c>
      <c r="UOB21" s="52" t="s">
        <v>189</v>
      </c>
      <c r="UOC21" s="52" t="s">
        <v>189</v>
      </c>
      <c r="UOD21" s="52" t="s">
        <v>189</v>
      </c>
      <c r="UOE21" s="52" t="s">
        <v>189</v>
      </c>
      <c r="UOF21" s="52" t="s">
        <v>189</v>
      </c>
      <c r="UOG21" s="52" t="s">
        <v>189</v>
      </c>
      <c r="UOH21" s="52" t="s">
        <v>189</v>
      </c>
      <c r="UOI21" s="52" t="s">
        <v>189</v>
      </c>
      <c r="UOJ21" s="52" t="s">
        <v>189</v>
      </c>
      <c r="UOK21" s="52" t="s">
        <v>189</v>
      </c>
      <c r="UOL21" s="52" t="s">
        <v>189</v>
      </c>
      <c r="UOM21" s="52" t="s">
        <v>189</v>
      </c>
      <c r="UON21" s="52" t="s">
        <v>189</v>
      </c>
      <c r="UOO21" s="52" t="s">
        <v>189</v>
      </c>
      <c r="UOP21" s="52" t="s">
        <v>189</v>
      </c>
      <c r="UOQ21" s="52" t="s">
        <v>189</v>
      </c>
      <c r="UOR21" s="52" t="s">
        <v>189</v>
      </c>
      <c r="UOS21" s="52" t="s">
        <v>189</v>
      </c>
      <c r="UOT21" s="52" t="s">
        <v>189</v>
      </c>
      <c r="UOU21" s="52" t="s">
        <v>189</v>
      </c>
      <c r="UOV21" s="52" t="s">
        <v>189</v>
      </c>
      <c r="UOW21" s="52" t="s">
        <v>189</v>
      </c>
      <c r="UOX21" s="52" t="s">
        <v>189</v>
      </c>
      <c r="UOY21" s="52" t="s">
        <v>189</v>
      </c>
      <c r="UOZ21" s="52" t="s">
        <v>189</v>
      </c>
      <c r="UPA21" s="52" t="s">
        <v>189</v>
      </c>
      <c r="UPB21" s="52" t="s">
        <v>189</v>
      </c>
      <c r="UPC21" s="52" t="s">
        <v>189</v>
      </c>
      <c r="UPD21" s="52" t="s">
        <v>189</v>
      </c>
      <c r="UPE21" s="52" t="s">
        <v>189</v>
      </c>
      <c r="UPF21" s="52" t="s">
        <v>189</v>
      </c>
      <c r="UPG21" s="52" t="s">
        <v>189</v>
      </c>
      <c r="UPH21" s="52" t="s">
        <v>189</v>
      </c>
      <c r="UPI21" s="52" t="s">
        <v>189</v>
      </c>
      <c r="UPJ21" s="52" t="s">
        <v>189</v>
      </c>
      <c r="UPK21" s="52" t="s">
        <v>189</v>
      </c>
      <c r="UPL21" s="52" t="s">
        <v>189</v>
      </c>
      <c r="UPM21" s="52" t="s">
        <v>189</v>
      </c>
      <c r="UPN21" s="52" t="s">
        <v>189</v>
      </c>
      <c r="UPO21" s="52" t="s">
        <v>189</v>
      </c>
      <c r="UPP21" s="52" t="s">
        <v>189</v>
      </c>
      <c r="UPQ21" s="52" t="s">
        <v>189</v>
      </c>
      <c r="UPR21" s="52" t="s">
        <v>189</v>
      </c>
      <c r="UPS21" s="52" t="s">
        <v>189</v>
      </c>
      <c r="UPT21" s="52" t="s">
        <v>189</v>
      </c>
      <c r="UPU21" s="52" t="s">
        <v>189</v>
      </c>
      <c r="UPV21" s="52" t="s">
        <v>189</v>
      </c>
      <c r="UPW21" s="52" t="s">
        <v>189</v>
      </c>
      <c r="UPX21" s="52" t="s">
        <v>189</v>
      </c>
      <c r="UPY21" s="52" t="s">
        <v>189</v>
      </c>
      <c r="UPZ21" s="52" t="s">
        <v>189</v>
      </c>
      <c r="UQA21" s="52" t="s">
        <v>189</v>
      </c>
      <c r="UQB21" s="52" t="s">
        <v>189</v>
      </c>
      <c r="UQC21" s="52" t="s">
        <v>189</v>
      </c>
      <c r="UQD21" s="52" t="s">
        <v>189</v>
      </c>
      <c r="UQE21" s="52" t="s">
        <v>189</v>
      </c>
      <c r="UQF21" s="52" t="s">
        <v>189</v>
      </c>
      <c r="UQG21" s="52" t="s">
        <v>189</v>
      </c>
      <c r="UQH21" s="52" t="s">
        <v>189</v>
      </c>
      <c r="UQI21" s="52" t="s">
        <v>189</v>
      </c>
      <c r="UQJ21" s="52" t="s">
        <v>189</v>
      </c>
      <c r="UQK21" s="52" t="s">
        <v>189</v>
      </c>
      <c r="UQL21" s="52" t="s">
        <v>189</v>
      </c>
      <c r="UQM21" s="52" t="s">
        <v>189</v>
      </c>
      <c r="UQN21" s="52" t="s">
        <v>189</v>
      </c>
      <c r="UQO21" s="52" t="s">
        <v>189</v>
      </c>
      <c r="UQP21" s="52" t="s">
        <v>189</v>
      </c>
      <c r="UQQ21" s="52" t="s">
        <v>189</v>
      </c>
      <c r="UQR21" s="52" t="s">
        <v>189</v>
      </c>
      <c r="UQS21" s="52" t="s">
        <v>189</v>
      </c>
      <c r="UQT21" s="52" t="s">
        <v>189</v>
      </c>
      <c r="UQU21" s="52" t="s">
        <v>189</v>
      </c>
      <c r="UQV21" s="52" t="s">
        <v>189</v>
      </c>
      <c r="UQW21" s="52" t="s">
        <v>189</v>
      </c>
      <c r="UQX21" s="52" t="s">
        <v>189</v>
      </c>
      <c r="UQY21" s="52" t="s">
        <v>189</v>
      </c>
      <c r="UQZ21" s="52" t="s">
        <v>189</v>
      </c>
      <c r="URA21" s="52" t="s">
        <v>189</v>
      </c>
      <c r="URB21" s="52" t="s">
        <v>189</v>
      </c>
      <c r="URC21" s="52" t="s">
        <v>189</v>
      </c>
      <c r="URD21" s="52" t="s">
        <v>189</v>
      </c>
      <c r="URE21" s="52" t="s">
        <v>189</v>
      </c>
      <c r="URF21" s="52" t="s">
        <v>189</v>
      </c>
      <c r="URG21" s="52" t="s">
        <v>189</v>
      </c>
      <c r="URH21" s="52" t="s">
        <v>189</v>
      </c>
      <c r="URI21" s="52" t="s">
        <v>189</v>
      </c>
      <c r="URJ21" s="52" t="s">
        <v>189</v>
      </c>
      <c r="URK21" s="52" t="s">
        <v>189</v>
      </c>
      <c r="URL21" s="52" t="s">
        <v>189</v>
      </c>
      <c r="URM21" s="52" t="s">
        <v>189</v>
      </c>
      <c r="URN21" s="52" t="s">
        <v>189</v>
      </c>
      <c r="URO21" s="52" t="s">
        <v>189</v>
      </c>
      <c r="URP21" s="52" t="s">
        <v>189</v>
      </c>
      <c r="URQ21" s="52" t="s">
        <v>189</v>
      </c>
      <c r="URR21" s="52" t="s">
        <v>189</v>
      </c>
      <c r="URS21" s="52" t="s">
        <v>189</v>
      </c>
      <c r="URT21" s="52" t="s">
        <v>189</v>
      </c>
      <c r="URU21" s="52" t="s">
        <v>189</v>
      </c>
      <c r="URV21" s="52" t="s">
        <v>189</v>
      </c>
      <c r="URW21" s="52" t="s">
        <v>189</v>
      </c>
      <c r="URX21" s="52" t="s">
        <v>189</v>
      </c>
      <c r="URY21" s="52" t="s">
        <v>189</v>
      </c>
      <c r="URZ21" s="52" t="s">
        <v>189</v>
      </c>
      <c r="USA21" s="52" t="s">
        <v>189</v>
      </c>
      <c r="USB21" s="52" t="s">
        <v>189</v>
      </c>
      <c r="USC21" s="52" t="s">
        <v>189</v>
      </c>
      <c r="USD21" s="52" t="s">
        <v>189</v>
      </c>
      <c r="USE21" s="52" t="s">
        <v>189</v>
      </c>
      <c r="USF21" s="52" t="s">
        <v>189</v>
      </c>
      <c r="USG21" s="52" t="s">
        <v>189</v>
      </c>
      <c r="USH21" s="52" t="s">
        <v>189</v>
      </c>
      <c r="USI21" s="52" t="s">
        <v>189</v>
      </c>
      <c r="USJ21" s="52" t="s">
        <v>189</v>
      </c>
      <c r="USK21" s="52" t="s">
        <v>189</v>
      </c>
      <c r="USL21" s="52" t="s">
        <v>189</v>
      </c>
      <c r="USM21" s="52" t="s">
        <v>189</v>
      </c>
      <c r="USN21" s="52" t="s">
        <v>189</v>
      </c>
      <c r="USO21" s="52" t="s">
        <v>189</v>
      </c>
      <c r="USP21" s="52" t="s">
        <v>189</v>
      </c>
      <c r="USQ21" s="52" t="s">
        <v>189</v>
      </c>
      <c r="USR21" s="52" t="s">
        <v>189</v>
      </c>
      <c r="USS21" s="52" t="s">
        <v>189</v>
      </c>
      <c r="UST21" s="52" t="s">
        <v>189</v>
      </c>
      <c r="USU21" s="52" t="s">
        <v>189</v>
      </c>
      <c r="USV21" s="52" t="s">
        <v>189</v>
      </c>
      <c r="USW21" s="52" t="s">
        <v>189</v>
      </c>
      <c r="USX21" s="52" t="s">
        <v>189</v>
      </c>
      <c r="USY21" s="52" t="s">
        <v>189</v>
      </c>
      <c r="USZ21" s="52" t="s">
        <v>189</v>
      </c>
      <c r="UTA21" s="52" t="s">
        <v>189</v>
      </c>
      <c r="UTB21" s="52" t="s">
        <v>189</v>
      </c>
      <c r="UTC21" s="52" t="s">
        <v>189</v>
      </c>
      <c r="UTD21" s="52" t="s">
        <v>189</v>
      </c>
      <c r="UTE21" s="52" t="s">
        <v>189</v>
      </c>
      <c r="UTF21" s="52" t="s">
        <v>189</v>
      </c>
      <c r="UTG21" s="52" t="s">
        <v>189</v>
      </c>
      <c r="UTH21" s="52" t="s">
        <v>189</v>
      </c>
      <c r="UTI21" s="52" t="s">
        <v>189</v>
      </c>
      <c r="UTJ21" s="52" t="s">
        <v>189</v>
      </c>
      <c r="UTK21" s="52" t="s">
        <v>189</v>
      </c>
      <c r="UTL21" s="52" t="s">
        <v>189</v>
      </c>
      <c r="UTM21" s="52" t="s">
        <v>189</v>
      </c>
      <c r="UTN21" s="52" t="s">
        <v>189</v>
      </c>
      <c r="UTO21" s="52" t="s">
        <v>189</v>
      </c>
      <c r="UTP21" s="52" t="s">
        <v>189</v>
      </c>
      <c r="UTQ21" s="52" t="s">
        <v>189</v>
      </c>
      <c r="UTR21" s="52" t="s">
        <v>189</v>
      </c>
      <c r="UTS21" s="52" t="s">
        <v>189</v>
      </c>
      <c r="UTT21" s="52" t="s">
        <v>189</v>
      </c>
      <c r="UTU21" s="52" t="s">
        <v>189</v>
      </c>
      <c r="UTV21" s="52" t="s">
        <v>189</v>
      </c>
      <c r="UTW21" s="52" t="s">
        <v>189</v>
      </c>
      <c r="UTX21" s="52" t="s">
        <v>189</v>
      </c>
      <c r="UTY21" s="52" t="s">
        <v>189</v>
      </c>
      <c r="UTZ21" s="52" t="s">
        <v>189</v>
      </c>
      <c r="UUA21" s="52" t="s">
        <v>189</v>
      </c>
      <c r="UUB21" s="52" t="s">
        <v>189</v>
      </c>
      <c r="UUC21" s="52" t="s">
        <v>189</v>
      </c>
      <c r="UUD21" s="52" t="s">
        <v>189</v>
      </c>
      <c r="UUE21" s="52" t="s">
        <v>189</v>
      </c>
      <c r="UUF21" s="52" t="s">
        <v>189</v>
      </c>
      <c r="UUG21" s="52" t="s">
        <v>189</v>
      </c>
      <c r="UUH21" s="52" t="s">
        <v>189</v>
      </c>
      <c r="UUI21" s="52" t="s">
        <v>189</v>
      </c>
      <c r="UUJ21" s="52" t="s">
        <v>189</v>
      </c>
      <c r="UUK21" s="52" t="s">
        <v>189</v>
      </c>
      <c r="UUL21" s="52" t="s">
        <v>189</v>
      </c>
      <c r="UUM21" s="52" t="s">
        <v>189</v>
      </c>
      <c r="UUN21" s="52" t="s">
        <v>189</v>
      </c>
      <c r="UUO21" s="52" t="s">
        <v>189</v>
      </c>
      <c r="UUP21" s="52" t="s">
        <v>189</v>
      </c>
      <c r="UUQ21" s="52" t="s">
        <v>189</v>
      </c>
      <c r="UUR21" s="52" t="s">
        <v>189</v>
      </c>
      <c r="UUS21" s="52" t="s">
        <v>189</v>
      </c>
      <c r="UUT21" s="52" t="s">
        <v>189</v>
      </c>
      <c r="UUU21" s="52" t="s">
        <v>189</v>
      </c>
      <c r="UUV21" s="52" t="s">
        <v>189</v>
      </c>
      <c r="UUW21" s="52" t="s">
        <v>189</v>
      </c>
      <c r="UUX21" s="52" t="s">
        <v>189</v>
      </c>
      <c r="UUY21" s="52" t="s">
        <v>189</v>
      </c>
      <c r="UUZ21" s="52" t="s">
        <v>189</v>
      </c>
      <c r="UVA21" s="52" t="s">
        <v>189</v>
      </c>
      <c r="UVB21" s="52" t="s">
        <v>189</v>
      </c>
      <c r="UVC21" s="52" t="s">
        <v>189</v>
      </c>
      <c r="UVD21" s="52" t="s">
        <v>189</v>
      </c>
      <c r="UVE21" s="52" t="s">
        <v>189</v>
      </c>
      <c r="UVF21" s="52" t="s">
        <v>189</v>
      </c>
      <c r="UVG21" s="52" t="s">
        <v>189</v>
      </c>
      <c r="UVH21" s="52" t="s">
        <v>189</v>
      </c>
      <c r="UVI21" s="52" t="s">
        <v>189</v>
      </c>
      <c r="UVJ21" s="52" t="s">
        <v>189</v>
      </c>
      <c r="UVK21" s="52" t="s">
        <v>189</v>
      </c>
      <c r="UVL21" s="52" t="s">
        <v>189</v>
      </c>
      <c r="UVM21" s="52" t="s">
        <v>189</v>
      </c>
      <c r="UVN21" s="52" t="s">
        <v>189</v>
      </c>
      <c r="UVO21" s="52" t="s">
        <v>189</v>
      </c>
      <c r="UVP21" s="52" t="s">
        <v>189</v>
      </c>
      <c r="UVQ21" s="52" t="s">
        <v>189</v>
      </c>
      <c r="UVR21" s="52" t="s">
        <v>189</v>
      </c>
      <c r="UVS21" s="52" t="s">
        <v>189</v>
      </c>
      <c r="UVT21" s="52" t="s">
        <v>189</v>
      </c>
      <c r="UVU21" s="52" t="s">
        <v>189</v>
      </c>
      <c r="UVV21" s="52" t="s">
        <v>189</v>
      </c>
      <c r="UVW21" s="52" t="s">
        <v>189</v>
      </c>
      <c r="UVX21" s="52" t="s">
        <v>189</v>
      </c>
      <c r="UVY21" s="52" t="s">
        <v>189</v>
      </c>
      <c r="UVZ21" s="52" t="s">
        <v>189</v>
      </c>
      <c r="UWA21" s="52" t="s">
        <v>189</v>
      </c>
      <c r="UWB21" s="52" t="s">
        <v>189</v>
      </c>
      <c r="UWC21" s="52" t="s">
        <v>189</v>
      </c>
      <c r="UWD21" s="52" t="s">
        <v>189</v>
      </c>
      <c r="UWE21" s="52" t="s">
        <v>189</v>
      </c>
      <c r="UWF21" s="52" t="s">
        <v>189</v>
      </c>
      <c r="UWG21" s="52" t="s">
        <v>189</v>
      </c>
      <c r="UWH21" s="52" t="s">
        <v>189</v>
      </c>
      <c r="UWI21" s="52" t="s">
        <v>189</v>
      </c>
      <c r="UWJ21" s="52" t="s">
        <v>189</v>
      </c>
      <c r="UWK21" s="52" t="s">
        <v>189</v>
      </c>
      <c r="UWL21" s="52" t="s">
        <v>189</v>
      </c>
      <c r="UWM21" s="52" t="s">
        <v>189</v>
      </c>
      <c r="UWN21" s="52" t="s">
        <v>189</v>
      </c>
      <c r="UWO21" s="52" t="s">
        <v>189</v>
      </c>
      <c r="UWP21" s="52" t="s">
        <v>189</v>
      </c>
      <c r="UWQ21" s="52" t="s">
        <v>189</v>
      </c>
      <c r="UWR21" s="52" t="s">
        <v>189</v>
      </c>
      <c r="UWS21" s="52" t="s">
        <v>189</v>
      </c>
      <c r="UWT21" s="52" t="s">
        <v>189</v>
      </c>
      <c r="UWU21" s="52" t="s">
        <v>189</v>
      </c>
      <c r="UWV21" s="52" t="s">
        <v>189</v>
      </c>
      <c r="UWW21" s="52" t="s">
        <v>189</v>
      </c>
      <c r="UWX21" s="52" t="s">
        <v>189</v>
      </c>
      <c r="UWY21" s="52" t="s">
        <v>189</v>
      </c>
      <c r="UWZ21" s="52" t="s">
        <v>189</v>
      </c>
      <c r="UXA21" s="52" t="s">
        <v>189</v>
      </c>
      <c r="UXB21" s="52" t="s">
        <v>189</v>
      </c>
      <c r="UXC21" s="52" t="s">
        <v>189</v>
      </c>
      <c r="UXD21" s="52" t="s">
        <v>189</v>
      </c>
      <c r="UXE21" s="52" t="s">
        <v>189</v>
      </c>
      <c r="UXF21" s="52" t="s">
        <v>189</v>
      </c>
      <c r="UXG21" s="52" t="s">
        <v>189</v>
      </c>
      <c r="UXH21" s="52" t="s">
        <v>189</v>
      </c>
      <c r="UXI21" s="52" t="s">
        <v>189</v>
      </c>
      <c r="UXJ21" s="52" t="s">
        <v>189</v>
      </c>
      <c r="UXK21" s="52" t="s">
        <v>189</v>
      </c>
      <c r="UXL21" s="52" t="s">
        <v>189</v>
      </c>
      <c r="UXM21" s="52" t="s">
        <v>189</v>
      </c>
      <c r="UXN21" s="52" t="s">
        <v>189</v>
      </c>
      <c r="UXO21" s="52" t="s">
        <v>189</v>
      </c>
      <c r="UXP21" s="52" t="s">
        <v>189</v>
      </c>
      <c r="UXQ21" s="52" t="s">
        <v>189</v>
      </c>
      <c r="UXR21" s="52" t="s">
        <v>189</v>
      </c>
      <c r="UXS21" s="52" t="s">
        <v>189</v>
      </c>
      <c r="UXT21" s="52" t="s">
        <v>189</v>
      </c>
      <c r="UXU21" s="52" t="s">
        <v>189</v>
      </c>
      <c r="UXV21" s="52" t="s">
        <v>189</v>
      </c>
      <c r="UXW21" s="52" t="s">
        <v>189</v>
      </c>
      <c r="UXX21" s="52" t="s">
        <v>189</v>
      </c>
      <c r="UXY21" s="52" t="s">
        <v>189</v>
      </c>
      <c r="UXZ21" s="52" t="s">
        <v>189</v>
      </c>
      <c r="UYA21" s="52" t="s">
        <v>189</v>
      </c>
      <c r="UYB21" s="52" t="s">
        <v>189</v>
      </c>
      <c r="UYC21" s="52" t="s">
        <v>189</v>
      </c>
      <c r="UYD21" s="52" t="s">
        <v>189</v>
      </c>
      <c r="UYE21" s="52" t="s">
        <v>189</v>
      </c>
      <c r="UYF21" s="52" t="s">
        <v>189</v>
      </c>
      <c r="UYG21" s="52" t="s">
        <v>189</v>
      </c>
      <c r="UYH21" s="52" t="s">
        <v>189</v>
      </c>
      <c r="UYI21" s="52" t="s">
        <v>189</v>
      </c>
      <c r="UYJ21" s="52" t="s">
        <v>189</v>
      </c>
      <c r="UYK21" s="52" t="s">
        <v>189</v>
      </c>
      <c r="UYL21" s="52" t="s">
        <v>189</v>
      </c>
      <c r="UYM21" s="52" t="s">
        <v>189</v>
      </c>
      <c r="UYN21" s="52" t="s">
        <v>189</v>
      </c>
      <c r="UYO21" s="52" t="s">
        <v>189</v>
      </c>
      <c r="UYP21" s="52" t="s">
        <v>189</v>
      </c>
      <c r="UYQ21" s="52" t="s">
        <v>189</v>
      </c>
      <c r="UYR21" s="52" t="s">
        <v>189</v>
      </c>
      <c r="UYS21" s="52" t="s">
        <v>189</v>
      </c>
      <c r="UYT21" s="52" t="s">
        <v>189</v>
      </c>
      <c r="UYU21" s="52" t="s">
        <v>189</v>
      </c>
      <c r="UYV21" s="52" t="s">
        <v>189</v>
      </c>
      <c r="UYW21" s="52" t="s">
        <v>189</v>
      </c>
      <c r="UYX21" s="52" t="s">
        <v>189</v>
      </c>
      <c r="UYY21" s="52" t="s">
        <v>189</v>
      </c>
      <c r="UYZ21" s="52" t="s">
        <v>189</v>
      </c>
      <c r="UZA21" s="52" t="s">
        <v>189</v>
      </c>
      <c r="UZB21" s="52" t="s">
        <v>189</v>
      </c>
      <c r="UZC21" s="52" t="s">
        <v>189</v>
      </c>
      <c r="UZD21" s="52" t="s">
        <v>189</v>
      </c>
      <c r="UZE21" s="52" t="s">
        <v>189</v>
      </c>
      <c r="UZF21" s="52" t="s">
        <v>189</v>
      </c>
      <c r="UZG21" s="52" t="s">
        <v>189</v>
      </c>
      <c r="UZH21" s="52" t="s">
        <v>189</v>
      </c>
      <c r="UZI21" s="52" t="s">
        <v>189</v>
      </c>
      <c r="UZJ21" s="52" t="s">
        <v>189</v>
      </c>
      <c r="UZK21" s="52" t="s">
        <v>189</v>
      </c>
      <c r="UZL21" s="52" t="s">
        <v>189</v>
      </c>
      <c r="UZM21" s="52" t="s">
        <v>189</v>
      </c>
      <c r="UZN21" s="52" t="s">
        <v>189</v>
      </c>
      <c r="UZO21" s="52" t="s">
        <v>189</v>
      </c>
      <c r="UZP21" s="52" t="s">
        <v>189</v>
      </c>
      <c r="UZQ21" s="52" t="s">
        <v>189</v>
      </c>
      <c r="UZR21" s="52" t="s">
        <v>189</v>
      </c>
      <c r="UZS21" s="52" t="s">
        <v>189</v>
      </c>
      <c r="UZT21" s="52" t="s">
        <v>189</v>
      </c>
      <c r="UZU21" s="52" t="s">
        <v>189</v>
      </c>
      <c r="UZV21" s="52" t="s">
        <v>189</v>
      </c>
      <c r="UZW21" s="52" t="s">
        <v>189</v>
      </c>
      <c r="UZX21" s="52" t="s">
        <v>189</v>
      </c>
      <c r="UZY21" s="52" t="s">
        <v>189</v>
      </c>
      <c r="UZZ21" s="52" t="s">
        <v>189</v>
      </c>
      <c r="VAA21" s="52" t="s">
        <v>189</v>
      </c>
      <c r="VAB21" s="52" t="s">
        <v>189</v>
      </c>
      <c r="VAC21" s="52" t="s">
        <v>189</v>
      </c>
      <c r="VAD21" s="52" t="s">
        <v>189</v>
      </c>
      <c r="VAE21" s="52" t="s">
        <v>189</v>
      </c>
      <c r="VAF21" s="52" t="s">
        <v>189</v>
      </c>
      <c r="VAG21" s="52" t="s">
        <v>189</v>
      </c>
      <c r="VAH21" s="52" t="s">
        <v>189</v>
      </c>
      <c r="VAI21" s="52" t="s">
        <v>189</v>
      </c>
      <c r="VAJ21" s="52" t="s">
        <v>189</v>
      </c>
      <c r="VAK21" s="52" t="s">
        <v>189</v>
      </c>
      <c r="VAL21" s="52" t="s">
        <v>189</v>
      </c>
      <c r="VAM21" s="52" t="s">
        <v>189</v>
      </c>
      <c r="VAN21" s="52" t="s">
        <v>189</v>
      </c>
      <c r="VAO21" s="52" t="s">
        <v>189</v>
      </c>
      <c r="VAP21" s="52" t="s">
        <v>189</v>
      </c>
      <c r="VAQ21" s="52" t="s">
        <v>189</v>
      </c>
      <c r="VAR21" s="52" t="s">
        <v>189</v>
      </c>
      <c r="VAS21" s="52" t="s">
        <v>189</v>
      </c>
      <c r="VAT21" s="52" t="s">
        <v>189</v>
      </c>
      <c r="VAU21" s="52" t="s">
        <v>189</v>
      </c>
      <c r="VAV21" s="52" t="s">
        <v>189</v>
      </c>
      <c r="VAW21" s="52" t="s">
        <v>189</v>
      </c>
      <c r="VAX21" s="52" t="s">
        <v>189</v>
      </c>
      <c r="VAY21" s="52" t="s">
        <v>189</v>
      </c>
      <c r="VAZ21" s="52" t="s">
        <v>189</v>
      </c>
      <c r="VBA21" s="52" t="s">
        <v>189</v>
      </c>
      <c r="VBB21" s="52" t="s">
        <v>189</v>
      </c>
      <c r="VBC21" s="52" t="s">
        <v>189</v>
      </c>
      <c r="VBD21" s="52" t="s">
        <v>189</v>
      </c>
      <c r="VBE21" s="52" t="s">
        <v>189</v>
      </c>
      <c r="VBF21" s="52" t="s">
        <v>189</v>
      </c>
      <c r="VBG21" s="52" t="s">
        <v>189</v>
      </c>
      <c r="VBH21" s="52" t="s">
        <v>189</v>
      </c>
      <c r="VBI21" s="52" t="s">
        <v>189</v>
      </c>
      <c r="VBJ21" s="52" t="s">
        <v>189</v>
      </c>
      <c r="VBK21" s="52" t="s">
        <v>189</v>
      </c>
      <c r="VBL21" s="52" t="s">
        <v>189</v>
      </c>
      <c r="VBM21" s="52" t="s">
        <v>189</v>
      </c>
      <c r="VBN21" s="52" t="s">
        <v>189</v>
      </c>
      <c r="VBO21" s="52" t="s">
        <v>189</v>
      </c>
      <c r="VBP21" s="52" t="s">
        <v>189</v>
      </c>
      <c r="VBQ21" s="52" t="s">
        <v>189</v>
      </c>
      <c r="VBR21" s="52" t="s">
        <v>189</v>
      </c>
      <c r="VBS21" s="52" t="s">
        <v>189</v>
      </c>
      <c r="VBT21" s="52" t="s">
        <v>189</v>
      </c>
      <c r="VBU21" s="52" t="s">
        <v>189</v>
      </c>
      <c r="VBV21" s="52" t="s">
        <v>189</v>
      </c>
      <c r="VBW21" s="52" t="s">
        <v>189</v>
      </c>
      <c r="VBX21" s="52" t="s">
        <v>189</v>
      </c>
      <c r="VBY21" s="52" t="s">
        <v>189</v>
      </c>
      <c r="VBZ21" s="52" t="s">
        <v>189</v>
      </c>
      <c r="VCA21" s="52" t="s">
        <v>189</v>
      </c>
      <c r="VCB21" s="52" t="s">
        <v>189</v>
      </c>
      <c r="VCC21" s="52" t="s">
        <v>189</v>
      </c>
      <c r="VCD21" s="52" t="s">
        <v>189</v>
      </c>
      <c r="VCE21" s="52" t="s">
        <v>189</v>
      </c>
      <c r="VCF21" s="52" t="s">
        <v>189</v>
      </c>
      <c r="VCG21" s="52" t="s">
        <v>189</v>
      </c>
      <c r="VCH21" s="52" t="s">
        <v>189</v>
      </c>
      <c r="VCI21" s="52" t="s">
        <v>189</v>
      </c>
      <c r="VCJ21" s="52" t="s">
        <v>189</v>
      </c>
      <c r="VCK21" s="52" t="s">
        <v>189</v>
      </c>
      <c r="VCL21" s="52" t="s">
        <v>189</v>
      </c>
      <c r="VCM21" s="52" t="s">
        <v>189</v>
      </c>
      <c r="VCN21" s="52" t="s">
        <v>189</v>
      </c>
      <c r="VCO21" s="52" t="s">
        <v>189</v>
      </c>
      <c r="VCP21" s="52" t="s">
        <v>189</v>
      </c>
      <c r="VCQ21" s="52" t="s">
        <v>189</v>
      </c>
      <c r="VCR21" s="52" t="s">
        <v>189</v>
      </c>
      <c r="VCS21" s="52" t="s">
        <v>189</v>
      </c>
      <c r="VCT21" s="52" t="s">
        <v>189</v>
      </c>
      <c r="VCU21" s="52" t="s">
        <v>189</v>
      </c>
      <c r="VCV21" s="52" t="s">
        <v>189</v>
      </c>
      <c r="VCW21" s="52" t="s">
        <v>189</v>
      </c>
      <c r="VCX21" s="52" t="s">
        <v>189</v>
      </c>
      <c r="VCY21" s="52" t="s">
        <v>189</v>
      </c>
      <c r="VCZ21" s="52" t="s">
        <v>189</v>
      </c>
      <c r="VDA21" s="52" t="s">
        <v>189</v>
      </c>
      <c r="VDB21" s="52" t="s">
        <v>189</v>
      </c>
      <c r="VDC21" s="52" t="s">
        <v>189</v>
      </c>
      <c r="VDD21" s="52" t="s">
        <v>189</v>
      </c>
      <c r="VDE21" s="52" t="s">
        <v>189</v>
      </c>
      <c r="VDF21" s="52" t="s">
        <v>189</v>
      </c>
      <c r="VDG21" s="52" t="s">
        <v>189</v>
      </c>
      <c r="VDH21" s="52" t="s">
        <v>189</v>
      </c>
      <c r="VDI21" s="52" t="s">
        <v>189</v>
      </c>
      <c r="VDJ21" s="52" t="s">
        <v>189</v>
      </c>
      <c r="VDK21" s="52" t="s">
        <v>189</v>
      </c>
      <c r="VDL21" s="52" t="s">
        <v>189</v>
      </c>
      <c r="VDM21" s="52" t="s">
        <v>189</v>
      </c>
      <c r="VDN21" s="52" t="s">
        <v>189</v>
      </c>
      <c r="VDO21" s="52" t="s">
        <v>189</v>
      </c>
      <c r="VDP21" s="52" t="s">
        <v>189</v>
      </c>
      <c r="VDQ21" s="52" t="s">
        <v>189</v>
      </c>
      <c r="VDR21" s="52" t="s">
        <v>189</v>
      </c>
      <c r="VDS21" s="52" t="s">
        <v>189</v>
      </c>
      <c r="VDT21" s="52" t="s">
        <v>189</v>
      </c>
      <c r="VDU21" s="52" t="s">
        <v>189</v>
      </c>
      <c r="VDV21" s="52" t="s">
        <v>189</v>
      </c>
      <c r="VDW21" s="52" t="s">
        <v>189</v>
      </c>
      <c r="VDX21" s="52" t="s">
        <v>189</v>
      </c>
      <c r="VDY21" s="52" t="s">
        <v>189</v>
      </c>
      <c r="VDZ21" s="52" t="s">
        <v>189</v>
      </c>
      <c r="VEA21" s="52" t="s">
        <v>189</v>
      </c>
      <c r="VEB21" s="52" t="s">
        <v>189</v>
      </c>
      <c r="VEC21" s="52" t="s">
        <v>189</v>
      </c>
      <c r="VED21" s="52" t="s">
        <v>189</v>
      </c>
      <c r="VEE21" s="52" t="s">
        <v>189</v>
      </c>
      <c r="VEF21" s="52" t="s">
        <v>189</v>
      </c>
      <c r="VEG21" s="52" t="s">
        <v>189</v>
      </c>
      <c r="VEH21" s="52" t="s">
        <v>189</v>
      </c>
      <c r="VEI21" s="52" t="s">
        <v>189</v>
      </c>
      <c r="VEJ21" s="52" t="s">
        <v>189</v>
      </c>
      <c r="VEK21" s="52" t="s">
        <v>189</v>
      </c>
      <c r="VEL21" s="52" t="s">
        <v>189</v>
      </c>
      <c r="VEM21" s="52" t="s">
        <v>189</v>
      </c>
      <c r="VEN21" s="52" t="s">
        <v>189</v>
      </c>
      <c r="VEO21" s="52" t="s">
        <v>189</v>
      </c>
      <c r="VEP21" s="52" t="s">
        <v>189</v>
      </c>
      <c r="VEQ21" s="52" t="s">
        <v>189</v>
      </c>
      <c r="VER21" s="52" t="s">
        <v>189</v>
      </c>
      <c r="VES21" s="52" t="s">
        <v>189</v>
      </c>
      <c r="VET21" s="52" t="s">
        <v>189</v>
      </c>
      <c r="VEU21" s="52" t="s">
        <v>189</v>
      </c>
      <c r="VEV21" s="52" t="s">
        <v>189</v>
      </c>
      <c r="VEW21" s="52" t="s">
        <v>189</v>
      </c>
      <c r="VEX21" s="52" t="s">
        <v>189</v>
      </c>
      <c r="VEY21" s="52" t="s">
        <v>189</v>
      </c>
      <c r="VEZ21" s="52" t="s">
        <v>189</v>
      </c>
      <c r="VFA21" s="52" t="s">
        <v>189</v>
      </c>
      <c r="VFB21" s="52" t="s">
        <v>189</v>
      </c>
      <c r="VFC21" s="52" t="s">
        <v>189</v>
      </c>
      <c r="VFD21" s="52" t="s">
        <v>189</v>
      </c>
      <c r="VFE21" s="52" t="s">
        <v>189</v>
      </c>
      <c r="VFF21" s="52" t="s">
        <v>189</v>
      </c>
      <c r="VFG21" s="52" t="s">
        <v>189</v>
      </c>
      <c r="VFH21" s="52" t="s">
        <v>189</v>
      </c>
      <c r="VFI21" s="52" t="s">
        <v>189</v>
      </c>
      <c r="VFJ21" s="52" t="s">
        <v>189</v>
      </c>
      <c r="VFK21" s="52" t="s">
        <v>189</v>
      </c>
      <c r="VFL21" s="52" t="s">
        <v>189</v>
      </c>
      <c r="VFM21" s="52" t="s">
        <v>189</v>
      </c>
      <c r="VFN21" s="52" t="s">
        <v>189</v>
      </c>
      <c r="VFO21" s="52" t="s">
        <v>189</v>
      </c>
      <c r="VFP21" s="52" t="s">
        <v>189</v>
      </c>
      <c r="VFQ21" s="52" t="s">
        <v>189</v>
      </c>
      <c r="VFR21" s="52" t="s">
        <v>189</v>
      </c>
      <c r="VFS21" s="52" t="s">
        <v>189</v>
      </c>
      <c r="VFT21" s="52" t="s">
        <v>189</v>
      </c>
      <c r="VFU21" s="52" t="s">
        <v>189</v>
      </c>
      <c r="VFV21" s="52" t="s">
        <v>189</v>
      </c>
      <c r="VFW21" s="52" t="s">
        <v>189</v>
      </c>
      <c r="VFX21" s="52" t="s">
        <v>189</v>
      </c>
      <c r="VFY21" s="52" t="s">
        <v>189</v>
      </c>
      <c r="VFZ21" s="52" t="s">
        <v>189</v>
      </c>
      <c r="VGA21" s="52" t="s">
        <v>189</v>
      </c>
      <c r="VGB21" s="52" t="s">
        <v>189</v>
      </c>
      <c r="VGC21" s="52" t="s">
        <v>189</v>
      </c>
      <c r="VGD21" s="52" t="s">
        <v>189</v>
      </c>
      <c r="VGE21" s="52" t="s">
        <v>189</v>
      </c>
      <c r="VGF21" s="52" t="s">
        <v>189</v>
      </c>
      <c r="VGG21" s="52" t="s">
        <v>189</v>
      </c>
      <c r="VGH21" s="52" t="s">
        <v>189</v>
      </c>
      <c r="VGI21" s="52" t="s">
        <v>189</v>
      </c>
      <c r="VGJ21" s="52" t="s">
        <v>189</v>
      </c>
      <c r="VGK21" s="52" t="s">
        <v>189</v>
      </c>
      <c r="VGL21" s="52" t="s">
        <v>189</v>
      </c>
      <c r="VGM21" s="52" t="s">
        <v>189</v>
      </c>
      <c r="VGN21" s="52" t="s">
        <v>189</v>
      </c>
      <c r="VGO21" s="52" t="s">
        <v>189</v>
      </c>
      <c r="VGP21" s="52" t="s">
        <v>189</v>
      </c>
      <c r="VGQ21" s="52" t="s">
        <v>189</v>
      </c>
      <c r="VGR21" s="52" t="s">
        <v>189</v>
      </c>
      <c r="VGS21" s="52" t="s">
        <v>189</v>
      </c>
      <c r="VGT21" s="52" t="s">
        <v>189</v>
      </c>
      <c r="VGU21" s="52" t="s">
        <v>189</v>
      </c>
      <c r="VGV21" s="52" t="s">
        <v>189</v>
      </c>
      <c r="VGW21" s="52" t="s">
        <v>189</v>
      </c>
      <c r="VGX21" s="52" t="s">
        <v>189</v>
      </c>
      <c r="VGY21" s="52" t="s">
        <v>189</v>
      </c>
      <c r="VGZ21" s="52" t="s">
        <v>189</v>
      </c>
      <c r="VHA21" s="52" t="s">
        <v>189</v>
      </c>
      <c r="VHB21" s="52" t="s">
        <v>189</v>
      </c>
      <c r="VHC21" s="52" t="s">
        <v>189</v>
      </c>
      <c r="VHD21" s="52" t="s">
        <v>189</v>
      </c>
      <c r="VHE21" s="52" t="s">
        <v>189</v>
      </c>
      <c r="VHF21" s="52" t="s">
        <v>189</v>
      </c>
      <c r="VHG21" s="52" t="s">
        <v>189</v>
      </c>
      <c r="VHH21" s="52" t="s">
        <v>189</v>
      </c>
      <c r="VHI21" s="52" t="s">
        <v>189</v>
      </c>
      <c r="VHJ21" s="52" t="s">
        <v>189</v>
      </c>
      <c r="VHK21" s="52" t="s">
        <v>189</v>
      </c>
      <c r="VHL21" s="52" t="s">
        <v>189</v>
      </c>
      <c r="VHM21" s="52" t="s">
        <v>189</v>
      </c>
      <c r="VHN21" s="52" t="s">
        <v>189</v>
      </c>
      <c r="VHO21" s="52" t="s">
        <v>189</v>
      </c>
      <c r="VHP21" s="52" t="s">
        <v>189</v>
      </c>
      <c r="VHQ21" s="52" t="s">
        <v>189</v>
      </c>
      <c r="VHR21" s="52" t="s">
        <v>189</v>
      </c>
      <c r="VHS21" s="52" t="s">
        <v>189</v>
      </c>
      <c r="VHT21" s="52" t="s">
        <v>189</v>
      </c>
      <c r="VHU21" s="52" t="s">
        <v>189</v>
      </c>
      <c r="VHV21" s="52" t="s">
        <v>189</v>
      </c>
      <c r="VHW21" s="52" t="s">
        <v>189</v>
      </c>
      <c r="VHX21" s="52" t="s">
        <v>189</v>
      </c>
      <c r="VHY21" s="52" t="s">
        <v>189</v>
      </c>
      <c r="VHZ21" s="52" t="s">
        <v>189</v>
      </c>
      <c r="VIA21" s="52" t="s">
        <v>189</v>
      </c>
      <c r="VIB21" s="52" t="s">
        <v>189</v>
      </c>
      <c r="VIC21" s="52" t="s">
        <v>189</v>
      </c>
      <c r="VID21" s="52" t="s">
        <v>189</v>
      </c>
      <c r="VIE21" s="52" t="s">
        <v>189</v>
      </c>
      <c r="VIF21" s="52" t="s">
        <v>189</v>
      </c>
      <c r="VIG21" s="52" t="s">
        <v>189</v>
      </c>
      <c r="VIH21" s="52" t="s">
        <v>189</v>
      </c>
      <c r="VII21" s="52" t="s">
        <v>189</v>
      </c>
      <c r="VIJ21" s="52" t="s">
        <v>189</v>
      </c>
      <c r="VIK21" s="52" t="s">
        <v>189</v>
      </c>
      <c r="VIL21" s="52" t="s">
        <v>189</v>
      </c>
      <c r="VIM21" s="52" t="s">
        <v>189</v>
      </c>
      <c r="VIN21" s="52" t="s">
        <v>189</v>
      </c>
      <c r="VIO21" s="52" t="s">
        <v>189</v>
      </c>
      <c r="VIP21" s="52" t="s">
        <v>189</v>
      </c>
      <c r="VIQ21" s="52" t="s">
        <v>189</v>
      </c>
      <c r="VIR21" s="52" t="s">
        <v>189</v>
      </c>
      <c r="VIS21" s="52" t="s">
        <v>189</v>
      </c>
      <c r="VIT21" s="52" t="s">
        <v>189</v>
      </c>
      <c r="VIU21" s="52" t="s">
        <v>189</v>
      </c>
      <c r="VIV21" s="52" t="s">
        <v>189</v>
      </c>
      <c r="VIW21" s="52" t="s">
        <v>189</v>
      </c>
      <c r="VIX21" s="52" t="s">
        <v>189</v>
      </c>
      <c r="VIY21" s="52" t="s">
        <v>189</v>
      </c>
      <c r="VIZ21" s="52" t="s">
        <v>189</v>
      </c>
      <c r="VJA21" s="52" t="s">
        <v>189</v>
      </c>
      <c r="VJB21" s="52" t="s">
        <v>189</v>
      </c>
      <c r="VJC21" s="52" t="s">
        <v>189</v>
      </c>
      <c r="VJD21" s="52" t="s">
        <v>189</v>
      </c>
      <c r="VJE21" s="52" t="s">
        <v>189</v>
      </c>
      <c r="VJF21" s="52" t="s">
        <v>189</v>
      </c>
      <c r="VJG21" s="52" t="s">
        <v>189</v>
      </c>
      <c r="VJH21" s="52" t="s">
        <v>189</v>
      </c>
      <c r="VJI21" s="52" t="s">
        <v>189</v>
      </c>
      <c r="VJJ21" s="52" t="s">
        <v>189</v>
      </c>
      <c r="VJK21" s="52" t="s">
        <v>189</v>
      </c>
      <c r="VJL21" s="52" t="s">
        <v>189</v>
      </c>
      <c r="VJM21" s="52" t="s">
        <v>189</v>
      </c>
      <c r="VJN21" s="52" t="s">
        <v>189</v>
      </c>
      <c r="VJO21" s="52" t="s">
        <v>189</v>
      </c>
      <c r="VJP21" s="52" t="s">
        <v>189</v>
      </c>
      <c r="VJQ21" s="52" t="s">
        <v>189</v>
      </c>
      <c r="VJR21" s="52" t="s">
        <v>189</v>
      </c>
      <c r="VJS21" s="52" t="s">
        <v>189</v>
      </c>
      <c r="VJT21" s="52" t="s">
        <v>189</v>
      </c>
      <c r="VJU21" s="52" t="s">
        <v>189</v>
      </c>
      <c r="VJV21" s="52" t="s">
        <v>189</v>
      </c>
      <c r="VJW21" s="52" t="s">
        <v>189</v>
      </c>
      <c r="VJX21" s="52" t="s">
        <v>189</v>
      </c>
      <c r="VJY21" s="52" t="s">
        <v>189</v>
      </c>
      <c r="VJZ21" s="52" t="s">
        <v>189</v>
      </c>
      <c r="VKA21" s="52" t="s">
        <v>189</v>
      </c>
      <c r="VKB21" s="52" t="s">
        <v>189</v>
      </c>
      <c r="VKC21" s="52" t="s">
        <v>189</v>
      </c>
      <c r="VKD21" s="52" t="s">
        <v>189</v>
      </c>
      <c r="VKE21" s="52" t="s">
        <v>189</v>
      </c>
      <c r="VKF21" s="52" t="s">
        <v>189</v>
      </c>
      <c r="VKG21" s="52" t="s">
        <v>189</v>
      </c>
      <c r="VKH21" s="52" t="s">
        <v>189</v>
      </c>
      <c r="VKI21" s="52" t="s">
        <v>189</v>
      </c>
      <c r="VKJ21" s="52" t="s">
        <v>189</v>
      </c>
      <c r="VKK21" s="52" t="s">
        <v>189</v>
      </c>
      <c r="VKL21" s="52" t="s">
        <v>189</v>
      </c>
      <c r="VKM21" s="52" t="s">
        <v>189</v>
      </c>
      <c r="VKN21" s="52" t="s">
        <v>189</v>
      </c>
      <c r="VKO21" s="52" t="s">
        <v>189</v>
      </c>
      <c r="VKP21" s="52" t="s">
        <v>189</v>
      </c>
      <c r="VKQ21" s="52" t="s">
        <v>189</v>
      </c>
      <c r="VKR21" s="52" t="s">
        <v>189</v>
      </c>
      <c r="VKS21" s="52" t="s">
        <v>189</v>
      </c>
      <c r="VKT21" s="52" t="s">
        <v>189</v>
      </c>
      <c r="VKU21" s="52" t="s">
        <v>189</v>
      </c>
      <c r="VKV21" s="52" t="s">
        <v>189</v>
      </c>
      <c r="VKW21" s="52" t="s">
        <v>189</v>
      </c>
      <c r="VKX21" s="52" t="s">
        <v>189</v>
      </c>
      <c r="VKY21" s="52" t="s">
        <v>189</v>
      </c>
      <c r="VKZ21" s="52" t="s">
        <v>189</v>
      </c>
      <c r="VLA21" s="52" t="s">
        <v>189</v>
      </c>
      <c r="VLB21" s="52" t="s">
        <v>189</v>
      </c>
      <c r="VLC21" s="52" t="s">
        <v>189</v>
      </c>
      <c r="VLD21" s="52" t="s">
        <v>189</v>
      </c>
      <c r="VLE21" s="52" t="s">
        <v>189</v>
      </c>
      <c r="VLF21" s="52" t="s">
        <v>189</v>
      </c>
      <c r="VLG21" s="52" t="s">
        <v>189</v>
      </c>
      <c r="VLH21" s="52" t="s">
        <v>189</v>
      </c>
      <c r="VLI21" s="52" t="s">
        <v>189</v>
      </c>
      <c r="VLJ21" s="52" t="s">
        <v>189</v>
      </c>
      <c r="VLK21" s="52" t="s">
        <v>189</v>
      </c>
      <c r="VLL21" s="52" t="s">
        <v>189</v>
      </c>
      <c r="VLM21" s="52" t="s">
        <v>189</v>
      </c>
      <c r="VLN21" s="52" t="s">
        <v>189</v>
      </c>
      <c r="VLO21" s="52" t="s">
        <v>189</v>
      </c>
      <c r="VLP21" s="52" t="s">
        <v>189</v>
      </c>
      <c r="VLQ21" s="52" t="s">
        <v>189</v>
      </c>
      <c r="VLR21" s="52" t="s">
        <v>189</v>
      </c>
      <c r="VLS21" s="52" t="s">
        <v>189</v>
      </c>
      <c r="VLT21" s="52" t="s">
        <v>189</v>
      </c>
      <c r="VLU21" s="52" t="s">
        <v>189</v>
      </c>
      <c r="VLV21" s="52" t="s">
        <v>189</v>
      </c>
      <c r="VLW21" s="52" t="s">
        <v>189</v>
      </c>
      <c r="VLX21" s="52" t="s">
        <v>189</v>
      </c>
      <c r="VLY21" s="52" t="s">
        <v>189</v>
      </c>
      <c r="VLZ21" s="52" t="s">
        <v>189</v>
      </c>
      <c r="VMA21" s="52" t="s">
        <v>189</v>
      </c>
      <c r="VMB21" s="52" t="s">
        <v>189</v>
      </c>
      <c r="VMC21" s="52" t="s">
        <v>189</v>
      </c>
      <c r="VMD21" s="52" t="s">
        <v>189</v>
      </c>
      <c r="VME21" s="52" t="s">
        <v>189</v>
      </c>
      <c r="VMF21" s="52" t="s">
        <v>189</v>
      </c>
      <c r="VMG21" s="52" t="s">
        <v>189</v>
      </c>
      <c r="VMH21" s="52" t="s">
        <v>189</v>
      </c>
      <c r="VMI21" s="52" t="s">
        <v>189</v>
      </c>
      <c r="VMJ21" s="52" t="s">
        <v>189</v>
      </c>
      <c r="VMK21" s="52" t="s">
        <v>189</v>
      </c>
      <c r="VML21" s="52" t="s">
        <v>189</v>
      </c>
      <c r="VMM21" s="52" t="s">
        <v>189</v>
      </c>
      <c r="VMN21" s="52" t="s">
        <v>189</v>
      </c>
      <c r="VMO21" s="52" t="s">
        <v>189</v>
      </c>
      <c r="VMP21" s="52" t="s">
        <v>189</v>
      </c>
      <c r="VMQ21" s="52" t="s">
        <v>189</v>
      </c>
      <c r="VMR21" s="52" t="s">
        <v>189</v>
      </c>
      <c r="VMS21" s="52" t="s">
        <v>189</v>
      </c>
      <c r="VMT21" s="52" t="s">
        <v>189</v>
      </c>
      <c r="VMU21" s="52" t="s">
        <v>189</v>
      </c>
      <c r="VMV21" s="52" t="s">
        <v>189</v>
      </c>
      <c r="VMW21" s="52" t="s">
        <v>189</v>
      </c>
      <c r="VMX21" s="52" t="s">
        <v>189</v>
      </c>
      <c r="VMY21" s="52" t="s">
        <v>189</v>
      </c>
      <c r="VMZ21" s="52" t="s">
        <v>189</v>
      </c>
      <c r="VNA21" s="52" t="s">
        <v>189</v>
      </c>
      <c r="VNB21" s="52" t="s">
        <v>189</v>
      </c>
      <c r="VNC21" s="52" t="s">
        <v>189</v>
      </c>
      <c r="VND21" s="52" t="s">
        <v>189</v>
      </c>
      <c r="VNE21" s="52" t="s">
        <v>189</v>
      </c>
      <c r="VNF21" s="52" t="s">
        <v>189</v>
      </c>
      <c r="VNG21" s="52" t="s">
        <v>189</v>
      </c>
      <c r="VNH21" s="52" t="s">
        <v>189</v>
      </c>
      <c r="VNI21" s="52" t="s">
        <v>189</v>
      </c>
      <c r="VNJ21" s="52" t="s">
        <v>189</v>
      </c>
      <c r="VNK21" s="52" t="s">
        <v>189</v>
      </c>
      <c r="VNL21" s="52" t="s">
        <v>189</v>
      </c>
      <c r="VNM21" s="52" t="s">
        <v>189</v>
      </c>
      <c r="VNN21" s="52" t="s">
        <v>189</v>
      </c>
      <c r="VNO21" s="52" t="s">
        <v>189</v>
      </c>
      <c r="VNP21" s="52" t="s">
        <v>189</v>
      </c>
      <c r="VNQ21" s="52" t="s">
        <v>189</v>
      </c>
      <c r="VNR21" s="52" t="s">
        <v>189</v>
      </c>
      <c r="VNS21" s="52" t="s">
        <v>189</v>
      </c>
      <c r="VNT21" s="52" t="s">
        <v>189</v>
      </c>
      <c r="VNU21" s="52" t="s">
        <v>189</v>
      </c>
      <c r="VNV21" s="52" t="s">
        <v>189</v>
      </c>
      <c r="VNW21" s="52" t="s">
        <v>189</v>
      </c>
      <c r="VNX21" s="52" t="s">
        <v>189</v>
      </c>
      <c r="VNY21" s="52" t="s">
        <v>189</v>
      </c>
      <c r="VNZ21" s="52" t="s">
        <v>189</v>
      </c>
      <c r="VOA21" s="52" t="s">
        <v>189</v>
      </c>
      <c r="VOB21" s="52" t="s">
        <v>189</v>
      </c>
      <c r="VOC21" s="52" t="s">
        <v>189</v>
      </c>
      <c r="VOD21" s="52" t="s">
        <v>189</v>
      </c>
      <c r="VOE21" s="52" t="s">
        <v>189</v>
      </c>
      <c r="VOF21" s="52" t="s">
        <v>189</v>
      </c>
      <c r="VOG21" s="52" t="s">
        <v>189</v>
      </c>
      <c r="VOH21" s="52" t="s">
        <v>189</v>
      </c>
      <c r="VOI21" s="52" t="s">
        <v>189</v>
      </c>
      <c r="VOJ21" s="52" t="s">
        <v>189</v>
      </c>
      <c r="VOK21" s="52" t="s">
        <v>189</v>
      </c>
      <c r="VOL21" s="52" t="s">
        <v>189</v>
      </c>
      <c r="VOM21" s="52" t="s">
        <v>189</v>
      </c>
      <c r="VON21" s="52" t="s">
        <v>189</v>
      </c>
      <c r="VOO21" s="52" t="s">
        <v>189</v>
      </c>
      <c r="VOP21" s="52" t="s">
        <v>189</v>
      </c>
      <c r="VOQ21" s="52" t="s">
        <v>189</v>
      </c>
      <c r="VOR21" s="52" t="s">
        <v>189</v>
      </c>
      <c r="VOS21" s="52" t="s">
        <v>189</v>
      </c>
      <c r="VOT21" s="52" t="s">
        <v>189</v>
      </c>
      <c r="VOU21" s="52" t="s">
        <v>189</v>
      </c>
      <c r="VOV21" s="52" t="s">
        <v>189</v>
      </c>
      <c r="VOW21" s="52" t="s">
        <v>189</v>
      </c>
      <c r="VOX21" s="52" t="s">
        <v>189</v>
      </c>
      <c r="VOY21" s="52" t="s">
        <v>189</v>
      </c>
      <c r="VOZ21" s="52" t="s">
        <v>189</v>
      </c>
      <c r="VPA21" s="52" t="s">
        <v>189</v>
      </c>
      <c r="VPB21" s="52" t="s">
        <v>189</v>
      </c>
      <c r="VPC21" s="52" t="s">
        <v>189</v>
      </c>
      <c r="VPD21" s="52" t="s">
        <v>189</v>
      </c>
      <c r="VPE21" s="52" t="s">
        <v>189</v>
      </c>
      <c r="VPF21" s="52" t="s">
        <v>189</v>
      </c>
      <c r="VPG21" s="52" t="s">
        <v>189</v>
      </c>
      <c r="VPH21" s="52" t="s">
        <v>189</v>
      </c>
      <c r="VPI21" s="52" t="s">
        <v>189</v>
      </c>
      <c r="VPJ21" s="52" t="s">
        <v>189</v>
      </c>
      <c r="VPK21" s="52" t="s">
        <v>189</v>
      </c>
      <c r="VPL21" s="52" t="s">
        <v>189</v>
      </c>
      <c r="VPM21" s="52" t="s">
        <v>189</v>
      </c>
      <c r="VPN21" s="52" t="s">
        <v>189</v>
      </c>
      <c r="VPO21" s="52" t="s">
        <v>189</v>
      </c>
      <c r="VPP21" s="52" t="s">
        <v>189</v>
      </c>
      <c r="VPQ21" s="52" t="s">
        <v>189</v>
      </c>
      <c r="VPR21" s="52" t="s">
        <v>189</v>
      </c>
      <c r="VPS21" s="52" t="s">
        <v>189</v>
      </c>
      <c r="VPT21" s="52" t="s">
        <v>189</v>
      </c>
      <c r="VPU21" s="52" t="s">
        <v>189</v>
      </c>
      <c r="VPV21" s="52" t="s">
        <v>189</v>
      </c>
      <c r="VPW21" s="52" t="s">
        <v>189</v>
      </c>
      <c r="VPX21" s="52" t="s">
        <v>189</v>
      </c>
      <c r="VPY21" s="52" t="s">
        <v>189</v>
      </c>
      <c r="VPZ21" s="52" t="s">
        <v>189</v>
      </c>
      <c r="VQA21" s="52" t="s">
        <v>189</v>
      </c>
      <c r="VQB21" s="52" t="s">
        <v>189</v>
      </c>
      <c r="VQC21" s="52" t="s">
        <v>189</v>
      </c>
      <c r="VQD21" s="52" t="s">
        <v>189</v>
      </c>
      <c r="VQE21" s="52" t="s">
        <v>189</v>
      </c>
      <c r="VQF21" s="52" t="s">
        <v>189</v>
      </c>
      <c r="VQG21" s="52" t="s">
        <v>189</v>
      </c>
      <c r="VQH21" s="52" t="s">
        <v>189</v>
      </c>
      <c r="VQI21" s="52" t="s">
        <v>189</v>
      </c>
      <c r="VQJ21" s="52" t="s">
        <v>189</v>
      </c>
      <c r="VQK21" s="52" t="s">
        <v>189</v>
      </c>
      <c r="VQL21" s="52" t="s">
        <v>189</v>
      </c>
      <c r="VQM21" s="52" t="s">
        <v>189</v>
      </c>
      <c r="VQN21" s="52" t="s">
        <v>189</v>
      </c>
      <c r="VQO21" s="52" t="s">
        <v>189</v>
      </c>
      <c r="VQP21" s="52" t="s">
        <v>189</v>
      </c>
      <c r="VQQ21" s="52" t="s">
        <v>189</v>
      </c>
      <c r="VQR21" s="52" t="s">
        <v>189</v>
      </c>
      <c r="VQS21" s="52" t="s">
        <v>189</v>
      </c>
      <c r="VQT21" s="52" t="s">
        <v>189</v>
      </c>
      <c r="VQU21" s="52" t="s">
        <v>189</v>
      </c>
      <c r="VQV21" s="52" t="s">
        <v>189</v>
      </c>
      <c r="VQW21" s="52" t="s">
        <v>189</v>
      </c>
      <c r="VQX21" s="52" t="s">
        <v>189</v>
      </c>
      <c r="VQY21" s="52" t="s">
        <v>189</v>
      </c>
      <c r="VQZ21" s="52" t="s">
        <v>189</v>
      </c>
      <c r="VRA21" s="52" t="s">
        <v>189</v>
      </c>
      <c r="VRB21" s="52" t="s">
        <v>189</v>
      </c>
      <c r="VRC21" s="52" t="s">
        <v>189</v>
      </c>
      <c r="VRD21" s="52" t="s">
        <v>189</v>
      </c>
      <c r="VRE21" s="52" t="s">
        <v>189</v>
      </c>
      <c r="VRF21" s="52" t="s">
        <v>189</v>
      </c>
      <c r="VRG21" s="52" t="s">
        <v>189</v>
      </c>
      <c r="VRH21" s="52" t="s">
        <v>189</v>
      </c>
      <c r="VRI21" s="52" t="s">
        <v>189</v>
      </c>
      <c r="VRJ21" s="52" t="s">
        <v>189</v>
      </c>
      <c r="VRK21" s="52" t="s">
        <v>189</v>
      </c>
      <c r="VRL21" s="52" t="s">
        <v>189</v>
      </c>
      <c r="VRM21" s="52" t="s">
        <v>189</v>
      </c>
      <c r="VRN21" s="52" t="s">
        <v>189</v>
      </c>
      <c r="VRO21" s="52" t="s">
        <v>189</v>
      </c>
      <c r="VRP21" s="52" t="s">
        <v>189</v>
      </c>
      <c r="VRQ21" s="52" t="s">
        <v>189</v>
      </c>
      <c r="VRR21" s="52" t="s">
        <v>189</v>
      </c>
      <c r="VRS21" s="52" t="s">
        <v>189</v>
      </c>
      <c r="VRT21" s="52" t="s">
        <v>189</v>
      </c>
      <c r="VRU21" s="52" t="s">
        <v>189</v>
      </c>
      <c r="VRV21" s="52" t="s">
        <v>189</v>
      </c>
      <c r="VRW21" s="52" t="s">
        <v>189</v>
      </c>
      <c r="VRX21" s="52" t="s">
        <v>189</v>
      </c>
      <c r="VRY21" s="52" t="s">
        <v>189</v>
      </c>
      <c r="VRZ21" s="52" t="s">
        <v>189</v>
      </c>
      <c r="VSA21" s="52" t="s">
        <v>189</v>
      </c>
      <c r="VSB21" s="52" t="s">
        <v>189</v>
      </c>
      <c r="VSC21" s="52" t="s">
        <v>189</v>
      </c>
      <c r="VSD21" s="52" t="s">
        <v>189</v>
      </c>
      <c r="VSE21" s="52" t="s">
        <v>189</v>
      </c>
      <c r="VSF21" s="52" t="s">
        <v>189</v>
      </c>
      <c r="VSG21" s="52" t="s">
        <v>189</v>
      </c>
      <c r="VSH21" s="52" t="s">
        <v>189</v>
      </c>
      <c r="VSI21" s="52" t="s">
        <v>189</v>
      </c>
      <c r="VSJ21" s="52" t="s">
        <v>189</v>
      </c>
      <c r="VSK21" s="52" t="s">
        <v>189</v>
      </c>
      <c r="VSL21" s="52" t="s">
        <v>189</v>
      </c>
      <c r="VSM21" s="52" t="s">
        <v>189</v>
      </c>
      <c r="VSN21" s="52" t="s">
        <v>189</v>
      </c>
      <c r="VSO21" s="52" t="s">
        <v>189</v>
      </c>
      <c r="VSP21" s="52" t="s">
        <v>189</v>
      </c>
      <c r="VSQ21" s="52" t="s">
        <v>189</v>
      </c>
      <c r="VSR21" s="52" t="s">
        <v>189</v>
      </c>
      <c r="VSS21" s="52" t="s">
        <v>189</v>
      </c>
      <c r="VST21" s="52" t="s">
        <v>189</v>
      </c>
      <c r="VSU21" s="52" t="s">
        <v>189</v>
      </c>
      <c r="VSV21" s="52" t="s">
        <v>189</v>
      </c>
      <c r="VSW21" s="52" t="s">
        <v>189</v>
      </c>
      <c r="VSX21" s="52" t="s">
        <v>189</v>
      </c>
      <c r="VSY21" s="52" t="s">
        <v>189</v>
      </c>
      <c r="VSZ21" s="52" t="s">
        <v>189</v>
      </c>
      <c r="VTA21" s="52" t="s">
        <v>189</v>
      </c>
      <c r="VTB21" s="52" t="s">
        <v>189</v>
      </c>
      <c r="VTC21" s="52" t="s">
        <v>189</v>
      </c>
      <c r="VTD21" s="52" t="s">
        <v>189</v>
      </c>
      <c r="VTE21" s="52" t="s">
        <v>189</v>
      </c>
      <c r="VTF21" s="52" t="s">
        <v>189</v>
      </c>
      <c r="VTG21" s="52" t="s">
        <v>189</v>
      </c>
      <c r="VTH21" s="52" t="s">
        <v>189</v>
      </c>
      <c r="VTI21" s="52" t="s">
        <v>189</v>
      </c>
      <c r="VTJ21" s="52" t="s">
        <v>189</v>
      </c>
      <c r="VTK21" s="52" t="s">
        <v>189</v>
      </c>
      <c r="VTL21" s="52" t="s">
        <v>189</v>
      </c>
      <c r="VTM21" s="52" t="s">
        <v>189</v>
      </c>
      <c r="VTN21" s="52" t="s">
        <v>189</v>
      </c>
      <c r="VTO21" s="52" t="s">
        <v>189</v>
      </c>
      <c r="VTP21" s="52" t="s">
        <v>189</v>
      </c>
      <c r="VTQ21" s="52" t="s">
        <v>189</v>
      </c>
      <c r="VTR21" s="52" t="s">
        <v>189</v>
      </c>
      <c r="VTS21" s="52" t="s">
        <v>189</v>
      </c>
      <c r="VTT21" s="52" t="s">
        <v>189</v>
      </c>
      <c r="VTU21" s="52" t="s">
        <v>189</v>
      </c>
      <c r="VTV21" s="52" t="s">
        <v>189</v>
      </c>
      <c r="VTW21" s="52" t="s">
        <v>189</v>
      </c>
      <c r="VTX21" s="52" t="s">
        <v>189</v>
      </c>
      <c r="VTY21" s="52" t="s">
        <v>189</v>
      </c>
      <c r="VTZ21" s="52" t="s">
        <v>189</v>
      </c>
      <c r="VUA21" s="52" t="s">
        <v>189</v>
      </c>
      <c r="VUB21" s="52" t="s">
        <v>189</v>
      </c>
      <c r="VUC21" s="52" t="s">
        <v>189</v>
      </c>
      <c r="VUD21" s="52" t="s">
        <v>189</v>
      </c>
      <c r="VUE21" s="52" t="s">
        <v>189</v>
      </c>
      <c r="VUF21" s="52" t="s">
        <v>189</v>
      </c>
      <c r="VUG21" s="52" t="s">
        <v>189</v>
      </c>
      <c r="VUH21" s="52" t="s">
        <v>189</v>
      </c>
      <c r="VUI21" s="52" t="s">
        <v>189</v>
      </c>
      <c r="VUJ21" s="52" t="s">
        <v>189</v>
      </c>
      <c r="VUK21" s="52" t="s">
        <v>189</v>
      </c>
      <c r="VUL21" s="52" t="s">
        <v>189</v>
      </c>
      <c r="VUM21" s="52" t="s">
        <v>189</v>
      </c>
      <c r="VUN21" s="52" t="s">
        <v>189</v>
      </c>
      <c r="VUO21" s="52" t="s">
        <v>189</v>
      </c>
      <c r="VUP21" s="52" t="s">
        <v>189</v>
      </c>
      <c r="VUQ21" s="52" t="s">
        <v>189</v>
      </c>
      <c r="VUR21" s="52" t="s">
        <v>189</v>
      </c>
      <c r="VUS21" s="52" t="s">
        <v>189</v>
      </c>
      <c r="VUT21" s="52" t="s">
        <v>189</v>
      </c>
      <c r="VUU21" s="52" t="s">
        <v>189</v>
      </c>
      <c r="VUV21" s="52" t="s">
        <v>189</v>
      </c>
      <c r="VUW21" s="52" t="s">
        <v>189</v>
      </c>
      <c r="VUX21" s="52" t="s">
        <v>189</v>
      </c>
      <c r="VUY21" s="52" t="s">
        <v>189</v>
      </c>
      <c r="VUZ21" s="52" t="s">
        <v>189</v>
      </c>
      <c r="VVA21" s="52" t="s">
        <v>189</v>
      </c>
      <c r="VVB21" s="52" t="s">
        <v>189</v>
      </c>
      <c r="VVC21" s="52" t="s">
        <v>189</v>
      </c>
      <c r="VVD21" s="52" t="s">
        <v>189</v>
      </c>
      <c r="VVE21" s="52" t="s">
        <v>189</v>
      </c>
      <c r="VVF21" s="52" t="s">
        <v>189</v>
      </c>
      <c r="VVG21" s="52" t="s">
        <v>189</v>
      </c>
      <c r="VVH21" s="52" t="s">
        <v>189</v>
      </c>
      <c r="VVI21" s="52" t="s">
        <v>189</v>
      </c>
      <c r="VVJ21" s="52" t="s">
        <v>189</v>
      </c>
      <c r="VVK21" s="52" t="s">
        <v>189</v>
      </c>
      <c r="VVL21" s="52" t="s">
        <v>189</v>
      </c>
      <c r="VVM21" s="52" t="s">
        <v>189</v>
      </c>
      <c r="VVN21" s="52" t="s">
        <v>189</v>
      </c>
      <c r="VVO21" s="52" t="s">
        <v>189</v>
      </c>
      <c r="VVP21" s="52" t="s">
        <v>189</v>
      </c>
      <c r="VVQ21" s="52" t="s">
        <v>189</v>
      </c>
      <c r="VVR21" s="52" t="s">
        <v>189</v>
      </c>
      <c r="VVS21" s="52" t="s">
        <v>189</v>
      </c>
      <c r="VVT21" s="52" t="s">
        <v>189</v>
      </c>
      <c r="VVU21" s="52" t="s">
        <v>189</v>
      </c>
      <c r="VVV21" s="52" t="s">
        <v>189</v>
      </c>
      <c r="VVW21" s="52" t="s">
        <v>189</v>
      </c>
      <c r="VVX21" s="52" t="s">
        <v>189</v>
      </c>
      <c r="VVY21" s="52" t="s">
        <v>189</v>
      </c>
      <c r="VVZ21" s="52" t="s">
        <v>189</v>
      </c>
      <c r="VWA21" s="52" t="s">
        <v>189</v>
      </c>
      <c r="VWB21" s="52" t="s">
        <v>189</v>
      </c>
      <c r="VWC21" s="52" t="s">
        <v>189</v>
      </c>
      <c r="VWD21" s="52" t="s">
        <v>189</v>
      </c>
      <c r="VWE21" s="52" t="s">
        <v>189</v>
      </c>
      <c r="VWF21" s="52" t="s">
        <v>189</v>
      </c>
      <c r="VWG21" s="52" t="s">
        <v>189</v>
      </c>
      <c r="VWH21" s="52" t="s">
        <v>189</v>
      </c>
      <c r="VWI21" s="52" t="s">
        <v>189</v>
      </c>
      <c r="VWJ21" s="52" t="s">
        <v>189</v>
      </c>
      <c r="VWK21" s="52" t="s">
        <v>189</v>
      </c>
      <c r="VWL21" s="52" t="s">
        <v>189</v>
      </c>
      <c r="VWM21" s="52" t="s">
        <v>189</v>
      </c>
      <c r="VWN21" s="52" t="s">
        <v>189</v>
      </c>
      <c r="VWO21" s="52" t="s">
        <v>189</v>
      </c>
      <c r="VWP21" s="52" t="s">
        <v>189</v>
      </c>
      <c r="VWQ21" s="52" t="s">
        <v>189</v>
      </c>
      <c r="VWR21" s="52" t="s">
        <v>189</v>
      </c>
      <c r="VWS21" s="52" t="s">
        <v>189</v>
      </c>
      <c r="VWT21" s="52" t="s">
        <v>189</v>
      </c>
      <c r="VWU21" s="52" t="s">
        <v>189</v>
      </c>
      <c r="VWV21" s="52" t="s">
        <v>189</v>
      </c>
      <c r="VWW21" s="52" t="s">
        <v>189</v>
      </c>
      <c r="VWX21" s="52" t="s">
        <v>189</v>
      </c>
      <c r="VWY21" s="52" t="s">
        <v>189</v>
      </c>
      <c r="VWZ21" s="52" t="s">
        <v>189</v>
      </c>
      <c r="VXA21" s="52" t="s">
        <v>189</v>
      </c>
      <c r="VXB21" s="52" t="s">
        <v>189</v>
      </c>
      <c r="VXC21" s="52" t="s">
        <v>189</v>
      </c>
      <c r="VXD21" s="52" t="s">
        <v>189</v>
      </c>
      <c r="VXE21" s="52" t="s">
        <v>189</v>
      </c>
      <c r="VXF21" s="52" t="s">
        <v>189</v>
      </c>
      <c r="VXG21" s="52" t="s">
        <v>189</v>
      </c>
      <c r="VXH21" s="52" t="s">
        <v>189</v>
      </c>
      <c r="VXI21" s="52" t="s">
        <v>189</v>
      </c>
      <c r="VXJ21" s="52" t="s">
        <v>189</v>
      </c>
      <c r="VXK21" s="52" t="s">
        <v>189</v>
      </c>
      <c r="VXL21" s="52" t="s">
        <v>189</v>
      </c>
      <c r="VXM21" s="52" t="s">
        <v>189</v>
      </c>
      <c r="VXN21" s="52" t="s">
        <v>189</v>
      </c>
      <c r="VXO21" s="52" t="s">
        <v>189</v>
      </c>
      <c r="VXP21" s="52" t="s">
        <v>189</v>
      </c>
      <c r="VXQ21" s="52" t="s">
        <v>189</v>
      </c>
      <c r="VXR21" s="52" t="s">
        <v>189</v>
      </c>
      <c r="VXS21" s="52" t="s">
        <v>189</v>
      </c>
      <c r="VXT21" s="52" t="s">
        <v>189</v>
      </c>
      <c r="VXU21" s="52" t="s">
        <v>189</v>
      </c>
      <c r="VXV21" s="52" t="s">
        <v>189</v>
      </c>
      <c r="VXW21" s="52" t="s">
        <v>189</v>
      </c>
      <c r="VXX21" s="52" t="s">
        <v>189</v>
      </c>
      <c r="VXY21" s="52" t="s">
        <v>189</v>
      </c>
      <c r="VXZ21" s="52" t="s">
        <v>189</v>
      </c>
      <c r="VYA21" s="52" t="s">
        <v>189</v>
      </c>
      <c r="VYB21" s="52" t="s">
        <v>189</v>
      </c>
      <c r="VYC21" s="52" t="s">
        <v>189</v>
      </c>
      <c r="VYD21" s="52" t="s">
        <v>189</v>
      </c>
      <c r="VYE21" s="52" t="s">
        <v>189</v>
      </c>
      <c r="VYF21" s="52" t="s">
        <v>189</v>
      </c>
      <c r="VYG21" s="52" t="s">
        <v>189</v>
      </c>
      <c r="VYH21" s="52" t="s">
        <v>189</v>
      </c>
      <c r="VYI21" s="52" t="s">
        <v>189</v>
      </c>
      <c r="VYJ21" s="52" t="s">
        <v>189</v>
      </c>
      <c r="VYK21" s="52" t="s">
        <v>189</v>
      </c>
      <c r="VYL21" s="52" t="s">
        <v>189</v>
      </c>
      <c r="VYM21" s="52" t="s">
        <v>189</v>
      </c>
      <c r="VYN21" s="52" t="s">
        <v>189</v>
      </c>
      <c r="VYO21" s="52" t="s">
        <v>189</v>
      </c>
      <c r="VYP21" s="52" t="s">
        <v>189</v>
      </c>
      <c r="VYQ21" s="52" t="s">
        <v>189</v>
      </c>
      <c r="VYR21" s="52" t="s">
        <v>189</v>
      </c>
      <c r="VYS21" s="52" t="s">
        <v>189</v>
      </c>
      <c r="VYT21" s="52" t="s">
        <v>189</v>
      </c>
      <c r="VYU21" s="52" t="s">
        <v>189</v>
      </c>
      <c r="VYV21" s="52" t="s">
        <v>189</v>
      </c>
      <c r="VYW21" s="52" t="s">
        <v>189</v>
      </c>
      <c r="VYX21" s="52" t="s">
        <v>189</v>
      </c>
      <c r="VYY21" s="52" t="s">
        <v>189</v>
      </c>
      <c r="VYZ21" s="52" t="s">
        <v>189</v>
      </c>
      <c r="VZA21" s="52" t="s">
        <v>189</v>
      </c>
      <c r="VZB21" s="52" t="s">
        <v>189</v>
      </c>
      <c r="VZC21" s="52" t="s">
        <v>189</v>
      </c>
      <c r="VZD21" s="52" t="s">
        <v>189</v>
      </c>
      <c r="VZE21" s="52" t="s">
        <v>189</v>
      </c>
      <c r="VZF21" s="52" t="s">
        <v>189</v>
      </c>
      <c r="VZG21" s="52" t="s">
        <v>189</v>
      </c>
      <c r="VZH21" s="52" t="s">
        <v>189</v>
      </c>
      <c r="VZI21" s="52" t="s">
        <v>189</v>
      </c>
      <c r="VZJ21" s="52" t="s">
        <v>189</v>
      </c>
      <c r="VZK21" s="52" t="s">
        <v>189</v>
      </c>
      <c r="VZL21" s="52" t="s">
        <v>189</v>
      </c>
      <c r="VZM21" s="52" t="s">
        <v>189</v>
      </c>
      <c r="VZN21" s="52" t="s">
        <v>189</v>
      </c>
      <c r="VZO21" s="52" t="s">
        <v>189</v>
      </c>
      <c r="VZP21" s="52" t="s">
        <v>189</v>
      </c>
      <c r="VZQ21" s="52" t="s">
        <v>189</v>
      </c>
      <c r="VZR21" s="52" t="s">
        <v>189</v>
      </c>
      <c r="VZS21" s="52" t="s">
        <v>189</v>
      </c>
      <c r="VZT21" s="52" t="s">
        <v>189</v>
      </c>
      <c r="VZU21" s="52" t="s">
        <v>189</v>
      </c>
      <c r="VZV21" s="52" t="s">
        <v>189</v>
      </c>
      <c r="VZW21" s="52" t="s">
        <v>189</v>
      </c>
      <c r="VZX21" s="52" t="s">
        <v>189</v>
      </c>
      <c r="VZY21" s="52" t="s">
        <v>189</v>
      </c>
      <c r="VZZ21" s="52" t="s">
        <v>189</v>
      </c>
      <c r="WAA21" s="52" t="s">
        <v>189</v>
      </c>
      <c r="WAB21" s="52" t="s">
        <v>189</v>
      </c>
      <c r="WAC21" s="52" t="s">
        <v>189</v>
      </c>
      <c r="WAD21" s="52" t="s">
        <v>189</v>
      </c>
      <c r="WAE21" s="52" t="s">
        <v>189</v>
      </c>
      <c r="WAF21" s="52" t="s">
        <v>189</v>
      </c>
      <c r="WAG21" s="52" t="s">
        <v>189</v>
      </c>
      <c r="WAH21" s="52" t="s">
        <v>189</v>
      </c>
      <c r="WAI21" s="52" t="s">
        <v>189</v>
      </c>
      <c r="WAJ21" s="52" t="s">
        <v>189</v>
      </c>
      <c r="WAK21" s="52" t="s">
        <v>189</v>
      </c>
      <c r="WAL21" s="52" t="s">
        <v>189</v>
      </c>
      <c r="WAM21" s="52" t="s">
        <v>189</v>
      </c>
      <c r="WAN21" s="52" t="s">
        <v>189</v>
      </c>
      <c r="WAO21" s="52" t="s">
        <v>189</v>
      </c>
      <c r="WAP21" s="52" t="s">
        <v>189</v>
      </c>
      <c r="WAQ21" s="52" t="s">
        <v>189</v>
      </c>
      <c r="WAR21" s="52" t="s">
        <v>189</v>
      </c>
      <c r="WAS21" s="52" t="s">
        <v>189</v>
      </c>
      <c r="WAT21" s="52" t="s">
        <v>189</v>
      </c>
      <c r="WAU21" s="52" t="s">
        <v>189</v>
      </c>
      <c r="WAV21" s="52" t="s">
        <v>189</v>
      </c>
      <c r="WAW21" s="52" t="s">
        <v>189</v>
      </c>
      <c r="WAX21" s="52" t="s">
        <v>189</v>
      </c>
      <c r="WAY21" s="52" t="s">
        <v>189</v>
      </c>
      <c r="WAZ21" s="52" t="s">
        <v>189</v>
      </c>
      <c r="WBA21" s="52" t="s">
        <v>189</v>
      </c>
      <c r="WBB21" s="52" t="s">
        <v>189</v>
      </c>
      <c r="WBC21" s="52" t="s">
        <v>189</v>
      </c>
      <c r="WBD21" s="52" t="s">
        <v>189</v>
      </c>
      <c r="WBE21" s="52" t="s">
        <v>189</v>
      </c>
      <c r="WBF21" s="52" t="s">
        <v>189</v>
      </c>
      <c r="WBG21" s="52" t="s">
        <v>189</v>
      </c>
      <c r="WBH21" s="52" t="s">
        <v>189</v>
      </c>
      <c r="WBI21" s="52" t="s">
        <v>189</v>
      </c>
      <c r="WBJ21" s="52" t="s">
        <v>189</v>
      </c>
      <c r="WBK21" s="52" t="s">
        <v>189</v>
      </c>
      <c r="WBL21" s="52" t="s">
        <v>189</v>
      </c>
      <c r="WBM21" s="52" t="s">
        <v>189</v>
      </c>
      <c r="WBN21" s="52" t="s">
        <v>189</v>
      </c>
      <c r="WBO21" s="52" t="s">
        <v>189</v>
      </c>
      <c r="WBP21" s="52" t="s">
        <v>189</v>
      </c>
      <c r="WBQ21" s="52" t="s">
        <v>189</v>
      </c>
      <c r="WBR21" s="52" t="s">
        <v>189</v>
      </c>
      <c r="WBS21" s="52" t="s">
        <v>189</v>
      </c>
      <c r="WBT21" s="52" t="s">
        <v>189</v>
      </c>
      <c r="WBU21" s="52" t="s">
        <v>189</v>
      </c>
      <c r="WBV21" s="52" t="s">
        <v>189</v>
      </c>
      <c r="WBW21" s="52" t="s">
        <v>189</v>
      </c>
      <c r="WBX21" s="52" t="s">
        <v>189</v>
      </c>
      <c r="WBY21" s="52" t="s">
        <v>189</v>
      </c>
      <c r="WBZ21" s="52" t="s">
        <v>189</v>
      </c>
      <c r="WCA21" s="52" t="s">
        <v>189</v>
      </c>
      <c r="WCB21" s="52" t="s">
        <v>189</v>
      </c>
      <c r="WCC21" s="52" t="s">
        <v>189</v>
      </c>
      <c r="WCD21" s="52" t="s">
        <v>189</v>
      </c>
      <c r="WCE21" s="52" t="s">
        <v>189</v>
      </c>
      <c r="WCF21" s="52" t="s">
        <v>189</v>
      </c>
      <c r="WCG21" s="52" t="s">
        <v>189</v>
      </c>
      <c r="WCH21" s="52" t="s">
        <v>189</v>
      </c>
      <c r="WCI21" s="52" t="s">
        <v>189</v>
      </c>
      <c r="WCJ21" s="52" t="s">
        <v>189</v>
      </c>
      <c r="WCK21" s="52" t="s">
        <v>189</v>
      </c>
      <c r="WCL21" s="52" t="s">
        <v>189</v>
      </c>
      <c r="WCM21" s="52" t="s">
        <v>189</v>
      </c>
      <c r="WCN21" s="52" t="s">
        <v>189</v>
      </c>
      <c r="WCO21" s="52" t="s">
        <v>189</v>
      </c>
      <c r="WCP21" s="52" t="s">
        <v>189</v>
      </c>
      <c r="WCQ21" s="52" t="s">
        <v>189</v>
      </c>
      <c r="WCR21" s="52" t="s">
        <v>189</v>
      </c>
      <c r="WCS21" s="52" t="s">
        <v>189</v>
      </c>
      <c r="WCT21" s="52" t="s">
        <v>189</v>
      </c>
      <c r="WCU21" s="52" t="s">
        <v>189</v>
      </c>
      <c r="WCV21" s="52" t="s">
        <v>189</v>
      </c>
      <c r="WCW21" s="52" t="s">
        <v>189</v>
      </c>
      <c r="WCX21" s="52" t="s">
        <v>189</v>
      </c>
      <c r="WCY21" s="52" t="s">
        <v>189</v>
      </c>
      <c r="WCZ21" s="52" t="s">
        <v>189</v>
      </c>
      <c r="WDA21" s="52" t="s">
        <v>189</v>
      </c>
      <c r="WDB21" s="52" t="s">
        <v>189</v>
      </c>
      <c r="WDC21" s="52" t="s">
        <v>189</v>
      </c>
      <c r="WDD21" s="52" t="s">
        <v>189</v>
      </c>
      <c r="WDE21" s="52" t="s">
        <v>189</v>
      </c>
      <c r="WDF21" s="52" t="s">
        <v>189</v>
      </c>
      <c r="WDG21" s="52" t="s">
        <v>189</v>
      </c>
      <c r="WDH21" s="52" t="s">
        <v>189</v>
      </c>
      <c r="WDI21" s="52" t="s">
        <v>189</v>
      </c>
      <c r="WDJ21" s="52" t="s">
        <v>189</v>
      </c>
      <c r="WDK21" s="52" t="s">
        <v>189</v>
      </c>
      <c r="WDL21" s="52" t="s">
        <v>189</v>
      </c>
      <c r="WDM21" s="52" t="s">
        <v>189</v>
      </c>
      <c r="WDN21" s="52" t="s">
        <v>189</v>
      </c>
      <c r="WDO21" s="52" t="s">
        <v>189</v>
      </c>
      <c r="WDP21" s="52" t="s">
        <v>189</v>
      </c>
      <c r="WDQ21" s="52" t="s">
        <v>189</v>
      </c>
      <c r="WDR21" s="52" t="s">
        <v>189</v>
      </c>
      <c r="WDS21" s="52" t="s">
        <v>189</v>
      </c>
      <c r="WDT21" s="52" t="s">
        <v>189</v>
      </c>
      <c r="WDU21" s="52" t="s">
        <v>189</v>
      </c>
      <c r="WDV21" s="52" t="s">
        <v>189</v>
      </c>
      <c r="WDW21" s="52" t="s">
        <v>189</v>
      </c>
      <c r="WDX21" s="52" t="s">
        <v>189</v>
      </c>
      <c r="WDY21" s="52" t="s">
        <v>189</v>
      </c>
      <c r="WDZ21" s="52" t="s">
        <v>189</v>
      </c>
      <c r="WEA21" s="52" t="s">
        <v>189</v>
      </c>
      <c r="WEB21" s="52" t="s">
        <v>189</v>
      </c>
      <c r="WEC21" s="52" t="s">
        <v>189</v>
      </c>
      <c r="WED21" s="52" t="s">
        <v>189</v>
      </c>
      <c r="WEE21" s="52" t="s">
        <v>189</v>
      </c>
      <c r="WEF21" s="52" t="s">
        <v>189</v>
      </c>
      <c r="WEG21" s="52" t="s">
        <v>189</v>
      </c>
      <c r="WEH21" s="52" t="s">
        <v>189</v>
      </c>
      <c r="WEI21" s="52" t="s">
        <v>189</v>
      </c>
      <c r="WEJ21" s="52" t="s">
        <v>189</v>
      </c>
      <c r="WEK21" s="52" t="s">
        <v>189</v>
      </c>
      <c r="WEL21" s="52" t="s">
        <v>189</v>
      </c>
      <c r="WEM21" s="52" t="s">
        <v>189</v>
      </c>
      <c r="WEN21" s="52" t="s">
        <v>189</v>
      </c>
      <c r="WEO21" s="52" t="s">
        <v>189</v>
      </c>
      <c r="WEP21" s="52" t="s">
        <v>189</v>
      </c>
      <c r="WEQ21" s="52" t="s">
        <v>189</v>
      </c>
      <c r="WER21" s="52" t="s">
        <v>189</v>
      </c>
      <c r="WES21" s="52" t="s">
        <v>189</v>
      </c>
      <c r="WET21" s="52" t="s">
        <v>189</v>
      </c>
      <c r="WEU21" s="52" t="s">
        <v>189</v>
      </c>
      <c r="WEV21" s="52" t="s">
        <v>189</v>
      </c>
      <c r="WEW21" s="52" t="s">
        <v>189</v>
      </c>
      <c r="WEX21" s="52" t="s">
        <v>189</v>
      </c>
      <c r="WEY21" s="52" t="s">
        <v>189</v>
      </c>
      <c r="WEZ21" s="52" t="s">
        <v>189</v>
      </c>
      <c r="WFA21" s="52" t="s">
        <v>189</v>
      </c>
      <c r="WFB21" s="52" t="s">
        <v>189</v>
      </c>
      <c r="WFC21" s="52" t="s">
        <v>189</v>
      </c>
      <c r="WFD21" s="52" t="s">
        <v>189</v>
      </c>
      <c r="WFE21" s="52" t="s">
        <v>189</v>
      </c>
      <c r="WFF21" s="52" t="s">
        <v>189</v>
      </c>
      <c r="WFG21" s="52" t="s">
        <v>189</v>
      </c>
      <c r="WFH21" s="52" t="s">
        <v>189</v>
      </c>
      <c r="WFI21" s="52" t="s">
        <v>189</v>
      </c>
      <c r="WFJ21" s="52" t="s">
        <v>189</v>
      </c>
      <c r="WFK21" s="52" t="s">
        <v>189</v>
      </c>
      <c r="WFL21" s="52" t="s">
        <v>189</v>
      </c>
      <c r="WFM21" s="52" t="s">
        <v>189</v>
      </c>
      <c r="WFN21" s="52" t="s">
        <v>189</v>
      </c>
      <c r="WFO21" s="52" t="s">
        <v>189</v>
      </c>
      <c r="WFP21" s="52" t="s">
        <v>189</v>
      </c>
      <c r="WFQ21" s="52" t="s">
        <v>189</v>
      </c>
      <c r="WFR21" s="52" t="s">
        <v>189</v>
      </c>
      <c r="WFS21" s="52" t="s">
        <v>189</v>
      </c>
      <c r="WFT21" s="52" t="s">
        <v>189</v>
      </c>
      <c r="WFU21" s="52" t="s">
        <v>189</v>
      </c>
      <c r="WFV21" s="52" t="s">
        <v>189</v>
      </c>
      <c r="WFW21" s="52" t="s">
        <v>189</v>
      </c>
      <c r="WFX21" s="52" t="s">
        <v>189</v>
      </c>
      <c r="WFY21" s="52" t="s">
        <v>189</v>
      </c>
      <c r="WFZ21" s="52" t="s">
        <v>189</v>
      </c>
      <c r="WGA21" s="52" t="s">
        <v>189</v>
      </c>
      <c r="WGB21" s="52" t="s">
        <v>189</v>
      </c>
      <c r="WGC21" s="52" t="s">
        <v>189</v>
      </c>
      <c r="WGD21" s="52" t="s">
        <v>189</v>
      </c>
      <c r="WGE21" s="52" t="s">
        <v>189</v>
      </c>
      <c r="WGF21" s="52" t="s">
        <v>189</v>
      </c>
      <c r="WGG21" s="52" t="s">
        <v>189</v>
      </c>
      <c r="WGH21" s="52" t="s">
        <v>189</v>
      </c>
      <c r="WGI21" s="52" t="s">
        <v>189</v>
      </c>
      <c r="WGJ21" s="52" t="s">
        <v>189</v>
      </c>
      <c r="WGK21" s="52" t="s">
        <v>189</v>
      </c>
      <c r="WGL21" s="52" t="s">
        <v>189</v>
      </c>
      <c r="WGM21" s="52" t="s">
        <v>189</v>
      </c>
      <c r="WGN21" s="52" t="s">
        <v>189</v>
      </c>
      <c r="WGO21" s="52" t="s">
        <v>189</v>
      </c>
      <c r="WGP21" s="52" t="s">
        <v>189</v>
      </c>
      <c r="WGQ21" s="52" t="s">
        <v>189</v>
      </c>
      <c r="WGR21" s="52" t="s">
        <v>189</v>
      </c>
      <c r="WGS21" s="52" t="s">
        <v>189</v>
      </c>
      <c r="WGT21" s="52" t="s">
        <v>189</v>
      </c>
      <c r="WGU21" s="52" t="s">
        <v>189</v>
      </c>
      <c r="WGV21" s="52" t="s">
        <v>189</v>
      </c>
      <c r="WGW21" s="52" t="s">
        <v>189</v>
      </c>
      <c r="WGX21" s="52" t="s">
        <v>189</v>
      </c>
      <c r="WGY21" s="52" t="s">
        <v>189</v>
      </c>
      <c r="WGZ21" s="52" t="s">
        <v>189</v>
      </c>
      <c r="WHA21" s="52" t="s">
        <v>189</v>
      </c>
      <c r="WHB21" s="52" t="s">
        <v>189</v>
      </c>
      <c r="WHC21" s="52" t="s">
        <v>189</v>
      </c>
      <c r="WHD21" s="52" t="s">
        <v>189</v>
      </c>
      <c r="WHE21" s="52" t="s">
        <v>189</v>
      </c>
      <c r="WHF21" s="52" t="s">
        <v>189</v>
      </c>
      <c r="WHG21" s="52" t="s">
        <v>189</v>
      </c>
      <c r="WHH21" s="52" t="s">
        <v>189</v>
      </c>
      <c r="WHI21" s="52" t="s">
        <v>189</v>
      </c>
      <c r="WHJ21" s="52" t="s">
        <v>189</v>
      </c>
      <c r="WHK21" s="52" t="s">
        <v>189</v>
      </c>
      <c r="WHL21" s="52" t="s">
        <v>189</v>
      </c>
      <c r="WHM21" s="52" t="s">
        <v>189</v>
      </c>
      <c r="WHN21" s="52" t="s">
        <v>189</v>
      </c>
      <c r="WHO21" s="52" t="s">
        <v>189</v>
      </c>
      <c r="WHP21" s="52" t="s">
        <v>189</v>
      </c>
      <c r="WHQ21" s="52" t="s">
        <v>189</v>
      </c>
      <c r="WHR21" s="52" t="s">
        <v>189</v>
      </c>
      <c r="WHS21" s="52" t="s">
        <v>189</v>
      </c>
      <c r="WHT21" s="52" t="s">
        <v>189</v>
      </c>
      <c r="WHU21" s="52" t="s">
        <v>189</v>
      </c>
      <c r="WHV21" s="52" t="s">
        <v>189</v>
      </c>
      <c r="WHW21" s="52" t="s">
        <v>189</v>
      </c>
      <c r="WHX21" s="52" t="s">
        <v>189</v>
      </c>
      <c r="WHY21" s="52" t="s">
        <v>189</v>
      </c>
      <c r="WHZ21" s="52" t="s">
        <v>189</v>
      </c>
      <c r="WIA21" s="52" t="s">
        <v>189</v>
      </c>
      <c r="WIB21" s="52" t="s">
        <v>189</v>
      </c>
      <c r="WIC21" s="52" t="s">
        <v>189</v>
      </c>
      <c r="WID21" s="52" t="s">
        <v>189</v>
      </c>
      <c r="WIE21" s="52" t="s">
        <v>189</v>
      </c>
      <c r="WIF21" s="52" t="s">
        <v>189</v>
      </c>
      <c r="WIG21" s="52" t="s">
        <v>189</v>
      </c>
      <c r="WIH21" s="52" t="s">
        <v>189</v>
      </c>
      <c r="WII21" s="52" t="s">
        <v>189</v>
      </c>
      <c r="WIJ21" s="52" t="s">
        <v>189</v>
      </c>
      <c r="WIK21" s="52" t="s">
        <v>189</v>
      </c>
      <c r="WIL21" s="52" t="s">
        <v>189</v>
      </c>
      <c r="WIM21" s="52" t="s">
        <v>189</v>
      </c>
      <c r="WIN21" s="52" t="s">
        <v>189</v>
      </c>
      <c r="WIO21" s="52" t="s">
        <v>189</v>
      </c>
      <c r="WIP21" s="52" t="s">
        <v>189</v>
      </c>
      <c r="WIQ21" s="52" t="s">
        <v>189</v>
      </c>
      <c r="WIR21" s="52" t="s">
        <v>189</v>
      </c>
      <c r="WIS21" s="52" t="s">
        <v>189</v>
      </c>
      <c r="WIT21" s="52" t="s">
        <v>189</v>
      </c>
      <c r="WIU21" s="52" t="s">
        <v>189</v>
      </c>
      <c r="WIV21" s="52" t="s">
        <v>189</v>
      </c>
      <c r="WIW21" s="52" t="s">
        <v>189</v>
      </c>
      <c r="WIX21" s="52" t="s">
        <v>189</v>
      </c>
      <c r="WIY21" s="52" t="s">
        <v>189</v>
      </c>
      <c r="WIZ21" s="52" t="s">
        <v>189</v>
      </c>
      <c r="WJA21" s="52" t="s">
        <v>189</v>
      </c>
      <c r="WJB21" s="52" t="s">
        <v>189</v>
      </c>
      <c r="WJC21" s="52" t="s">
        <v>189</v>
      </c>
      <c r="WJD21" s="52" t="s">
        <v>189</v>
      </c>
      <c r="WJE21" s="52" t="s">
        <v>189</v>
      </c>
      <c r="WJF21" s="52" t="s">
        <v>189</v>
      </c>
      <c r="WJG21" s="52" t="s">
        <v>189</v>
      </c>
      <c r="WJH21" s="52" t="s">
        <v>189</v>
      </c>
      <c r="WJI21" s="52" t="s">
        <v>189</v>
      </c>
      <c r="WJJ21" s="52" t="s">
        <v>189</v>
      </c>
      <c r="WJK21" s="52" t="s">
        <v>189</v>
      </c>
      <c r="WJL21" s="52" t="s">
        <v>189</v>
      </c>
      <c r="WJM21" s="52" t="s">
        <v>189</v>
      </c>
      <c r="WJN21" s="52" t="s">
        <v>189</v>
      </c>
      <c r="WJO21" s="52" t="s">
        <v>189</v>
      </c>
      <c r="WJP21" s="52" t="s">
        <v>189</v>
      </c>
      <c r="WJQ21" s="52" t="s">
        <v>189</v>
      </c>
      <c r="WJR21" s="52" t="s">
        <v>189</v>
      </c>
      <c r="WJS21" s="52" t="s">
        <v>189</v>
      </c>
      <c r="WJT21" s="52" t="s">
        <v>189</v>
      </c>
      <c r="WJU21" s="52" t="s">
        <v>189</v>
      </c>
      <c r="WJV21" s="52" t="s">
        <v>189</v>
      </c>
      <c r="WJW21" s="52" t="s">
        <v>189</v>
      </c>
      <c r="WJX21" s="52" t="s">
        <v>189</v>
      </c>
      <c r="WJY21" s="52" t="s">
        <v>189</v>
      </c>
      <c r="WJZ21" s="52" t="s">
        <v>189</v>
      </c>
      <c r="WKA21" s="52" t="s">
        <v>189</v>
      </c>
      <c r="WKB21" s="52" t="s">
        <v>189</v>
      </c>
      <c r="WKC21" s="52" t="s">
        <v>189</v>
      </c>
      <c r="WKD21" s="52" t="s">
        <v>189</v>
      </c>
      <c r="WKE21" s="52" t="s">
        <v>189</v>
      </c>
      <c r="WKF21" s="52" t="s">
        <v>189</v>
      </c>
      <c r="WKG21" s="52" t="s">
        <v>189</v>
      </c>
      <c r="WKH21" s="52" t="s">
        <v>189</v>
      </c>
      <c r="WKI21" s="52" t="s">
        <v>189</v>
      </c>
      <c r="WKJ21" s="52" t="s">
        <v>189</v>
      </c>
      <c r="WKK21" s="52" t="s">
        <v>189</v>
      </c>
      <c r="WKL21" s="52" t="s">
        <v>189</v>
      </c>
      <c r="WKM21" s="52" t="s">
        <v>189</v>
      </c>
      <c r="WKN21" s="52" t="s">
        <v>189</v>
      </c>
      <c r="WKO21" s="52" t="s">
        <v>189</v>
      </c>
      <c r="WKP21" s="52" t="s">
        <v>189</v>
      </c>
      <c r="WKQ21" s="52" t="s">
        <v>189</v>
      </c>
      <c r="WKR21" s="52" t="s">
        <v>189</v>
      </c>
      <c r="WKS21" s="52" t="s">
        <v>189</v>
      </c>
      <c r="WKT21" s="52" t="s">
        <v>189</v>
      </c>
      <c r="WKU21" s="52" t="s">
        <v>189</v>
      </c>
      <c r="WKV21" s="52" t="s">
        <v>189</v>
      </c>
      <c r="WKW21" s="52" t="s">
        <v>189</v>
      </c>
      <c r="WKX21" s="52" t="s">
        <v>189</v>
      </c>
      <c r="WKY21" s="52" t="s">
        <v>189</v>
      </c>
      <c r="WKZ21" s="52" t="s">
        <v>189</v>
      </c>
      <c r="WLA21" s="52" t="s">
        <v>189</v>
      </c>
      <c r="WLB21" s="52" t="s">
        <v>189</v>
      </c>
      <c r="WLC21" s="52" t="s">
        <v>189</v>
      </c>
      <c r="WLD21" s="52" t="s">
        <v>189</v>
      </c>
      <c r="WLE21" s="52" t="s">
        <v>189</v>
      </c>
      <c r="WLF21" s="52" t="s">
        <v>189</v>
      </c>
      <c r="WLG21" s="52" t="s">
        <v>189</v>
      </c>
      <c r="WLH21" s="52" t="s">
        <v>189</v>
      </c>
      <c r="WLI21" s="52" t="s">
        <v>189</v>
      </c>
      <c r="WLJ21" s="52" t="s">
        <v>189</v>
      </c>
      <c r="WLK21" s="52" t="s">
        <v>189</v>
      </c>
      <c r="WLL21" s="52" t="s">
        <v>189</v>
      </c>
      <c r="WLM21" s="52" t="s">
        <v>189</v>
      </c>
      <c r="WLN21" s="52" t="s">
        <v>189</v>
      </c>
      <c r="WLO21" s="52" t="s">
        <v>189</v>
      </c>
      <c r="WLP21" s="52" t="s">
        <v>189</v>
      </c>
      <c r="WLQ21" s="52" t="s">
        <v>189</v>
      </c>
      <c r="WLR21" s="52" t="s">
        <v>189</v>
      </c>
      <c r="WLS21" s="52" t="s">
        <v>189</v>
      </c>
      <c r="WLT21" s="52" t="s">
        <v>189</v>
      </c>
      <c r="WLU21" s="52" t="s">
        <v>189</v>
      </c>
      <c r="WLV21" s="52" t="s">
        <v>189</v>
      </c>
      <c r="WLW21" s="52" t="s">
        <v>189</v>
      </c>
      <c r="WLX21" s="52" t="s">
        <v>189</v>
      </c>
      <c r="WLY21" s="52" t="s">
        <v>189</v>
      </c>
      <c r="WLZ21" s="52" t="s">
        <v>189</v>
      </c>
      <c r="WMA21" s="52" t="s">
        <v>189</v>
      </c>
      <c r="WMB21" s="52" t="s">
        <v>189</v>
      </c>
      <c r="WMC21" s="52" t="s">
        <v>189</v>
      </c>
      <c r="WMD21" s="52" t="s">
        <v>189</v>
      </c>
      <c r="WME21" s="52" t="s">
        <v>189</v>
      </c>
      <c r="WMF21" s="52" t="s">
        <v>189</v>
      </c>
      <c r="WMG21" s="52" t="s">
        <v>189</v>
      </c>
      <c r="WMH21" s="52" t="s">
        <v>189</v>
      </c>
      <c r="WMI21" s="52" t="s">
        <v>189</v>
      </c>
      <c r="WMJ21" s="52" t="s">
        <v>189</v>
      </c>
      <c r="WMK21" s="52" t="s">
        <v>189</v>
      </c>
      <c r="WML21" s="52" t="s">
        <v>189</v>
      </c>
      <c r="WMM21" s="52" t="s">
        <v>189</v>
      </c>
      <c r="WMN21" s="52" t="s">
        <v>189</v>
      </c>
      <c r="WMO21" s="52" t="s">
        <v>189</v>
      </c>
      <c r="WMP21" s="52" t="s">
        <v>189</v>
      </c>
      <c r="WMQ21" s="52" t="s">
        <v>189</v>
      </c>
      <c r="WMR21" s="52" t="s">
        <v>189</v>
      </c>
      <c r="WMS21" s="52" t="s">
        <v>189</v>
      </c>
      <c r="WMT21" s="52" t="s">
        <v>189</v>
      </c>
      <c r="WMU21" s="52" t="s">
        <v>189</v>
      </c>
      <c r="WMV21" s="52" t="s">
        <v>189</v>
      </c>
      <c r="WMW21" s="52" t="s">
        <v>189</v>
      </c>
      <c r="WMX21" s="52" t="s">
        <v>189</v>
      </c>
      <c r="WMY21" s="52" t="s">
        <v>189</v>
      </c>
      <c r="WMZ21" s="52" t="s">
        <v>189</v>
      </c>
      <c r="WNA21" s="52" t="s">
        <v>189</v>
      </c>
      <c r="WNB21" s="52" t="s">
        <v>189</v>
      </c>
      <c r="WNC21" s="52" t="s">
        <v>189</v>
      </c>
      <c r="WND21" s="52" t="s">
        <v>189</v>
      </c>
      <c r="WNE21" s="52" t="s">
        <v>189</v>
      </c>
      <c r="WNF21" s="52" t="s">
        <v>189</v>
      </c>
      <c r="WNG21" s="52" t="s">
        <v>189</v>
      </c>
      <c r="WNH21" s="52" t="s">
        <v>189</v>
      </c>
      <c r="WNI21" s="52" t="s">
        <v>189</v>
      </c>
      <c r="WNJ21" s="52" t="s">
        <v>189</v>
      </c>
      <c r="WNK21" s="52" t="s">
        <v>189</v>
      </c>
      <c r="WNL21" s="52" t="s">
        <v>189</v>
      </c>
      <c r="WNM21" s="52" t="s">
        <v>189</v>
      </c>
      <c r="WNN21" s="52" t="s">
        <v>189</v>
      </c>
      <c r="WNO21" s="52" t="s">
        <v>189</v>
      </c>
      <c r="WNP21" s="52" t="s">
        <v>189</v>
      </c>
      <c r="WNQ21" s="52" t="s">
        <v>189</v>
      </c>
      <c r="WNR21" s="52" t="s">
        <v>189</v>
      </c>
      <c r="WNS21" s="52" t="s">
        <v>189</v>
      </c>
      <c r="WNT21" s="52" t="s">
        <v>189</v>
      </c>
      <c r="WNU21" s="52" t="s">
        <v>189</v>
      </c>
      <c r="WNV21" s="52" t="s">
        <v>189</v>
      </c>
      <c r="WNW21" s="52" t="s">
        <v>189</v>
      </c>
      <c r="WNX21" s="52" t="s">
        <v>189</v>
      </c>
      <c r="WNY21" s="52" t="s">
        <v>189</v>
      </c>
      <c r="WNZ21" s="52" t="s">
        <v>189</v>
      </c>
      <c r="WOA21" s="52" t="s">
        <v>189</v>
      </c>
      <c r="WOB21" s="52" t="s">
        <v>189</v>
      </c>
      <c r="WOC21" s="52" t="s">
        <v>189</v>
      </c>
      <c r="WOD21" s="52" t="s">
        <v>189</v>
      </c>
      <c r="WOE21" s="52" t="s">
        <v>189</v>
      </c>
      <c r="WOF21" s="52" t="s">
        <v>189</v>
      </c>
      <c r="WOG21" s="52" t="s">
        <v>189</v>
      </c>
      <c r="WOH21" s="52" t="s">
        <v>189</v>
      </c>
      <c r="WOI21" s="52" t="s">
        <v>189</v>
      </c>
      <c r="WOJ21" s="52" t="s">
        <v>189</v>
      </c>
      <c r="WOK21" s="52" t="s">
        <v>189</v>
      </c>
      <c r="WOL21" s="52" t="s">
        <v>189</v>
      </c>
      <c r="WOM21" s="52" t="s">
        <v>189</v>
      </c>
      <c r="WON21" s="52" t="s">
        <v>189</v>
      </c>
      <c r="WOO21" s="52" t="s">
        <v>189</v>
      </c>
      <c r="WOP21" s="52" t="s">
        <v>189</v>
      </c>
      <c r="WOQ21" s="52" t="s">
        <v>189</v>
      </c>
      <c r="WOR21" s="52" t="s">
        <v>189</v>
      </c>
      <c r="WOS21" s="52" t="s">
        <v>189</v>
      </c>
      <c r="WOT21" s="52" t="s">
        <v>189</v>
      </c>
      <c r="WOU21" s="52" t="s">
        <v>189</v>
      </c>
      <c r="WOV21" s="52" t="s">
        <v>189</v>
      </c>
      <c r="WOW21" s="52" t="s">
        <v>189</v>
      </c>
      <c r="WOX21" s="52" t="s">
        <v>189</v>
      </c>
      <c r="WOY21" s="52" t="s">
        <v>189</v>
      </c>
      <c r="WOZ21" s="52" t="s">
        <v>189</v>
      </c>
      <c r="WPA21" s="52" t="s">
        <v>189</v>
      </c>
      <c r="WPB21" s="52" t="s">
        <v>189</v>
      </c>
      <c r="WPC21" s="52" t="s">
        <v>189</v>
      </c>
      <c r="WPD21" s="52" t="s">
        <v>189</v>
      </c>
      <c r="WPE21" s="52" t="s">
        <v>189</v>
      </c>
      <c r="WPF21" s="52" t="s">
        <v>189</v>
      </c>
      <c r="WPG21" s="52" t="s">
        <v>189</v>
      </c>
      <c r="WPH21" s="52" t="s">
        <v>189</v>
      </c>
      <c r="WPI21" s="52" t="s">
        <v>189</v>
      </c>
      <c r="WPJ21" s="52" t="s">
        <v>189</v>
      </c>
      <c r="WPK21" s="52" t="s">
        <v>189</v>
      </c>
      <c r="WPL21" s="52" t="s">
        <v>189</v>
      </c>
      <c r="WPM21" s="52" t="s">
        <v>189</v>
      </c>
      <c r="WPN21" s="52" t="s">
        <v>189</v>
      </c>
      <c r="WPO21" s="52" t="s">
        <v>189</v>
      </c>
      <c r="WPP21" s="52" t="s">
        <v>189</v>
      </c>
      <c r="WPQ21" s="52" t="s">
        <v>189</v>
      </c>
      <c r="WPR21" s="52" t="s">
        <v>189</v>
      </c>
      <c r="WPS21" s="52" t="s">
        <v>189</v>
      </c>
      <c r="WPT21" s="52" t="s">
        <v>189</v>
      </c>
      <c r="WPU21" s="52" t="s">
        <v>189</v>
      </c>
      <c r="WPV21" s="52" t="s">
        <v>189</v>
      </c>
      <c r="WPW21" s="52" t="s">
        <v>189</v>
      </c>
      <c r="WPX21" s="52" t="s">
        <v>189</v>
      </c>
      <c r="WPY21" s="52" t="s">
        <v>189</v>
      </c>
      <c r="WPZ21" s="52" t="s">
        <v>189</v>
      </c>
      <c r="WQA21" s="52" t="s">
        <v>189</v>
      </c>
      <c r="WQB21" s="52" t="s">
        <v>189</v>
      </c>
      <c r="WQC21" s="52" t="s">
        <v>189</v>
      </c>
      <c r="WQD21" s="52" t="s">
        <v>189</v>
      </c>
      <c r="WQE21" s="52" t="s">
        <v>189</v>
      </c>
      <c r="WQF21" s="52" t="s">
        <v>189</v>
      </c>
      <c r="WQG21" s="52" t="s">
        <v>189</v>
      </c>
      <c r="WQH21" s="52" t="s">
        <v>189</v>
      </c>
      <c r="WQI21" s="52" t="s">
        <v>189</v>
      </c>
      <c r="WQJ21" s="52" t="s">
        <v>189</v>
      </c>
      <c r="WQK21" s="52" t="s">
        <v>189</v>
      </c>
      <c r="WQL21" s="52" t="s">
        <v>189</v>
      </c>
      <c r="WQM21" s="52" t="s">
        <v>189</v>
      </c>
      <c r="WQN21" s="52" t="s">
        <v>189</v>
      </c>
      <c r="WQO21" s="52" t="s">
        <v>189</v>
      </c>
      <c r="WQP21" s="52" t="s">
        <v>189</v>
      </c>
      <c r="WQQ21" s="52" t="s">
        <v>189</v>
      </c>
      <c r="WQR21" s="52" t="s">
        <v>189</v>
      </c>
      <c r="WQS21" s="52" t="s">
        <v>189</v>
      </c>
      <c r="WQT21" s="52" t="s">
        <v>189</v>
      </c>
      <c r="WQU21" s="52" t="s">
        <v>189</v>
      </c>
      <c r="WQV21" s="52" t="s">
        <v>189</v>
      </c>
      <c r="WQW21" s="52" t="s">
        <v>189</v>
      </c>
      <c r="WQX21" s="52" t="s">
        <v>189</v>
      </c>
      <c r="WQY21" s="52" t="s">
        <v>189</v>
      </c>
      <c r="WQZ21" s="52" t="s">
        <v>189</v>
      </c>
      <c r="WRA21" s="52" t="s">
        <v>189</v>
      </c>
      <c r="WRB21" s="52" t="s">
        <v>189</v>
      </c>
      <c r="WRC21" s="52" t="s">
        <v>189</v>
      </c>
      <c r="WRD21" s="52" t="s">
        <v>189</v>
      </c>
      <c r="WRE21" s="52" t="s">
        <v>189</v>
      </c>
      <c r="WRF21" s="52" t="s">
        <v>189</v>
      </c>
      <c r="WRG21" s="52" t="s">
        <v>189</v>
      </c>
      <c r="WRH21" s="52" t="s">
        <v>189</v>
      </c>
      <c r="WRI21" s="52" t="s">
        <v>189</v>
      </c>
      <c r="WRJ21" s="52" t="s">
        <v>189</v>
      </c>
      <c r="WRK21" s="52" t="s">
        <v>189</v>
      </c>
      <c r="WRL21" s="52" t="s">
        <v>189</v>
      </c>
      <c r="WRM21" s="52" t="s">
        <v>189</v>
      </c>
      <c r="WRN21" s="52" t="s">
        <v>189</v>
      </c>
      <c r="WRO21" s="52" t="s">
        <v>189</v>
      </c>
      <c r="WRP21" s="52" t="s">
        <v>189</v>
      </c>
      <c r="WRQ21" s="52" t="s">
        <v>189</v>
      </c>
      <c r="WRR21" s="52" t="s">
        <v>189</v>
      </c>
      <c r="WRS21" s="52" t="s">
        <v>189</v>
      </c>
      <c r="WRT21" s="52" t="s">
        <v>189</v>
      </c>
      <c r="WRU21" s="52" t="s">
        <v>189</v>
      </c>
      <c r="WRV21" s="52" t="s">
        <v>189</v>
      </c>
      <c r="WRW21" s="52" t="s">
        <v>189</v>
      </c>
      <c r="WRX21" s="52" t="s">
        <v>189</v>
      </c>
      <c r="WRY21" s="52" t="s">
        <v>189</v>
      </c>
      <c r="WRZ21" s="52" t="s">
        <v>189</v>
      </c>
      <c r="WSA21" s="52" t="s">
        <v>189</v>
      </c>
      <c r="WSB21" s="52" t="s">
        <v>189</v>
      </c>
      <c r="WSC21" s="52" t="s">
        <v>189</v>
      </c>
      <c r="WSD21" s="52" t="s">
        <v>189</v>
      </c>
      <c r="WSE21" s="52" t="s">
        <v>189</v>
      </c>
      <c r="WSF21" s="52" t="s">
        <v>189</v>
      </c>
      <c r="WSG21" s="52" t="s">
        <v>189</v>
      </c>
      <c r="WSH21" s="52" t="s">
        <v>189</v>
      </c>
      <c r="WSI21" s="52" t="s">
        <v>189</v>
      </c>
      <c r="WSJ21" s="52" t="s">
        <v>189</v>
      </c>
      <c r="WSK21" s="52" t="s">
        <v>189</v>
      </c>
      <c r="WSL21" s="52" t="s">
        <v>189</v>
      </c>
      <c r="WSM21" s="52" t="s">
        <v>189</v>
      </c>
      <c r="WSN21" s="52" t="s">
        <v>189</v>
      </c>
      <c r="WSO21" s="52" t="s">
        <v>189</v>
      </c>
      <c r="WSP21" s="52" t="s">
        <v>189</v>
      </c>
      <c r="WSQ21" s="52" t="s">
        <v>189</v>
      </c>
      <c r="WSR21" s="52" t="s">
        <v>189</v>
      </c>
      <c r="WSS21" s="52" t="s">
        <v>189</v>
      </c>
      <c r="WST21" s="52" t="s">
        <v>189</v>
      </c>
      <c r="WSU21" s="52" t="s">
        <v>189</v>
      </c>
      <c r="WSV21" s="52" t="s">
        <v>189</v>
      </c>
      <c r="WSW21" s="52" t="s">
        <v>189</v>
      </c>
      <c r="WSX21" s="52" t="s">
        <v>189</v>
      </c>
      <c r="WSY21" s="52" t="s">
        <v>189</v>
      </c>
      <c r="WSZ21" s="52" t="s">
        <v>189</v>
      </c>
      <c r="WTA21" s="52" t="s">
        <v>189</v>
      </c>
      <c r="WTB21" s="52" t="s">
        <v>189</v>
      </c>
      <c r="WTC21" s="52" t="s">
        <v>189</v>
      </c>
      <c r="WTD21" s="52" t="s">
        <v>189</v>
      </c>
      <c r="WTE21" s="52" t="s">
        <v>189</v>
      </c>
      <c r="WTF21" s="52" t="s">
        <v>189</v>
      </c>
      <c r="WTG21" s="52" t="s">
        <v>189</v>
      </c>
      <c r="WTH21" s="52" t="s">
        <v>189</v>
      </c>
      <c r="WTI21" s="52" t="s">
        <v>189</v>
      </c>
      <c r="WTJ21" s="52" t="s">
        <v>189</v>
      </c>
      <c r="WTK21" s="52" t="s">
        <v>189</v>
      </c>
      <c r="WTL21" s="52" t="s">
        <v>189</v>
      </c>
      <c r="WTM21" s="52" t="s">
        <v>189</v>
      </c>
      <c r="WTN21" s="52" t="s">
        <v>189</v>
      </c>
      <c r="WTO21" s="52" t="s">
        <v>189</v>
      </c>
      <c r="WTP21" s="52" t="s">
        <v>189</v>
      </c>
      <c r="WTQ21" s="52" t="s">
        <v>189</v>
      </c>
      <c r="WTR21" s="52" t="s">
        <v>189</v>
      </c>
      <c r="WTS21" s="52" t="s">
        <v>189</v>
      </c>
      <c r="WTT21" s="52" t="s">
        <v>189</v>
      </c>
      <c r="WTU21" s="52" t="s">
        <v>189</v>
      </c>
      <c r="WTV21" s="52" t="s">
        <v>189</v>
      </c>
      <c r="WTW21" s="52" t="s">
        <v>189</v>
      </c>
      <c r="WTX21" s="52" t="s">
        <v>189</v>
      </c>
      <c r="WTY21" s="52" t="s">
        <v>189</v>
      </c>
      <c r="WTZ21" s="52" t="s">
        <v>189</v>
      </c>
      <c r="WUA21" s="52" t="s">
        <v>189</v>
      </c>
      <c r="WUB21" s="52" t="s">
        <v>189</v>
      </c>
      <c r="WUC21" s="52" t="s">
        <v>189</v>
      </c>
      <c r="WUD21" s="52" t="s">
        <v>189</v>
      </c>
      <c r="WUE21" s="52" t="s">
        <v>189</v>
      </c>
      <c r="WUF21" s="52" t="s">
        <v>189</v>
      </c>
      <c r="WUG21" s="52" t="s">
        <v>189</v>
      </c>
      <c r="WUH21" s="52" t="s">
        <v>189</v>
      </c>
      <c r="WUI21" s="52" t="s">
        <v>189</v>
      </c>
      <c r="WUJ21" s="52" t="s">
        <v>189</v>
      </c>
      <c r="WUK21" s="52" t="s">
        <v>189</v>
      </c>
      <c r="WUL21" s="52" t="s">
        <v>189</v>
      </c>
      <c r="WUM21" s="52" t="s">
        <v>189</v>
      </c>
      <c r="WUN21" s="52" t="s">
        <v>189</v>
      </c>
      <c r="WUO21" s="52" t="s">
        <v>189</v>
      </c>
      <c r="WUP21" s="52" t="s">
        <v>189</v>
      </c>
      <c r="WUQ21" s="52" t="s">
        <v>189</v>
      </c>
      <c r="WUR21" s="52" t="s">
        <v>189</v>
      </c>
      <c r="WUS21" s="52" t="s">
        <v>189</v>
      </c>
      <c r="WUT21" s="52" t="s">
        <v>189</v>
      </c>
      <c r="WUU21" s="52" t="s">
        <v>189</v>
      </c>
      <c r="WUV21" s="52" t="s">
        <v>189</v>
      </c>
      <c r="WUW21" s="52" t="s">
        <v>189</v>
      </c>
      <c r="WUX21" s="52" t="s">
        <v>189</v>
      </c>
      <c r="WUY21" s="52" t="s">
        <v>189</v>
      </c>
      <c r="WUZ21" s="52" t="s">
        <v>189</v>
      </c>
      <c r="WVA21" s="52" t="s">
        <v>189</v>
      </c>
      <c r="WVB21" s="52" t="s">
        <v>189</v>
      </c>
      <c r="WVC21" s="52" t="s">
        <v>189</v>
      </c>
      <c r="WVD21" s="52" t="s">
        <v>189</v>
      </c>
      <c r="WVE21" s="52" t="s">
        <v>189</v>
      </c>
      <c r="WVF21" s="52" t="s">
        <v>189</v>
      </c>
      <c r="WVG21" s="52" t="s">
        <v>189</v>
      </c>
      <c r="WVH21" s="52" t="s">
        <v>189</v>
      </c>
      <c r="WVI21" s="52" t="s">
        <v>189</v>
      </c>
      <c r="WVJ21" s="52" t="s">
        <v>189</v>
      </c>
      <c r="WVK21" s="52" t="s">
        <v>189</v>
      </c>
      <c r="WVL21" s="52" t="s">
        <v>189</v>
      </c>
      <c r="WVM21" s="52" t="s">
        <v>189</v>
      </c>
      <c r="WVN21" s="52" t="s">
        <v>189</v>
      </c>
      <c r="WVO21" s="52" t="s">
        <v>189</v>
      </c>
      <c r="WVP21" s="52" t="s">
        <v>189</v>
      </c>
      <c r="WVQ21" s="52" t="s">
        <v>189</v>
      </c>
      <c r="WVR21" s="52" t="s">
        <v>189</v>
      </c>
      <c r="WVS21" s="52" t="s">
        <v>189</v>
      </c>
      <c r="WVT21" s="52" t="s">
        <v>189</v>
      </c>
      <c r="WVU21" s="52" t="s">
        <v>189</v>
      </c>
      <c r="WVV21" s="52" t="s">
        <v>189</v>
      </c>
      <c r="WVW21" s="52" t="s">
        <v>189</v>
      </c>
      <c r="WVX21" s="52" t="s">
        <v>189</v>
      </c>
      <c r="WVY21" s="52" t="s">
        <v>189</v>
      </c>
      <c r="WVZ21" s="52" t="s">
        <v>189</v>
      </c>
      <c r="WWA21" s="52" t="s">
        <v>189</v>
      </c>
      <c r="WWB21" s="52" t="s">
        <v>189</v>
      </c>
      <c r="WWC21" s="52" t="s">
        <v>189</v>
      </c>
      <c r="WWD21" s="52" t="s">
        <v>189</v>
      </c>
      <c r="WWE21" s="52" t="s">
        <v>189</v>
      </c>
      <c r="WWF21" s="52" t="s">
        <v>189</v>
      </c>
      <c r="WWG21" s="52" t="s">
        <v>189</v>
      </c>
      <c r="WWH21" s="52" t="s">
        <v>189</v>
      </c>
      <c r="WWI21" s="52" t="s">
        <v>189</v>
      </c>
      <c r="WWJ21" s="52" t="s">
        <v>189</v>
      </c>
      <c r="WWK21" s="52" t="s">
        <v>189</v>
      </c>
      <c r="WWL21" s="52" t="s">
        <v>189</v>
      </c>
      <c r="WWM21" s="52" t="s">
        <v>189</v>
      </c>
      <c r="WWN21" s="52" t="s">
        <v>189</v>
      </c>
      <c r="WWO21" s="52" t="s">
        <v>189</v>
      </c>
      <c r="WWP21" s="52" t="s">
        <v>189</v>
      </c>
      <c r="WWQ21" s="52" t="s">
        <v>189</v>
      </c>
      <c r="WWR21" s="52" t="s">
        <v>189</v>
      </c>
      <c r="WWS21" s="52" t="s">
        <v>189</v>
      </c>
      <c r="WWT21" s="52" t="s">
        <v>189</v>
      </c>
      <c r="WWU21" s="52" t="s">
        <v>189</v>
      </c>
      <c r="WWV21" s="52" t="s">
        <v>189</v>
      </c>
      <c r="WWW21" s="52" t="s">
        <v>189</v>
      </c>
      <c r="WWX21" s="52" t="s">
        <v>189</v>
      </c>
      <c r="WWY21" s="52" t="s">
        <v>189</v>
      </c>
      <c r="WWZ21" s="52" t="s">
        <v>189</v>
      </c>
      <c r="WXA21" s="52" t="s">
        <v>189</v>
      </c>
      <c r="WXB21" s="52" t="s">
        <v>189</v>
      </c>
      <c r="WXC21" s="52" t="s">
        <v>189</v>
      </c>
      <c r="WXD21" s="52" t="s">
        <v>189</v>
      </c>
      <c r="WXE21" s="52" t="s">
        <v>189</v>
      </c>
      <c r="WXF21" s="52" t="s">
        <v>189</v>
      </c>
      <c r="WXG21" s="52" t="s">
        <v>189</v>
      </c>
      <c r="WXH21" s="52" t="s">
        <v>189</v>
      </c>
      <c r="WXI21" s="52" t="s">
        <v>189</v>
      </c>
      <c r="WXJ21" s="52" t="s">
        <v>189</v>
      </c>
      <c r="WXK21" s="52" t="s">
        <v>189</v>
      </c>
      <c r="WXL21" s="52" t="s">
        <v>189</v>
      </c>
      <c r="WXM21" s="52" t="s">
        <v>189</v>
      </c>
      <c r="WXN21" s="52" t="s">
        <v>189</v>
      </c>
      <c r="WXO21" s="52" t="s">
        <v>189</v>
      </c>
      <c r="WXP21" s="52" t="s">
        <v>189</v>
      </c>
      <c r="WXQ21" s="52" t="s">
        <v>189</v>
      </c>
      <c r="WXR21" s="52" t="s">
        <v>189</v>
      </c>
      <c r="WXS21" s="52" t="s">
        <v>189</v>
      </c>
      <c r="WXT21" s="52" t="s">
        <v>189</v>
      </c>
      <c r="WXU21" s="52" t="s">
        <v>189</v>
      </c>
      <c r="WXV21" s="52" t="s">
        <v>189</v>
      </c>
      <c r="WXW21" s="52" t="s">
        <v>189</v>
      </c>
      <c r="WXX21" s="52" t="s">
        <v>189</v>
      </c>
      <c r="WXY21" s="52" t="s">
        <v>189</v>
      </c>
      <c r="WXZ21" s="52" t="s">
        <v>189</v>
      </c>
      <c r="WYA21" s="52" t="s">
        <v>189</v>
      </c>
      <c r="WYB21" s="52" t="s">
        <v>189</v>
      </c>
      <c r="WYC21" s="52" t="s">
        <v>189</v>
      </c>
      <c r="WYD21" s="52" t="s">
        <v>189</v>
      </c>
      <c r="WYE21" s="52" t="s">
        <v>189</v>
      </c>
      <c r="WYF21" s="52" t="s">
        <v>189</v>
      </c>
      <c r="WYG21" s="52" t="s">
        <v>189</v>
      </c>
      <c r="WYH21" s="52" t="s">
        <v>189</v>
      </c>
      <c r="WYI21" s="52" t="s">
        <v>189</v>
      </c>
      <c r="WYJ21" s="52" t="s">
        <v>189</v>
      </c>
      <c r="WYK21" s="52" t="s">
        <v>189</v>
      </c>
      <c r="WYL21" s="52" t="s">
        <v>189</v>
      </c>
      <c r="WYM21" s="52" t="s">
        <v>189</v>
      </c>
      <c r="WYN21" s="52" t="s">
        <v>189</v>
      </c>
      <c r="WYO21" s="52" t="s">
        <v>189</v>
      </c>
      <c r="WYP21" s="52" t="s">
        <v>189</v>
      </c>
      <c r="WYQ21" s="52" t="s">
        <v>189</v>
      </c>
      <c r="WYR21" s="52" t="s">
        <v>189</v>
      </c>
      <c r="WYS21" s="52" t="s">
        <v>189</v>
      </c>
      <c r="WYT21" s="52" t="s">
        <v>189</v>
      </c>
      <c r="WYU21" s="52" t="s">
        <v>189</v>
      </c>
      <c r="WYV21" s="52" t="s">
        <v>189</v>
      </c>
      <c r="WYW21" s="52" t="s">
        <v>189</v>
      </c>
      <c r="WYX21" s="52" t="s">
        <v>189</v>
      </c>
      <c r="WYY21" s="52" t="s">
        <v>189</v>
      </c>
      <c r="WYZ21" s="52" t="s">
        <v>189</v>
      </c>
      <c r="WZA21" s="52" t="s">
        <v>189</v>
      </c>
      <c r="WZB21" s="52" t="s">
        <v>189</v>
      </c>
      <c r="WZC21" s="52" t="s">
        <v>189</v>
      </c>
      <c r="WZD21" s="52" t="s">
        <v>189</v>
      </c>
      <c r="WZE21" s="52" t="s">
        <v>189</v>
      </c>
      <c r="WZF21" s="52" t="s">
        <v>189</v>
      </c>
      <c r="WZG21" s="52" t="s">
        <v>189</v>
      </c>
      <c r="WZH21" s="52" t="s">
        <v>189</v>
      </c>
      <c r="WZI21" s="52" t="s">
        <v>189</v>
      </c>
      <c r="WZJ21" s="52" t="s">
        <v>189</v>
      </c>
      <c r="WZK21" s="52" t="s">
        <v>189</v>
      </c>
      <c r="WZL21" s="52" t="s">
        <v>189</v>
      </c>
      <c r="WZM21" s="52" t="s">
        <v>189</v>
      </c>
      <c r="WZN21" s="52" t="s">
        <v>189</v>
      </c>
      <c r="WZO21" s="52" t="s">
        <v>189</v>
      </c>
      <c r="WZP21" s="52" t="s">
        <v>189</v>
      </c>
      <c r="WZQ21" s="52" t="s">
        <v>189</v>
      </c>
      <c r="WZR21" s="52" t="s">
        <v>189</v>
      </c>
      <c r="WZS21" s="52" t="s">
        <v>189</v>
      </c>
      <c r="WZT21" s="52" t="s">
        <v>189</v>
      </c>
      <c r="WZU21" s="52" t="s">
        <v>189</v>
      </c>
      <c r="WZV21" s="52" t="s">
        <v>189</v>
      </c>
      <c r="WZW21" s="52" t="s">
        <v>189</v>
      </c>
      <c r="WZX21" s="52" t="s">
        <v>189</v>
      </c>
      <c r="WZY21" s="52" t="s">
        <v>189</v>
      </c>
      <c r="WZZ21" s="52" t="s">
        <v>189</v>
      </c>
      <c r="XAA21" s="52" t="s">
        <v>189</v>
      </c>
      <c r="XAB21" s="52" t="s">
        <v>189</v>
      </c>
      <c r="XAC21" s="52" t="s">
        <v>189</v>
      </c>
      <c r="XAD21" s="52" t="s">
        <v>189</v>
      </c>
      <c r="XAE21" s="52" t="s">
        <v>189</v>
      </c>
      <c r="XAF21" s="52" t="s">
        <v>189</v>
      </c>
      <c r="XAG21" s="52" t="s">
        <v>189</v>
      </c>
      <c r="XAH21" s="52" t="s">
        <v>189</v>
      </c>
      <c r="XAI21" s="52" t="s">
        <v>189</v>
      </c>
      <c r="XAJ21" s="52" t="s">
        <v>189</v>
      </c>
      <c r="XAK21" s="52" t="s">
        <v>189</v>
      </c>
      <c r="XAL21" s="52" t="s">
        <v>189</v>
      </c>
      <c r="XAM21" s="52" t="s">
        <v>189</v>
      </c>
      <c r="XAN21" s="52" t="s">
        <v>189</v>
      </c>
      <c r="XAO21" s="52" t="s">
        <v>189</v>
      </c>
      <c r="XAP21" s="52" t="s">
        <v>189</v>
      </c>
      <c r="XAQ21" s="52" t="s">
        <v>189</v>
      </c>
      <c r="XAR21" s="52" t="s">
        <v>189</v>
      </c>
      <c r="XAS21" s="52" t="s">
        <v>189</v>
      </c>
      <c r="XAT21" s="52" t="s">
        <v>189</v>
      </c>
      <c r="XAU21" s="52" t="s">
        <v>189</v>
      </c>
      <c r="XAV21" s="52" t="s">
        <v>189</v>
      </c>
      <c r="XAW21" s="52" t="s">
        <v>189</v>
      </c>
      <c r="XAX21" s="52" t="s">
        <v>189</v>
      </c>
      <c r="XAY21" s="52" t="s">
        <v>189</v>
      </c>
      <c r="XAZ21" s="52" t="s">
        <v>189</v>
      </c>
      <c r="XBA21" s="52" t="s">
        <v>189</v>
      </c>
      <c r="XBB21" s="52" t="s">
        <v>189</v>
      </c>
      <c r="XBC21" s="52" t="s">
        <v>189</v>
      </c>
      <c r="XBD21" s="52" t="s">
        <v>189</v>
      </c>
      <c r="XBE21" s="52" t="s">
        <v>189</v>
      </c>
      <c r="XBF21" s="52" t="s">
        <v>189</v>
      </c>
      <c r="XBG21" s="52" t="s">
        <v>189</v>
      </c>
      <c r="XBH21" s="52" t="s">
        <v>189</v>
      </c>
      <c r="XBI21" s="52" t="s">
        <v>189</v>
      </c>
      <c r="XBJ21" s="52" t="s">
        <v>189</v>
      </c>
      <c r="XBK21" s="52" t="s">
        <v>189</v>
      </c>
      <c r="XBL21" s="52" t="s">
        <v>189</v>
      </c>
      <c r="XBM21" s="52" t="s">
        <v>189</v>
      </c>
      <c r="XBN21" s="52" t="s">
        <v>189</v>
      </c>
      <c r="XBO21" s="52" t="s">
        <v>189</v>
      </c>
      <c r="XBP21" s="52" t="s">
        <v>189</v>
      </c>
      <c r="XBQ21" s="52" t="s">
        <v>189</v>
      </c>
      <c r="XBR21" s="52" t="s">
        <v>189</v>
      </c>
      <c r="XBS21" s="52" t="s">
        <v>189</v>
      </c>
      <c r="XBT21" s="52" t="s">
        <v>189</v>
      </c>
      <c r="XBU21" s="52" t="s">
        <v>189</v>
      </c>
      <c r="XBV21" s="52" t="s">
        <v>189</v>
      </c>
      <c r="XBW21" s="52" t="s">
        <v>189</v>
      </c>
      <c r="XBX21" s="52" t="s">
        <v>189</v>
      </c>
      <c r="XBY21" s="52" t="s">
        <v>189</v>
      </c>
      <c r="XBZ21" s="52" t="s">
        <v>189</v>
      </c>
      <c r="XCA21" s="52" t="s">
        <v>189</v>
      </c>
      <c r="XCB21" s="52" t="s">
        <v>189</v>
      </c>
      <c r="XCC21" s="52" t="s">
        <v>189</v>
      </c>
      <c r="XCD21" s="52" t="s">
        <v>189</v>
      </c>
      <c r="XCE21" s="52" t="s">
        <v>189</v>
      </c>
      <c r="XCF21" s="52" t="s">
        <v>189</v>
      </c>
      <c r="XCG21" s="52" t="s">
        <v>189</v>
      </c>
      <c r="XCH21" s="52" t="s">
        <v>189</v>
      </c>
      <c r="XCI21" s="52" t="s">
        <v>189</v>
      </c>
      <c r="XCJ21" s="52" t="s">
        <v>189</v>
      </c>
      <c r="XCK21" s="52" t="s">
        <v>189</v>
      </c>
      <c r="XCL21" s="52" t="s">
        <v>189</v>
      </c>
      <c r="XCM21" s="52" t="s">
        <v>189</v>
      </c>
      <c r="XCN21" s="52" t="s">
        <v>189</v>
      </c>
      <c r="XCO21" s="52" t="s">
        <v>189</v>
      </c>
      <c r="XCP21" s="52" t="s">
        <v>189</v>
      </c>
      <c r="XCQ21" s="52" t="s">
        <v>189</v>
      </c>
      <c r="XCR21" s="52" t="s">
        <v>189</v>
      </c>
      <c r="XCS21" s="52" t="s">
        <v>189</v>
      </c>
      <c r="XCT21" s="52" t="s">
        <v>189</v>
      </c>
      <c r="XCU21" s="52" t="s">
        <v>189</v>
      </c>
      <c r="XCV21" s="52" t="s">
        <v>189</v>
      </c>
      <c r="XCW21" s="52" t="s">
        <v>189</v>
      </c>
      <c r="XCX21" s="52" t="s">
        <v>189</v>
      </c>
      <c r="XCY21" s="52" t="s">
        <v>189</v>
      </c>
      <c r="XCZ21" s="52" t="s">
        <v>189</v>
      </c>
      <c r="XDA21" s="52" t="s">
        <v>189</v>
      </c>
      <c r="XDB21" s="52" t="s">
        <v>189</v>
      </c>
      <c r="XDC21" s="52" t="s">
        <v>189</v>
      </c>
      <c r="XDD21" s="52" t="s">
        <v>189</v>
      </c>
      <c r="XDE21" s="52" t="s">
        <v>189</v>
      </c>
      <c r="XDF21" s="52" t="s">
        <v>189</v>
      </c>
      <c r="XDG21" s="52" t="s">
        <v>189</v>
      </c>
      <c r="XDH21" s="52" t="s">
        <v>189</v>
      </c>
      <c r="XDI21" s="52" t="s">
        <v>189</v>
      </c>
      <c r="XDJ21" s="52" t="s">
        <v>189</v>
      </c>
      <c r="XDK21" s="52" t="s">
        <v>189</v>
      </c>
      <c r="XDL21" s="52" t="s">
        <v>189</v>
      </c>
      <c r="XDM21" s="52" t="s">
        <v>189</v>
      </c>
      <c r="XDN21" s="52" t="s">
        <v>189</v>
      </c>
      <c r="XDO21" s="52" t="s">
        <v>189</v>
      </c>
      <c r="XDP21" s="52" t="s">
        <v>189</v>
      </c>
      <c r="XDQ21" s="52" t="s">
        <v>189</v>
      </c>
      <c r="XDR21" s="52" t="s">
        <v>189</v>
      </c>
      <c r="XDS21" s="52" t="s">
        <v>189</v>
      </c>
      <c r="XDT21" s="52" t="s">
        <v>189</v>
      </c>
      <c r="XDU21" s="52" t="s">
        <v>189</v>
      </c>
      <c r="XDV21" s="52" t="s">
        <v>189</v>
      </c>
      <c r="XDW21" s="52" t="s">
        <v>189</v>
      </c>
      <c r="XDX21" s="52" t="s">
        <v>189</v>
      </c>
      <c r="XDY21" s="52" t="s">
        <v>189</v>
      </c>
      <c r="XDZ21" s="52" t="s">
        <v>189</v>
      </c>
      <c r="XEA21" s="52" t="s">
        <v>189</v>
      </c>
      <c r="XEB21" s="52" t="s">
        <v>189</v>
      </c>
      <c r="XEC21" s="52" t="s">
        <v>189</v>
      </c>
      <c r="XED21" s="52" t="s">
        <v>189</v>
      </c>
      <c r="XEE21" s="52" t="s">
        <v>189</v>
      </c>
      <c r="XEF21" s="52" t="s">
        <v>189</v>
      </c>
      <c r="XEG21" s="52" t="s">
        <v>189</v>
      </c>
      <c r="XEH21" s="52" t="s">
        <v>189</v>
      </c>
      <c r="XEI21" s="52" t="s">
        <v>189</v>
      </c>
      <c r="XEJ21" s="52" t="s">
        <v>189</v>
      </c>
      <c r="XEK21" s="52" t="s">
        <v>189</v>
      </c>
      <c r="XEL21" s="52" t="s">
        <v>189</v>
      </c>
      <c r="XEM21" s="52" t="s">
        <v>189</v>
      </c>
      <c r="XEN21" s="52" t="s">
        <v>189</v>
      </c>
      <c r="XEO21" s="52" t="s">
        <v>189</v>
      </c>
      <c r="XEP21" s="52" t="s">
        <v>189</v>
      </c>
      <c r="XEQ21" s="52" t="s">
        <v>189</v>
      </c>
      <c r="XER21" s="52" t="s">
        <v>189</v>
      </c>
      <c r="XES21" s="52" t="s">
        <v>189</v>
      </c>
      <c r="XET21" s="52" t="s">
        <v>189</v>
      </c>
      <c r="XEU21" s="52" t="s">
        <v>189</v>
      </c>
      <c r="XEV21" s="52" t="s">
        <v>189</v>
      </c>
      <c r="XEW21" s="52" t="s">
        <v>189</v>
      </c>
      <c r="XEX21" s="52" t="s">
        <v>189</v>
      </c>
      <c r="XEY21" s="52" t="s">
        <v>189</v>
      </c>
      <c r="XEZ21" s="52" t="s">
        <v>189</v>
      </c>
      <c r="XFA21" s="52" t="s">
        <v>189</v>
      </c>
      <c r="XFB21" s="52" t="s">
        <v>189</v>
      </c>
      <c r="XFC21" s="52" t="s">
        <v>189</v>
      </c>
      <c r="XFD21" s="52" t="s">
        <v>189</v>
      </c>
    </row>
    <row r="22" spans="1:16384" x14ac:dyDescent="0.25">
      <c r="A22" s="52" t="s">
        <v>311</v>
      </c>
      <c r="B22" s="47"/>
      <c r="C22" s="19">
        <v>36.76</v>
      </c>
      <c r="D22" s="46" t="s">
        <v>85</v>
      </c>
      <c r="E22" s="79">
        <f t="shared" si="1"/>
        <v>36.76</v>
      </c>
      <c r="F22" s="4"/>
    </row>
    <row r="23" spans="1:16384" x14ac:dyDescent="0.25">
      <c r="A23" s="52" t="s">
        <v>315</v>
      </c>
      <c r="B23" s="47"/>
      <c r="C23" s="19">
        <v>76.3</v>
      </c>
      <c r="D23" s="46" t="s">
        <v>85</v>
      </c>
      <c r="E23" s="79">
        <f t="shared" si="1"/>
        <v>76.3</v>
      </c>
      <c r="F23" s="4"/>
    </row>
    <row r="24" spans="1:16384" x14ac:dyDescent="0.25">
      <c r="A24" s="52" t="s">
        <v>317</v>
      </c>
      <c r="B24" s="47"/>
      <c r="C24" s="19">
        <v>17.75</v>
      </c>
      <c r="D24" s="46" t="s">
        <v>95</v>
      </c>
      <c r="E24" s="79">
        <f t="shared" si="1"/>
        <v>17.75</v>
      </c>
      <c r="F24" s="4"/>
    </row>
    <row r="25" spans="1:16384" x14ac:dyDescent="0.25">
      <c r="A25" s="52" t="s">
        <v>320</v>
      </c>
      <c r="B25" s="47"/>
      <c r="C25" s="19">
        <f>106.04+51.92</f>
        <v>157.96</v>
      </c>
      <c r="D25" s="46" t="s">
        <v>326</v>
      </c>
      <c r="E25" s="79">
        <f t="shared" si="1"/>
        <v>157.96</v>
      </c>
      <c r="F25" s="4"/>
    </row>
    <row r="26" spans="1:16384" x14ac:dyDescent="0.25">
      <c r="A26" s="80" t="s">
        <v>321</v>
      </c>
      <c r="B26" s="47"/>
      <c r="C26" s="19">
        <v>48.31</v>
      </c>
      <c r="D26" s="46" t="s">
        <v>9</v>
      </c>
      <c r="E26" s="79">
        <f t="shared" si="1"/>
        <v>48.31</v>
      </c>
      <c r="F26" s="4"/>
    </row>
    <row r="27" spans="1:16384" x14ac:dyDescent="0.25">
      <c r="A27" s="80" t="s">
        <v>323</v>
      </c>
      <c r="B27" s="47"/>
      <c r="C27" s="19">
        <v>72.510000000000005</v>
      </c>
      <c r="D27" s="46" t="s">
        <v>10</v>
      </c>
      <c r="E27" s="86">
        <f t="shared" si="1"/>
        <v>72.510000000000005</v>
      </c>
      <c r="F27" s="4"/>
    </row>
    <row r="28" spans="1:16384" x14ac:dyDescent="0.25">
      <c r="A28" s="80" t="s">
        <v>324</v>
      </c>
      <c r="B28" s="47"/>
      <c r="C28" s="19">
        <v>877.84</v>
      </c>
      <c r="D28" s="46" t="s">
        <v>10</v>
      </c>
      <c r="E28" s="79">
        <f t="shared" si="1"/>
        <v>877.84</v>
      </c>
      <c r="F28" s="4"/>
    </row>
    <row r="29" spans="1:16384" x14ac:dyDescent="0.25">
      <c r="A29" s="80" t="s">
        <v>345</v>
      </c>
      <c r="B29" s="47"/>
      <c r="C29" s="19">
        <v>76.88</v>
      </c>
      <c r="D29" s="46" t="s">
        <v>10</v>
      </c>
      <c r="E29" s="86">
        <f t="shared" si="1"/>
        <v>76.88</v>
      </c>
      <c r="F29" s="4"/>
    </row>
    <row r="30" spans="1:16384" x14ac:dyDescent="0.25">
      <c r="A30" s="81" t="s">
        <v>331</v>
      </c>
      <c r="B30" s="47"/>
      <c r="C30" s="19">
        <v>42.89</v>
      </c>
      <c r="D30" s="46" t="s">
        <v>11</v>
      </c>
      <c r="E30" s="79">
        <f t="shared" si="1"/>
        <v>42.89</v>
      </c>
      <c r="F30" s="4"/>
    </row>
    <row r="31" spans="1:16384" x14ac:dyDescent="0.25">
      <c r="A31" s="81" t="s">
        <v>346</v>
      </c>
      <c r="B31" s="47"/>
      <c r="C31" s="19">
        <v>84.73</v>
      </c>
      <c r="D31" s="82" t="s">
        <v>347</v>
      </c>
      <c r="E31" s="87">
        <f t="shared" si="1"/>
        <v>84.73</v>
      </c>
      <c r="F31" s="4"/>
    </row>
    <row r="32" spans="1:16384" x14ac:dyDescent="0.25">
      <c r="A32" s="81" t="s">
        <v>334</v>
      </c>
      <c r="B32" s="47"/>
      <c r="C32" s="19"/>
      <c r="D32" s="82"/>
      <c r="E32" s="83">
        <f t="shared" si="1"/>
        <v>0</v>
      </c>
      <c r="F32" s="4"/>
    </row>
    <row r="33" spans="1:9" x14ac:dyDescent="0.25">
      <c r="A33" s="81" t="s">
        <v>336</v>
      </c>
      <c r="B33" s="47"/>
      <c r="C33" s="19">
        <v>93.85</v>
      </c>
      <c r="D33" s="82" t="s">
        <v>12</v>
      </c>
      <c r="E33" s="83">
        <f t="shared" si="1"/>
        <v>93.85</v>
      </c>
      <c r="F33" s="4"/>
    </row>
    <row r="34" spans="1:9" x14ac:dyDescent="0.25">
      <c r="A34" s="81" t="s">
        <v>254</v>
      </c>
      <c r="B34" s="47"/>
      <c r="C34" s="19"/>
      <c r="D34" s="82"/>
      <c r="E34" s="83">
        <f t="shared" si="1"/>
        <v>0</v>
      </c>
      <c r="F34" s="4"/>
    </row>
    <row r="35" spans="1:9" x14ac:dyDescent="0.25">
      <c r="A35" s="81" t="s">
        <v>342</v>
      </c>
      <c r="B35" s="47"/>
      <c r="C35" s="19">
        <v>115.8</v>
      </c>
      <c r="D35" s="82" t="s">
        <v>13</v>
      </c>
      <c r="E35" s="83">
        <f t="shared" si="1"/>
        <v>115.8</v>
      </c>
      <c r="F35" s="4"/>
    </row>
    <row r="36" spans="1:9" x14ac:dyDescent="0.25">
      <c r="A36" s="80" t="s">
        <v>360</v>
      </c>
      <c r="B36" s="47"/>
      <c r="C36" s="19">
        <v>150.88</v>
      </c>
      <c r="D36" s="82" t="s">
        <v>44</v>
      </c>
      <c r="E36" s="83">
        <f t="shared" si="1"/>
        <v>150.88</v>
      </c>
      <c r="F36" s="4"/>
    </row>
    <row r="37" spans="1:9" x14ac:dyDescent="0.25">
      <c r="A37" s="80" t="s">
        <v>241</v>
      </c>
      <c r="B37" s="47"/>
      <c r="C37" s="19"/>
      <c r="D37" s="82"/>
      <c r="E37" s="83">
        <f t="shared" si="1"/>
        <v>0</v>
      </c>
      <c r="F37" s="4"/>
    </row>
    <row r="38" spans="1:9" x14ac:dyDescent="0.25">
      <c r="A38" s="80" t="s">
        <v>142</v>
      </c>
      <c r="B38" s="47"/>
      <c r="C38" s="19"/>
      <c r="D38" s="82"/>
      <c r="E38" s="83">
        <f t="shared" si="1"/>
        <v>0</v>
      </c>
      <c r="F38" s="4"/>
    </row>
    <row r="39" spans="1:9" x14ac:dyDescent="0.25">
      <c r="A39" s="80" t="s">
        <v>250</v>
      </c>
      <c r="B39" s="47"/>
      <c r="C39" s="19"/>
      <c r="D39" s="46"/>
      <c r="E39" s="83">
        <f t="shared" si="1"/>
        <v>0</v>
      </c>
      <c r="F39" s="4"/>
    </row>
    <row r="40" spans="1:9" x14ac:dyDescent="0.25">
      <c r="A40" s="52"/>
      <c r="B40" s="47"/>
      <c r="C40" s="19"/>
      <c r="D40" s="46"/>
      <c r="E40" s="83">
        <f t="shared" si="1"/>
        <v>0</v>
      </c>
      <c r="F40" s="4"/>
    </row>
    <row r="41" spans="1:9" x14ac:dyDescent="0.25">
      <c r="A41" s="52" t="s">
        <v>282</v>
      </c>
      <c r="B41" s="47">
        <v>384.49</v>
      </c>
      <c r="C41" s="19"/>
      <c r="D41" s="46"/>
      <c r="E41" s="83">
        <f t="shared" si="1"/>
        <v>0</v>
      </c>
      <c r="F41" s="4"/>
    </row>
    <row r="42" spans="1:9" x14ac:dyDescent="0.25">
      <c r="A42" s="52" t="s">
        <v>295</v>
      </c>
      <c r="B42" s="47"/>
      <c r="C42" s="19">
        <v>69.75</v>
      </c>
      <c r="D42" s="46" t="s">
        <v>52</v>
      </c>
      <c r="E42" s="83">
        <f t="shared" si="1"/>
        <v>69.75</v>
      </c>
      <c r="F42" s="4"/>
    </row>
    <row r="43" spans="1:9" x14ac:dyDescent="0.25">
      <c r="A43" s="52" t="s">
        <v>90</v>
      </c>
      <c r="B43" s="47">
        <v>2114.7199999999998</v>
      </c>
      <c r="C43" s="19"/>
      <c r="D43" s="46"/>
      <c r="E43" s="83">
        <f t="shared" si="1"/>
        <v>0</v>
      </c>
      <c r="F43" s="4"/>
    </row>
    <row r="44" spans="1:9" x14ac:dyDescent="0.25">
      <c r="A44" s="52" t="s">
        <v>301</v>
      </c>
      <c r="B44" s="47"/>
      <c r="C44" s="19">
        <v>4.3499999999999996</v>
      </c>
      <c r="D44" s="46" t="s">
        <v>302</v>
      </c>
      <c r="E44" s="83">
        <v>4.3499999999999996</v>
      </c>
      <c r="F44" s="4"/>
    </row>
    <row r="45" spans="1:9" x14ac:dyDescent="0.25">
      <c r="A45" s="52"/>
      <c r="B45" s="47"/>
      <c r="C45" s="19">
        <v>100</v>
      </c>
      <c r="D45" s="46" t="s">
        <v>10</v>
      </c>
      <c r="E45" s="83">
        <f t="shared" si="1"/>
        <v>100</v>
      </c>
      <c r="F45" s="4"/>
    </row>
    <row r="46" spans="1:9" x14ac:dyDescent="0.25">
      <c r="A46" s="52"/>
      <c r="B46" s="47"/>
      <c r="C46" s="19"/>
      <c r="D46" s="46"/>
      <c r="E46" s="83">
        <f t="shared" si="1"/>
        <v>0</v>
      </c>
      <c r="F46" s="4"/>
    </row>
    <row r="47" spans="1:9" x14ac:dyDescent="0.25">
      <c r="A47" s="84" t="s">
        <v>17</v>
      </c>
      <c r="B47" s="47">
        <v>14140</v>
      </c>
      <c r="C47" s="21"/>
      <c r="D47" s="46"/>
      <c r="E47" s="83">
        <f t="shared" si="1"/>
        <v>0</v>
      </c>
      <c r="F47" s="84"/>
      <c r="G47" s="54"/>
      <c r="H47" s="54"/>
      <c r="I47" s="2"/>
    </row>
    <row r="48" spans="1:9" ht="15.75" x14ac:dyDescent="0.25">
      <c r="A48" s="4" t="s">
        <v>296</v>
      </c>
      <c r="B48" s="19"/>
      <c r="C48" s="19">
        <v>333</v>
      </c>
      <c r="D48" s="46" t="s">
        <v>306</v>
      </c>
      <c r="E48" s="83">
        <f t="shared" si="1"/>
        <v>333</v>
      </c>
      <c r="F48" s="4"/>
      <c r="G48" s="55"/>
      <c r="H48" s="55"/>
      <c r="I48" s="55"/>
    </row>
    <row r="49" spans="1:9" ht="15.75" x14ac:dyDescent="0.25">
      <c r="A49" s="52" t="s">
        <v>298</v>
      </c>
      <c r="B49" s="60"/>
      <c r="C49" s="60">
        <v>47.37</v>
      </c>
      <c r="D49" s="46" t="s">
        <v>52</v>
      </c>
      <c r="E49" s="79">
        <v>47.37</v>
      </c>
      <c r="F49" s="4"/>
      <c r="G49" s="55"/>
      <c r="H49" s="55"/>
      <c r="I49" s="55"/>
    </row>
    <row r="50" spans="1:9" ht="15.75" x14ac:dyDescent="0.25">
      <c r="A50" s="52" t="s">
        <v>299</v>
      </c>
      <c r="B50" s="60"/>
      <c r="C50" s="60">
        <v>503.18</v>
      </c>
      <c r="D50" s="46" t="s">
        <v>306</v>
      </c>
      <c r="E50" s="79">
        <f t="shared" ref="E50:E124" si="2">IF(D50="",0,C50 )</f>
        <v>503.18</v>
      </c>
      <c r="F50" s="4"/>
      <c r="G50" s="55"/>
      <c r="H50" s="55"/>
      <c r="I50" s="55"/>
    </row>
    <row r="51" spans="1:9" ht="15.75" x14ac:dyDescent="0.25">
      <c r="A51" s="52" t="s">
        <v>307</v>
      </c>
      <c r="B51" s="60"/>
      <c r="C51" s="19">
        <v>348</v>
      </c>
      <c r="D51" s="46" t="s">
        <v>71</v>
      </c>
      <c r="E51" s="79">
        <f>IF(D51="",0,C51 )</f>
        <v>348</v>
      </c>
      <c r="F51" s="4"/>
      <c r="G51" s="55"/>
      <c r="H51" s="55"/>
      <c r="I51" s="55"/>
    </row>
    <row r="52" spans="1:9" ht="15.75" x14ac:dyDescent="0.25">
      <c r="A52" s="52" t="s">
        <v>337</v>
      </c>
      <c r="C52" s="17">
        <v>247.54</v>
      </c>
      <c r="D52" s="7" t="s">
        <v>9</v>
      </c>
      <c r="E52" s="8">
        <f>IF(D52="",0,C52 )</f>
        <v>247.54</v>
      </c>
      <c r="F52" s="4"/>
      <c r="G52" s="55"/>
      <c r="H52" s="55"/>
      <c r="I52" s="55"/>
    </row>
    <row r="53" spans="1:9" ht="15.75" x14ac:dyDescent="0.25">
      <c r="A53" s="52" t="s">
        <v>338</v>
      </c>
      <c r="C53" s="17">
        <v>290.25</v>
      </c>
      <c r="D53" s="7" t="s">
        <v>9</v>
      </c>
      <c r="E53" s="8">
        <f>IF(D53="",0,C53 )</f>
        <v>290.25</v>
      </c>
      <c r="F53" s="4"/>
      <c r="G53" s="55"/>
      <c r="H53" s="55"/>
      <c r="I53" s="55"/>
    </row>
    <row r="54" spans="1:9" ht="15.75" x14ac:dyDescent="0.25">
      <c r="A54" s="52" t="s">
        <v>343</v>
      </c>
      <c r="B54" s="60"/>
      <c r="C54" s="19">
        <v>150.07</v>
      </c>
      <c r="D54" s="46" t="s">
        <v>10</v>
      </c>
      <c r="E54" s="79">
        <f t="shared" si="2"/>
        <v>150.07</v>
      </c>
      <c r="F54" s="4"/>
      <c r="G54" s="55"/>
      <c r="H54" s="55"/>
      <c r="I54" s="55"/>
    </row>
    <row r="55" spans="1:9" ht="15.75" x14ac:dyDescent="0.25">
      <c r="A55" s="52" t="s">
        <v>325</v>
      </c>
      <c r="B55" s="60"/>
      <c r="C55" s="19">
        <v>4148.88</v>
      </c>
      <c r="D55" s="46" t="s">
        <v>10</v>
      </c>
      <c r="E55" s="79">
        <f>IF(D55="",0,C55 )</f>
        <v>4148.88</v>
      </c>
      <c r="F55" s="4"/>
      <c r="G55" s="55"/>
      <c r="H55" s="55"/>
      <c r="I55" s="55"/>
    </row>
    <row r="56" spans="1:9" ht="15.75" x14ac:dyDescent="0.25">
      <c r="A56" s="52" t="s">
        <v>353</v>
      </c>
      <c r="B56" s="60"/>
      <c r="C56" s="19">
        <v>191.49</v>
      </c>
      <c r="D56" s="46" t="s">
        <v>11</v>
      </c>
      <c r="E56" s="86">
        <f>IF(D56="",0,C56 )</f>
        <v>191.49</v>
      </c>
      <c r="F56" s="4"/>
      <c r="G56" s="55"/>
      <c r="H56" s="55"/>
      <c r="I56" s="55"/>
    </row>
    <row r="57" spans="1:9" ht="15.75" x14ac:dyDescent="0.25">
      <c r="A57" s="52" t="s">
        <v>351</v>
      </c>
      <c r="B57" s="60"/>
      <c r="C57" s="19">
        <v>250.51</v>
      </c>
      <c r="D57" s="46" t="s">
        <v>352</v>
      </c>
      <c r="E57" s="79">
        <f t="shared" si="2"/>
        <v>250.51</v>
      </c>
      <c r="F57" s="4"/>
      <c r="G57" s="55"/>
      <c r="H57" s="55"/>
      <c r="I57" s="55"/>
    </row>
    <row r="58" spans="1:9" ht="15.75" x14ac:dyDescent="0.25">
      <c r="A58" s="52" t="s">
        <v>356</v>
      </c>
      <c r="B58" s="60"/>
      <c r="C58" s="19">
        <v>378.13</v>
      </c>
      <c r="D58" s="46" t="s">
        <v>355</v>
      </c>
      <c r="E58" s="79">
        <f t="shared" si="2"/>
        <v>378.13</v>
      </c>
      <c r="F58" s="4"/>
      <c r="G58" s="55"/>
      <c r="H58" s="55"/>
      <c r="I58" s="55"/>
    </row>
    <row r="59" spans="1:9" ht="15.75" x14ac:dyDescent="0.25">
      <c r="A59" s="52" t="s">
        <v>358</v>
      </c>
      <c r="B59" s="60"/>
      <c r="C59" s="19">
        <v>766.99</v>
      </c>
      <c r="D59" s="46" t="s">
        <v>355</v>
      </c>
      <c r="E59" s="79">
        <f t="shared" si="2"/>
        <v>766.99</v>
      </c>
      <c r="F59" s="4"/>
      <c r="G59" s="55"/>
      <c r="H59" s="55"/>
      <c r="I59" s="55"/>
    </row>
    <row r="60" spans="1:9" ht="15.75" x14ac:dyDescent="0.25">
      <c r="A60" s="52" t="s">
        <v>365</v>
      </c>
      <c r="B60" s="19"/>
      <c r="C60" s="19">
        <v>139.88999999999999</v>
      </c>
      <c r="D60" s="46" t="s">
        <v>44</v>
      </c>
      <c r="E60" s="83">
        <f t="shared" ref="E60:E65" si="3">IF(D60="",0,C60 )</f>
        <v>139.88999999999999</v>
      </c>
      <c r="F60" s="4"/>
      <c r="G60" s="55"/>
      <c r="H60" s="55"/>
      <c r="I60" s="55"/>
    </row>
    <row r="61" spans="1:9" ht="15.75" x14ac:dyDescent="0.25">
      <c r="A61" s="52" t="s">
        <v>354</v>
      </c>
      <c r="B61" s="60"/>
      <c r="C61" s="19">
        <v>54.75</v>
      </c>
      <c r="D61" s="46" t="s">
        <v>355</v>
      </c>
      <c r="E61" s="83">
        <f t="shared" si="3"/>
        <v>54.75</v>
      </c>
      <c r="F61" s="4"/>
      <c r="G61" s="55"/>
      <c r="H61" s="55"/>
      <c r="I61" s="55"/>
    </row>
    <row r="62" spans="1:9" ht="15.75" x14ac:dyDescent="0.25">
      <c r="A62" s="52"/>
      <c r="B62" s="60"/>
      <c r="C62" s="19"/>
      <c r="D62" s="46"/>
      <c r="E62" s="83">
        <f t="shared" si="3"/>
        <v>0</v>
      </c>
      <c r="F62" s="4"/>
      <c r="G62" s="55"/>
      <c r="H62" s="55"/>
      <c r="I62" s="55"/>
    </row>
    <row r="63" spans="1:9" ht="15.75" x14ac:dyDescent="0.25">
      <c r="A63" s="52"/>
      <c r="B63" s="60"/>
      <c r="C63" s="19"/>
      <c r="D63" s="46"/>
      <c r="E63" s="83">
        <f t="shared" si="3"/>
        <v>0</v>
      </c>
      <c r="F63" s="4"/>
      <c r="G63" s="55"/>
      <c r="H63" s="55"/>
      <c r="I63" s="55"/>
    </row>
    <row r="64" spans="1:9" ht="15.75" x14ac:dyDescent="0.25">
      <c r="A64" s="52"/>
      <c r="B64" s="60"/>
      <c r="C64" s="19"/>
      <c r="D64" s="46"/>
      <c r="E64" s="83">
        <f t="shared" si="3"/>
        <v>0</v>
      </c>
      <c r="F64" s="4"/>
      <c r="G64" s="55"/>
      <c r="H64" s="55"/>
      <c r="I64" s="55"/>
    </row>
    <row r="65" spans="1:9" ht="15.75" x14ac:dyDescent="0.25">
      <c r="A65" s="52"/>
      <c r="B65" s="60"/>
      <c r="C65" s="19"/>
      <c r="D65" s="46"/>
      <c r="E65" s="83">
        <f t="shared" si="3"/>
        <v>0</v>
      </c>
      <c r="F65" s="4"/>
      <c r="G65" s="55"/>
      <c r="H65" s="55"/>
      <c r="I65" s="55"/>
    </row>
    <row r="66" spans="1:9" ht="15.75" x14ac:dyDescent="0.25">
      <c r="A66" s="52"/>
      <c r="B66" s="60"/>
      <c r="C66" s="19"/>
      <c r="D66" s="46"/>
      <c r="E66" s="83">
        <f t="shared" si="2"/>
        <v>0</v>
      </c>
      <c r="F66" s="4"/>
      <c r="G66" s="55"/>
      <c r="H66" s="55"/>
      <c r="I66" s="55"/>
    </row>
    <row r="67" spans="1:9" ht="15.75" x14ac:dyDescent="0.25">
      <c r="A67" s="52"/>
      <c r="B67" s="60"/>
      <c r="C67" s="19"/>
      <c r="D67" s="46"/>
      <c r="E67" s="83">
        <f>IF(D67="",0,C67 )</f>
        <v>0</v>
      </c>
      <c r="F67" s="4"/>
      <c r="G67" s="55"/>
      <c r="H67" s="55"/>
      <c r="I67" s="55"/>
    </row>
    <row r="68" spans="1:9" ht="15.75" x14ac:dyDescent="0.25">
      <c r="A68" s="52"/>
      <c r="B68" s="60"/>
      <c r="C68" s="19"/>
      <c r="D68" s="46"/>
      <c r="E68" s="83">
        <f t="shared" si="2"/>
        <v>0</v>
      </c>
      <c r="F68" s="4"/>
      <c r="G68" s="55"/>
      <c r="H68" s="55"/>
      <c r="I68" s="55"/>
    </row>
    <row r="69" spans="1:9" ht="15.75" x14ac:dyDescent="0.25">
      <c r="A69" s="52"/>
      <c r="B69" s="60"/>
      <c r="C69" s="19"/>
      <c r="D69" s="46"/>
      <c r="E69" s="83">
        <f t="shared" si="2"/>
        <v>0</v>
      </c>
      <c r="F69" s="4"/>
      <c r="G69" s="55"/>
      <c r="H69" s="55"/>
      <c r="I69" s="55"/>
    </row>
    <row r="70" spans="1:9" ht="15.75" x14ac:dyDescent="0.25">
      <c r="A70" s="52" t="s">
        <v>99</v>
      </c>
      <c r="B70" s="60">
        <v>240.31</v>
      </c>
      <c r="C70" s="19"/>
      <c r="D70" s="46"/>
      <c r="E70" s="83">
        <f t="shared" si="2"/>
        <v>0</v>
      </c>
      <c r="F70" s="4"/>
      <c r="G70" s="55"/>
      <c r="H70" s="55"/>
      <c r="I70" s="55"/>
    </row>
    <row r="71" spans="1:9" ht="15.75" x14ac:dyDescent="0.25">
      <c r="A71" s="52" t="s">
        <v>314</v>
      </c>
      <c r="B71" s="60"/>
      <c r="C71" s="19">
        <v>23.74</v>
      </c>
      <c r="D71" s="46" t="s">
        <v>85</v>
      </c>
      <c r="E71" s="83">
        <f t="shared" si="2"/>
        <v>23.74</v>
      </c>
      <c r="F71" s="4"/>
      <c r="G71" s="55"/>
      <c r="H71" s="55"/>
      <c r="I71" s="55"/>
    </row>
    <row r="72" spans="1:9" ht="15.75" x14ac:dyDescent="0.25">
      <c r="A72" s="52" t="s">
        <v>339</v>
      </c>
      <c r="C72" s="17">
        <v>47.69</v>
      </c>
      <c r="D72" s="7" t="s">
        <v>9</v>
      </c>
      <c r="E72" s="17">
        <v>47.69</v>
      </c>
      <c r="F72" s="4"/>
      <c r="G72" s="55"/>
      <c r="H72" s="55"/>
      <c r="I72" s="55"/>
    </row>
    <row r="73" spans="1:9" ht="15.75" x14ac:dyDescent="0.25">
      <c r="F73" s="4"/>
      <c r="G73" s="55"/>
      <c r="H73" s="55"/>
      <c r="I73" s="55"/>
    </row>
    <row r="74" spans="1:9" ht="15.75" x14ac:dyDescent="0.25">
      <c r="A74" s="52" t="s">
        <v>328</v>
      </c>
      <c r="B74" s="60"/>
      <c r="C74" s="19">
        <v>77.09</v>
      </c>
      <c r="D74" s="46" t="s">
        <v>10</v>
      </c>
      <c r="E74" s="83">
        <f>IF(D74="",0,C74 )</f>
        <v>77.09</v>
      </c>
      <c r="F74" s="4"/>
      <c r="G74" s="55"/>
      <c r="H74" s="55"/>
      <c r="I74" s="55"/>
    </row>
    <row r="75" spans="1:9" ht="15.75" x14ac:dyDescent="0.25">
      <c r="A75" s="52" t="s">
        <v>348</v>
      </c>
      <c r="B75" s="60"/>
      <c r="C75" s="19">
        <v>78.81</v>
      </c>
      <c r="D75" s="46" t="s">
        <v>11</v>
      </c>
      <c r="E75" s="83">
        <f>IF(D75="",0,C75 )</f>
        <v>78.81</v>
      </c>
      <c r="F75" s="4"/>
      <c r="G75" s="55"/>
      <c r="H75" s="55"/>
      <c r="I75" s="55"/>
    </row>
    <row r="76" spans="1:9" ht="15.75" x14ac:dyDescent="0.25">
      <c r="A76" s="52" t="s">
        <v>349</v>
      </c>
      <c r="B76" s="60"/>
      <c r="C76" s="19">
        <v>69.900000000000006</v>
      </c>
      <c r="D76" s="46" t="s">
        <v>12</v>
      </c>
      <c r="E76" s="87">
        <f t="shared" si="2"/>
        <v>69.900000000000006</v>
      </c>
      <c r="F76" s="4"/>
      <c r="G76" s="55"/>
      <c r="H76" s="55"/>
      <c r="I76" s="55"/>
    </row>
    <row r="77" spans="1:9" ht="15.75" x14ac:dyDescent="0.25">
      <c r="A77" s="52" t="s">
        <v>357</v>
      </c>
      <c r="B77" s="60"/>
      <c r="C77" s="19">
        <v>57.68</v>
      </c>
      <c r="D77" s="46" t="s">
        <v>355</v>
      </c>
      <c r="E77" s="83">
        <f t="shared" si="2"/>
        <v>57.68</v>
      </c>
      <c r="F77" s="4"/>
      <c r="G77" s="55"/>
      <c r="H77" s="55"/>
      <c r="I77" s="55"/>
    </row>
    <row r="78" spans="1:9" ht="15.75" x14ac:dyDescent="0.25">
      <c r="A78" s="4"/>
      <c r="B78" s="60"/>
      <c r="C78" s="19"/>
      <c r="D78" s="46"/>
      <c r="E78" s="83">
        <f t="shared" si="2"/>
        <v>0</v>
      </c>
      <c r="F78" s="4"/>
      <c r="G78" s="55"/>
      <c r="H78" s="55"/>
      <c r="I78" s="55"/>
    </row>
    <row r="79" spans="1:9" x14ac:dyDescent="0.25">
      <c r="A79" s="85" t="s">
        <v>18</v>
      </c>
      <c r="B79" s="60">
        <v>17072</v>
      </c>
      <c r="C79" s="19"/>
      <c r="D79" s="46"/>
      <c r="E79" s="83">
        <f t="shared" si="2"/>
        <v>0</v>
      </c>
      <c r="F79" s="4"/>
    </row>
    <row r="80" spans="1:9" x14ac:dyDescent="0.25">
      <c r="A80" s="4" t="s">
        <v>300</v>
      </c>
      <c r="B80" s="47"/>
      <c r="C80" s="21">
        <v>676.41</v>
      </c>
      <c r="D80" s="46" t="s">
        <v>308</v>
      </c>
      <c r="E80" s="83">
        <f t="shared" si="2"/>
        <v>676.41</v>
      </c>
      <c r="F80" s="4"/>
    </row>
    <row r="81" spans="1:6" x14ac:dyDescent="0.25">
      <c r="A81" s="4" t="s">
        <v>303</v>
      </c>
      <c r="B81" s="47"/>
      <c r="C81" s="21">
        <v>283.36</v>
      </c>
      <c r="D81" s="46" t="s">
        <v>305</v>
      </c>
      <c r="E81" s="83">
        <f t="shared" si="2"/>
        <v>283.36</v>
      </c>
      <c r="F81" s="4"/>
    </row>
    <row r="82" spans="1:6" x14ac:dyDescent="0.25">
      <c r="A82" s="4" t="s">
        <v>313</v>
      </c>
      <c r="B82" s="47"/>
      <c r="C82" s="21">
        <v>672</v>
      </c>
      <c r="D82" s="46" t="s">
        <v>316</v>
      </c>
      <c r="E82" s="83">
        <f t="shared" si="2"/>
        <v>672</v>
      </c>
      <c r="F82" s="4"/>
    </row>
    <row r="83" spans="1:6" x14ac:dyDescent="0.25">
      <c r="A83" s="4" t="s">
        <v>319</v>
      </c>
      <c r="B83" s="47"/>
      <c r="C83" s="21">
        <v>112.1</v>
      </c>
      <c r="D83" s="46" t="s">
        <v>95</v>
      </c>
      <c r="E83" s="83">
        <f t="shared" si="2"/>
        <v>112.1</v>
      </c>
      <c r="F83" s="4"/>
    </row>
    <row r="84" spans="1:6" x14ac:dyDescent="0.25">
      <c r="A84" s="4" t="s">
        <v>329</v>
      </c>
      <c r="B84" s="47"/>
      <c r="C84" s="21">
        <v>530.26</v>
      </c>
      <c r="D84" s="4" t="s">
        <v>11</v>
      </c>
      <c r="E84" s="83">
        <f t="shared" si="2"/>
        <v>530.26</v>
      </c>
      <c r="F84" s="4"/>
    </row>
    <row r="85" spans="1:6" x14ac:dyDescent="0.25">
      <c r="A85" s="4" t="s">
        <v>330</v>
      </c>
      <c r="B85" s="47"/>
      <c r="C85" s="21">
        <f>1600+2123.68+350</f>
        <v>4073.68</v>
      </c>
      <c r="D85" s="46" t="s">
        <v>364</v>
      </c>
      <c r="E85" s="83">
        <f t="shared" si="2"/>
        <v>4073.68</v>
      </c>
      <c r="F85" s="4"/>
    </row>
    <row r="86" spans="1:6" x14ac:dyDescent="0.25">
      <c r="A86" s="4" t="s">
        <v>332</v>
      </c>
      <c r="B86" s="47"/>
      <c r="C86" s="47">
        <f>86.43+492</f>
        <v>578.43000000000006</v>
      </c>
      <c r="D86" s="46" t="s">
        <v>363</v>
      </c>
      <c r="E86" s="83">
        <f t="shared" si="2"/>
        <v>578.43000000000006</v>
      </c>
      <c r="F86" s="4"/>
    </row>
    <row r="87" spans="1:6" x14ac:dyDescent="0.25">
      <c r="A87" s="4" t="s">
        <v>359</v>
      </c>
      <c r="B87" s="47"/>
      <c r="C87" s="47">
        <f>2055.48+328.5</f>
        <v>2383.98</v>
      </c>
      <c r="D87" s="46" t="s">
        <v>361</v>
      </c>
      <c r="E87" s="83">
        <f t="shared" si="2"/>
        <v>2383.98</v>
      </c>
      <c r="F87" s="4"/>
    </row>
    <row r="88" spans="1:6" x14ac:dyDescent="0.25">
      <c r="A88" s="4" t="s">
        <v>362</v>
      </c>
      <c r="B88" s="47"/>
      <c r="C88" s="47">
        <v>114.24</v>
      </c>
      <c r="D88" s="46" t="s">
        <v>44</v>
      </c>
      <c r="E88" s="83">
        <f t="shared" si="2"/>
        <v>114.24</v>
      </c>
      <c r="F88" s="4"/>
    </row>
    <row r="89" spans="1:6" x14ac:dyDescent="0.25">
      <c r="A89" s="4"/>
      <c r="B89" s="47"/>
      <c r="C89" s="47"/>
      <c r="D89" s="46"/>
      <c r="E89" s="83">
        <f t="shared" si="2"/>
        <v>0</v>
      </c>
      <c r="F89" s="4"/>
    </row>
    <row r="90" spans="1:6" x14ac:dyDescent="0.25">
      <c r="A90" s="4"/>
      <c r="B90" s="47"/>
      <c r="C90" s="47"/>
      <c r="D90" s="46"/>
      <c r="E90" s="83">
        <f t="shared" si="2"/>
        <v>0</v>
      </c>
      <c r="F90" s="4"/>
    </row>
    <row r="91" spans="1:6" x14ac:dyDescent="0.25">
      <c r="A91" s="52" t="s">
        <v>87</v>
      </c>
      <c r="B91" s="60">
        <v>153.80000000000001</v>
      </c>
      <c r="C91" s="19"/>
      <c r="D91" s="46"/>
      <c r="E91" s="83">
        <f t="shared" si="2"/>
        <v>0</v>
      </c>
      <c r="F91" s="4"/>
    </row>
    <row r="92" spans="1:6" x14ac:dyDescent="0.25">
      <c r="A92" s="52"/>
      <c r="B92" s="60"/>
      <c r="C92" s="19"/>
      <c r="D92" s="46"/>
      <c r="E92" s="83">
        <f t="shared" si="2"/>
        <v>0</v>
      </c>
      <c r="F92" s="4"/>
    </row>
    <row r="93" spans="1:6" x14ac:dyDescent="0.25">
      <c r="A93" s="80"/>
      <c r="B93" s="60"/>
      <c r="C93" s="19"/>
      <c r="D93" s="46"/>
      <c r="E93" s="83">
        <f t="shared" si="2"/>
        <v>0</v>
      </c>
      <c r="F93" s="4"/>
    </row>
    <row r="94" spans="1:6" x14ac:dyDescent="0.25">
      <c r="A94" s="80"/>
      <c r="B94" s="60"/>
      <c r="C94" s="19"/>
      <c r="D94" s="46"/>
      <c r="E94" s="83">
        <f t="shared" si="2"/>
        <v>0</v>
      </c>
      <c r="F94" s="4"/>
    </row>
    <row r="95" spans="1:6" x14ac:dyDescent="0.25">
      <c r="A95" s="52" t="s">
        <v>283</v>
      </c>
      <c r="B95" s="60">
        <v>40</v>
      </c>
      <c r="C95" s="19">
        <v>95.26</v>
      </c>
      <c r="D95" s="46" t="s">
        <v>52</v>
      </c>
      <c r="E95" s="83">
        <v>95.26</v>
      </c>
      <c r="F95" s="4"/>
    </row>
    <row r="96" spans="1:6" x14ac:dyDescent="0.25">
      <c r="A96" s="52" t="s">
        <v>310</v>
      </c>
      <c r="B96" s="47"/>
      <c r="C96" s="19">
        <v>105.83</v>
      </c>
      <c r="D96" s="46" t="s">
        <v>71</v>
      </c>
      <c r="E96" s="83">
        <f t="shared" si="2"/>
        <v>105.83</v>
      </c>
      <c r="F96" s="4"/>
    </row>
    <row r="97" spans="1:6" x14ac:dyDescent="0.25">
      <c r="A97" s="52" t="s">
        <v>312</v>
      </c>
      <c r="B97" s="47"/>
      <c r="C97" s="19">
        <v>86.34</v>
      </c>
      <c r="D97" s="46" t="s">
        <v>316</v>
      </c>
      <c r="E97" s="83">
        <f t="shared" si="2"/>
        <v>86.34</v>
      </c>
      <c r="F97" s="4"/>
    </row>
    <row r="98" spans="1:6" x14ac:dyDescent="0.25">
      <c r="A98" s="52" t="s">
        <v>318</v>
      </c>
      <c r="B98" s="47"/>
      <c r="C98" s="19">
        <v>122.42</v>
      </c>
      <c r="D98" s="46" t="s">
        <v>95</v>
      </c>
      <c r="E98" s="83">
        <f t="shared" si="2"/>
        <v>122.42</v>
      </c>
      <c r="F98" s="4"/>
    </row>
    <row r="99" spans="1:6" x14ac:dyDescent="0.25">
      <c r="A99" s="52" t="s">
        <v>322</v>
      </c>
      <c r="B99" s="47"/>
      <c r="C99" s="47">
        <v>226.86</v>
      </c>
      <c r="D99" s="46" t="s">
        <v>9</v>
      </c>
      <c r="E99" s="83">
        <f t="shared" si="2"/>
        <v>226.86</v>
      </c>
      <c r="F99" s="4"/>
    </row>
    <row r="100" spans="1:6" x14ac:dyDescent="0.25">
      <c r="A100" s="4" t="s">
        <v>327</v>
      </c>
      <c r="B100" s="47"/>
      <c r="C100" s="47">
        <v>101.4</v>
      </c>
      <c r="D100" s="46" t="s">
        <v>10</v>
      </c>
      <c r="E100" s="83">
        <f t="shared" si="2"/>
        <v>101.4</v>
      </c>
      <c r="F100" s="4"/>
    </row>
    <row r="101" spans="1:6" x14ac:dyDescent="0.25">
      <c r="A101" s="4" t="s">
        <v>333</v>
      </c>
      <c r="B101" s="47"/>
      <c r="C101" s="47">
        <v>128.03</v>
      </c>
      <c r="D101" s="46" t="s">
        <v>223</v>
      </c>
      <c r="E101" s="83">
        <f t="shared" si="2"/>
        <v>128.03</v>
      </c>
      <c r="F101" s="4"/>
    </row>
    <row r="102" spans="1:6" x14ac:dyDescent="0.25">
      <c r="A102" s="4" t="s">
        <v>335</v>
      </c>
      <c r="B102" s="47"/>
      <c r="C102" s="47">
        <v>110.99</v>
      </c>
      <c r="D102" s="46" t="s">
        <v>12</v>
      </c>
      <c r="E102" s="87">
        <f t="shared" si="2"/>
        <v>110.99</v>
      </c>
      <c r="F102" s="4"/>
    </row>
    <row r="103" spans="1:6" x14ac:dyDescent="0.25">
      <c r="A103" s="52"/>
      <c r="B103" s="60"/>
      <c r="C103" s="19"/>
      <c r="D103" s="46"/>
      <c r="E103" s="83">
        <f t="shared" si="2"/>
        <v>0</v>
      </c>
      <c r="F103" s="4"/>
    </row>
    <row r="104" spans="1:6" x14ac:dyDescent="0.25">
      <c r="A104" s="52"/>
      <c r="B104" s="47"/>
      <c r="C104" s="19"/>
      <c r="D104" s="46"/>
      <c r="E104" s="83">
        <f t="shared" si="2"/>
        <v>0</v>
      </c>
      <c r="F104" s="4"/>
    </row>
    <row r="105" spans="1:6" x14ac:dyDescent="0.25">
      <c r="A105" s="52" t="s">
        <v>286</v>
      </c>
      <c r="B105" s="47"/>
      <c r="C105" s="47">
        <v>164.86</v>
      </c>
      <c r="D105" s="46" t="s">
        <v>52</v>
      </c>
      <c r="E105" s="83">
        <f t="shared" si="2"/>
        <v>164.86</v>
      </c>
      <c r="F105" s="4"/>
    </row>
    <row r="106" spans="1:6" x14ac:dyDescent="0.25">
      <c r="A106" s="4"/>
      <c r="B106" s="47"/>
      <c r="C106" s="21"/>
      <c r="D106" s="46"/>
      <c r="E106" s="83">
        <f t="shared" si="2"/>
        <v>0</v>
      </c>
      <c r="F106" s="4"/>
    </row>
    <row r="107" spans="1:6" x14ac:dyDescent="0.25">
      <c r="A107" s="4" t="s">
        <v>344</v>
      </c>
      <c r="B107" s="47"/>
      <c r="C107" s="4">
        <v>108.79</v>
      </c>
      <c r="D107" s="46" t="s">
        <v>11</v>
      </c>
      <c r="E107" s="87">
        <f t="shared" si="2"/>
        <v>108.79</v>
      </c>
      <c r="F107" s="4"/>
    </row>
    <row r="108" spans="1:6" x14ac:dyDescent="0.25">
      <c r="A108" s="4" t="s">
        <v>350</v>
      </c>
      <c r="B108" s="47"/>
      <c r="C108" s="21">
        <v>102.03</v>
      </c>
      <c r="D108" s="46" t="s">
        <v>10</v>
      </c>
      <c r="E108" s="87">
        <f t="shared" si="2"/>
        <v>102.03</v>
      </c>
      <c r="F108" s="4"/>
    </row>
    <row r="109" spans="1:6" x14ac:dyDescent="0.25">
      <c r="A109" s="4"/>
      <c r="B109" s="47"/>
      <c r="C109" s="21"/>
      <c r="D109" s="46"/>
      <c r="E109" s="83">
        <f t="shared" si="2"/>
        <v>0</v>
      </c>
      <c r="F109" s="4"/>
    </row>
    <row r="110" spans="1:6" x14ac:dyDescent="0.25">
      <c r="A110" s="4"/>
      <c r="B110" s="47"/>
      <c r="C110" s="21"/>
      <c r="D110" s="46"/>
      <c r="E110" s="83">
        <f t="shared" si="2"/>
        <v>0</v>
      </c>
      <c r="F110" s="4"/>
    </row>
    <row r="111" spans="1:6" s="3" customFormat="1" x14ac:dyDescent="0.25">
      <c r="A111" s="52"/>
      <c r="B111" s="47"/>
      <c r="C111" s="21"/>
      <c r="D111" s="46"/>
      <c r="E111" s="83">
        <f t="shared" si="2"/>
        <v>0</v>
      </c>
      <c r="F111" s="4"/>
    </row>
    <row r="112" spans="1:6" s="3" customFormat="1" x14ac:dyDescent="0.25">
      <c r="A112" s="52"/>
      <c r="B112" s="47"/>
      <c r="C112" s="47"/>
      <c r="D112" s="46"/>
      <c r="E112" s="83">
        <f t="shared" si="2"/>
        <v>0</v>
      </c>
      <c r="F112" s="4"/>
    </row>
    <row r="113" spans="1:6" s="3" customFormat="1" x14ac:dyDescent="0.25">
      <c r="A113" s="52"/>
      <c r="B113" s="47"/>
      <c r="C113" s="47"/>
      <c r="D113" s="46"/>
      <c r="E113" s="83">
        <f t="shared" si="2"/>
        <v>0</v>
      </c>
      <c r="F113" s="4"/>
    </row>
    <row r="114" spans="1:6" s="3" customFormat="1" x14ac:dyDescent="0.25">
      <c r="A114" s="52"/>
      <c r="B114" s="47"/>
      <c r="C114" s="47"/>
      <c r="D114" s="46"/>
      <c r="E114" s="83">
        <f t="shared" si="2"/>
        <v>0</v>
      </c>
      <c r="F114" s="4"/>
    </row>
    <row r="115" spans="1:6" s="3" customFormat="1" x14ac:dyDescent="0.25">
      <c r="A115" s="52"/>
      <c r="B115" s="47"/>
      <c r="C115" s="47"/>
      <c r="D115" s="46"/>
      <c r="E115" s="83">
        <f t="shared" si="2"/>
        <v>0</v>
      </c>
      <c r="F115" s="4"/>
    </row>
    <row r="116" spans="1:6" s="3" customFormat="1" x14ac:dyDescent="0.25">
      <c r="A116" s="52"/>
      <c r="B116" s="47"/>
      <c r="C116" s="47"/>
      <c r="D116" s="46"/>
      <c r="E116" s="83">
        <f t="shared" si="2"/>
        <v>0</v>
      </c>
      <c r="F116" s="4"/>
    </row>
    <row r="117" spans="1:6" s="3" customFormat="1" x14ac:dyDescent="0.25">
      <c r="A117" s="52"/>
      <c r="B117" s="47"/>
      <c r="C117" s="47"/>
      <c r="D117" s="46"/>
      <c r="E117" s="83">
        <f t="shared" si="2"/>
        <v>0</v>
      </c>
      <c r="F117" s="4"/>
    </row>
    <row r="118" spans="1:6" s="3" customFormat="1" x14ac:dyDescent="0.25">
      <c r="A118" s="52"/>
      <c r="B118" s="47"/>
      <c r="C118" s="47"/>
      <c r="D118" s="46"/>
      <c r="E118" s="83">
        <f t="shared" si="2"/>
        <v>0</v>
      </c>
      <c r="F118" s="4"/>
    </row>
    <row r="119" spans="1:6" s="3" customFormat="1" x14ac:dyDescent="0.25">
      <c r="A119" s="52"/>
      <c r="B119" s="47"/>
      <c r="C119" s="47"/>
      <c r="D119" s="46"/>
      <c r="E119" s="83">
        <f t="shared" si="2"/>
        <v>0</v>
      </c>
      <c r="F119" s="4"/>
    </row>
    <row r="120" spans="1:6" s="3" customFormat="1" x14ac:dyDescent="0.25">
      <c r="A120" s="52"/>
      <c r="B120" s="47"/>
      <c r="C120" s="47"/>
      <c r="D120" s="46"/>
      <c r="E120" s="83">
        <f t="shared" si="2"/>
        <v>0</v>
      </c>
      <c r="F120" s="4"/>
    </row>
    <row r="121" spans="1:6" s="3" customFormat="1" x14ac:dyDescent="0.25">
      <c r="A121" s="52" t="s">
        <v>28</v>
      </c>
      <c r="B121" s="60">
        <v>3180.6</v>
      </c>
      <c r="C121" s="47"/>
      <c r="D121" s="46"/>
      <c r="E121" s="83">
        <f t="shared" si="2"/>
        <v>0</v>
      </c>
      <c r="F121" s="4"/>
    </row>
    <row r="122" spans="1:6" s="3" customFormat="1" x14ac:dyDescent="0.25">
      <c r="A122" s="52" t="s">
        <v>29</v>
      </c>
      <c r="B122" s="60">
        <f>550+55+300</f>
        <v>905</v>
      </c>
      <c r="C122" s="47"/>
      <c r="D122" s="46"/>
      <c r="E122" s="83">
        <f t="shared" si="2"/>
        <v>0</v>
      </c>
      <c r="F122" s="4"/>
    </row>
    <row r="123" spans="1:6" s="3" customFormat="1" x14ac:dyDescent="0.25">
      <c r="A123" s="52" t="s">
        <v>30</v>
      </c>
      <c r="B123" s="60">
        <v>300</v>
      </c>
      <c r="C123" s="47"/>
      <c r="D123" s="46"/>
      <c r="E123" s="83">
        <f t="shared" si="2"/>
        <v>0</v>
      </c>
      <c r="F123" s="4"/>
    </row>
    <row r="124" spans="1:6" s="3" customFormat="1" x14ac:dyDescent="0.25">
      <c r="A124" s="52" t="s">
        <v>45</v>
      </c>
      <c r="B124" s="60">
        <v>550</v>
      </c>
      <c r="C124" s="21"/>
      <c r="D124" s="46"/>
      <c r="E124" s="83">
        <f t="shared" si="2"/>
        <v>0</v>
      </c>
      <c r="F124" s="4"/>
    </row>
    <row r="125" spans="1:6" s="3" customFormat="1" x14ac:dyDescent="0.25">
      <c r="A125" s="52" t="s">
        <v>279</v>
      </c>
      <c r="B125" s="60"/>
      <c r="C125" s="21"/>
      <c r="D125" s="46"/>
      <c r="E125" s="83">
        <f t="shared" ref="E125:E145" si="4">IF(D125="",0,C125 )</f>
        <v>0</v>
      </c>
      <c r="F125" s="4"/>
    </row>
    <row r="126" spans="1:6" s="3" customFormat="1" x14ac:dyDescent="0.25">
      <c r="A126" s="52"/>
      <c r="B126" s="47"/>
      <c r="C126" s="21"/>
      <c r="D126" s="46"/>
      <c r="E126" s="83">
        <f t="shared" si="4"/>
        <v>0</v>
      </c>
      <c r="F126" s="4"/>
    </row>
    <row r="127" spans="1:6" s="3" customFormat="1" x14ac:dyDescent="0.25">
      <c r="A127" s="35" t="s">
        <v>63</v>
      </c>
      <c r="B127" s="31"/>
      <c r="C127" s="32"/>
      <c r="D127" s="33"/>
      <c r="E127" s="69">
        <f t="shared" si="4"/>
        <v>0</v>
      </c>
    </row>
    <row r="128" spans="1:6" s="3" customFormat="1" x14ac:dyDescent="0.25">
      <c r="A128" s="52" t="s">
        <v>287</v>
      </c>
      <c r="B128" s="47">
        <v>60.02</v>
      </c>
      <c r="C128" s="21">
        <v>60.02</v>
      </c>
      <c r="D128" s="46" t="s">
        <v>52</v>
      </c>
      <c r="E128" s="83">
        <f t="shared" si="4"/>
        <v>60.02</v>
      </c>
      <c r="F128" s="4"/>
    </row>
    <row r="129" spans="1:6" s="3" customFormat="1" x14ac:dyDescent="0.25">
      <c r="A129" s="4"/>
      <c r="B129" s="47"/>
      <c r="C129" s="21"/>
      <c r="D129" s="46"/>
      <c r="E129" s="83">
        <f t="shared" si="4"/>
        <v>0</v>
      </c>
      <c r="F129" s="4"/>
    </row>
    <row r="130" spans="1:6" s="3" customFormat="1" x14ac:dyDescent="0.25">
      <c r="A130" s="52" t="s">
        <v>278</v>
      </c>
      <c r="B130" s="47">
        <v>50</v>
      </c>
      <c r="C130" s="21">
        <v>50</v>
      </c>
      <c r="D130" s="46" t="s">
        <v>52</v>
      </c>
      <c r="E130" s="83">
        <f t="shared" si="4"/>
        <v>50</v>
      </c>
      <c r="F130" s="4"/>
    </row>
    <row r="131" spans="1:6" x14ac:dyDescent="0.25">
      <c r="A131" s="84" t="s">
        <v>17</v>
      </c>
      <c r="B131" s="47"/>
      <c r="C131" s="21"/>
      <c r="D131" s="46"/>
      <c r="E131" s="83">
        <f t="shared" si="4"/>
        <v>0</v>
      </c>
      <c r="F131" s="4"/>
    </row>
    <row r="132" spans="1:6" x14ac:dyDescent="0.25">
      <c r="A132" s="52" t="s">
        <v>275</v>
      </c>
      <c r="B132" s="60">
        <v>500</v>
      </c>
      <c r="C132" s="19">
        <v>500</v>
      </c>
      <c r="D132" s="46" t="s">
        <v>52</v>
      </c>
      <c r="E132" s="83">
        <f t="shared" si="4"/>
        <v>500</v>
      </c>
      <c r="F132" s="4"/>
    </row>
    <row r="133" spans="1:6" x14ac:dyDescent="0.25">
      <c r="A133" s="52" t="s">
        <v>293</v>
      </c>
      <c r="B133" s="60"/>
      <c r="C133" s="19">
        <v>85.29</v>
      </c>
      <c r="D133" s="46" t="s">
        <v>52</v>
      </c>
      <c r="E133" s="83">
        <f t="shared" si="4"/>
        <v>85.29</v>
      </c>
      <c r="F133" s="4"/>
    </row>
    <row r="134" spans="1:6" x14ac:dyDescent="0.25">
      <c r="A134" s="52" t="s">
        <v>281</v>
      </c>
      <c r="B134" s="60">
        <f>1500+309.6+40.23+62.3</f>
        <v>1912.1299999999999</v>
      </c>
      <c r="C134" s="19">
        <v>1912.13</v>
      </c>
      <c r="D134" s="46" t="s">
        <v>52</v>
      </c>
      <c r="E134" s="83">
        <f t="shared" si="4"/>
        <v>1912.13</v>
      </c>
      <c r="F134" s="4"/>
    </row>
    <row r="135" spans="1:6" x14ac:dyDescent="0.25">
      <c r="A135" s="52" t="s">
        <v>291</v>
      </c>
      <c r="B135" s="60"/>
      <c r="C135" s="19">
        <v>48</v>
      </c>
      <c r="D135" s="46" t="s">
        <v>52</v>
      </c>
      <c r="E135" s="83">
        <f t="shared" si="4"/>
        <v>48</v>
      </c>
      <c r="F135" s="4"/>
    </row>
    <row r="136" spans="1:6" x14ac:dyDescent="0.25">
      <c r="A136" s="52" t="s">
        <v>284</v>
      </c>
      <c r="B136" s="60">
        <v>600</v>
      </c>
      <c r="C136" s="19">
        <v>194.06</v>
      </c>
      <c r="D136" s="46" t="s">
        <v>52</v>
      </c>
      <c r="E136" s="83">
        <f t="shared" si="4"/>
        <v>194.06</v>
      </c>
      <c r="F136" s="4"/>
    </row>
    <row r="137" spans="1:6" x14ac:dyDescent="0.25">
      <c r="A137" s="4"/>
      <c r="B137" s="60"/>
      <c r="C137" s="19"/>
      <c r="D137" s="46"/>
      <c r="E137" s="83">
        <f t="shared" si="4"/>
        <v>0</v>
      </c>
      <c r="F137" s="4"/>
    </row>
    <row r="138" spans="1:6" x14ac:dyDescent="0.25">
      <c r="A138" s="85" t="s">
        <v>18</v>
      </c>
      <c r="B138" s="60"/>
      <c r="C138" s="19"/>
      <c r="D138" s="46"/>
      <c r="E138" s="83">
        <f t="shared" si="4"/>
        <v>0</v>
      </c>
      <c r="F138" s="4"/>
    </row>
    <row r="139" spans="1:6" x14ac:dyDescent="0.25">
      <c r="A139" s="52" t="s">
        <v>285</v>
      </c>
      <c r="B139" s="47"/>
      <c r="C139" s="19">
        <v>89.3</v>
      </c>
      <c r="D139" s="46" t="s">
        <v>52</v>
      </c>
      <c r="E139" s="83">
        <f t="shared" si="4"/>
        <v>89.3</v>
      </c>
      <c r="F139" s="4"/>
    </row>
    <row r="140" spans="1:6" x14ac:dyDescent="0.25">
      <c r="A140" s="52" t="s">
        <v>292</v>
      </c>
      <c r="B140" s="47"/>
      <c r="C140" s="60">
        <v>244.18</v>
      </c>
      <c r="D140" s="46" t="s">
        <v>52</v>
      </c>
      <c r="E140" s="83">
        <f t="shared" si="4"/>
        <v>244.18</v>
      </c>
      <c r="F140" s="4"/>
    </row>
    <row r="141" spans="1:6" x14ac:dyDescent="0.25">
      <c r="A141" s="52" t="s">
        <v>294</v>
      </c>
      <c r="B141" s="47"/>
      <c r="C141" s="60">
        <f>201.72+104.45</f>
        <v>306.17</v>
      </c>
      <c r="D141" s="46" t="s">
        <v>52</v>
      </c>
      <c r="E141" s="83">
        <f t="shared" si="4"/>
        <v>306.17</v>
      </c>
      <c r="F141" s="4"/>
    </row>
    <row r="142" spans="1:6" x14ac:dyDescent="0.25">
      <c r="A142" s="52" t="s">
        <v>297</v>
      </c>
      <c r="B142" s="47"/>
      <c r="C142" s="60">
        <v>34.299999999999997</v>
      </c>
      <c r="D142" s="46" t="s">
        <v>52</v>
      </c>
      <c r="E142" s="83">
        <f t="shared" si="4"/>
        <v>34.299999999999997</v>
      </c>
      <c r="F142" s="4"/>
    </row>
    <row r="143" spans="1:6" x14ac:dyDescent="0.25">
      <c r="A143" s="52"/>
      <c r="B143" s="47"/>
      <c r="C143" s="60"/>
      <c r="D143" s="46"/>
      <c r="E143" s="83">
        <f t="shared" si="4"/>
        <v>0</v>
      </c>
      <c r="F143" s="4"/>
    </row>
    <row r="144" spans="1:6" x14ac:dyDescent="0.25">
      <c r="A144" s="52" t="s">
        <v>276</v>
      </c>
      <c r="B144" s="47">
        <v>-8209.09</v>
      </c>
      <c r="C144" s="47">
        <v>-8209.09</v>
      </c>
      <c r="D144" s="46" t="s">
        <v>52</v>
      </c>
      <c r="E144" s="83">
        <f t="shared" si="4"/>
        <v>-8209.09</v>
      </c>
      <c r="F144" s="4"/>
    </row>
    <row r="145" spans="1:936" ht="15.75" thickBot="1" x14ac:dyDescent="0.3">
      <c r="A145" s="52" t="s">
        <v>196</v>
      </c>
      <c r="B145" s="47">
        <v>-30000</v>
      </c>
      <c r="C145" s="47">
        <v>-30000</v>
      </c>
      <c r="D145" s="46" t="s">
        <v>9</v>
      </c>
      <c r="E145" s="83">
        <f t="shared" si="4"/>
        <v>-30000</v>
      </c>
      <c r="F145" s="4"/>
    </row>
    <row r="146" spans="1:936" s="23" customFormat="1" ht="16.5" thickTop="1" thickBot="1" x14ac:dyDescent="0.3">
      <c r="A146" s="28" t="s">
        <v>19</v>
      </c>
      <c r="B146" s="24">
        <f>SUM(B2:B145)</f>
        <v>6096.4499999999971</v>
      </c>
      <c r="C146" s="25">
        <f>SUM(C3:C145)</f>
        <v>-12859.779999999999</v>
      </c>
      <c r="D146" s="26"/>
      <c r="E146" s="27">
        <f>SUM(E3:E145)</f>
        <v>-12859.779999999999</v>
      </c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  <c r="ID146" s="36"/>
      <c r="IE146" s="36"/>
      <c r="IF146" s="36"/>
      <c r="IG146" s="36"/>
      <c r="IH146" s="36"/>
      <c r="II146" s="36"/>
      <c r="IJ146" s="36"/>
      <c r="IK146" s="36"/>
      <c r="IL146" s="36"/>
      <c r="IM146" s="36"/>
      <c r="IN146" s="36"/>
      <c r="IO146" s="36"/>
      <c r="IP146" s="36"/>
      <c r="IQ146" s="36"/>
      <c r="IR146" s="36"/>
      <c r="IS146" s="36"/>
      <c r="IT146" s="36"/>
      <c r="IU146" s="36"/>
      <c r="IV146" s="36"/>
      <c r="IW146" s="36"/>
      <c r="IX146" s="36"/>
      <c r="IY146" s="36"/>
      <c r="IZ146" s="36"/>
      <c r="JA146" s="36"/>
      <c r="JB146" s="36"/>
      <c r="JC146" s="36"/>
      <c r="JD146" s="36"/>
      <c r="JE146" s="36"/>
      <c r="JF146" s="36"/>
      <c r="JG146" s="36"/>
      <c r="JH146" s="36"/>
      <c r="JI146" s="36"/>
      <c r="JJ146" s="36"/>
      <c r="JK146" s="36"/>
      <c r="JL146" s="36"/>
      <c r="JM146" s="36"/>
      <c r="JN146" s="36"/>
      <c r="JO146" s="36"/>
      <c r="JP146" s="36"/>
      <c r="JQ146" s="36"/>
      <c r="JR146" s="36"/>
      <c r="JS146" s="36"/>
      <c r="JT146" s="36"/>
      <c r="JU146" s="36"/>
      <c r="JV146" s="36"/>
      <c r="JW146" s="36"/>
      <c r="JX146" s="36"/>
      <c r="JY146" s="36"/>
      <c r="JZ146" s="36"/>
      <c r="KA146" s="36"/>
      <c r="KB146" s="36"/>
      <c r="KC146" s="36"/>
      <c r="KD146" s="36"/>
      <c r="KE146" s="36"/>
      <c r="KF146" s="36"/>
      <c r="KG146" s="36"/>
      <c r="KH146" s="36"/>
      <c r="KI146" s="36"/>
      <c r="KJ146" s="36"/>
      <c r="KK146" s="36"/>
      <c r="KL146" s="36"/>
      <c r="KM146" s="36"/>
      <c r="KN146" s="36"/>
      <c r="KO146" s="36"/>
      <c r="KP146" s="36"/>
      <c r="KQ146" s="36"/>
      <c r="KR146" s="36"/>
      <c r="KS146" s="36"/>
      <c r="KT146" s="36"/>
      <c r="KU146" s="36"/>
      <c r="KV146" s="36"/>
      <c r="KW146" s="36"/>
      <c r="KX146" s="36"/>
      <c r="KY146" s="36"/>
      <c r="KZ146" s="36"/>
      <c r="LA146" s="36"/>
      <c r="LB146" s="36"/>
      <c r="LC146" s="36"/>
      <c r="LD146" s="36"/>
      <c r="LE146" s="36"/>
      <c r="LF146" s="36"/>
      <c r="LG146" s="36"/>
      <c r="LH146" s="36"/>
      <c r="LI146" s="36"/>
      <c r="LJ146" s="36"/>
      <c r="LK146" s="36"/>
      <c r="LL146" s="36"/>
      <c r="LM146" s="36"/>
      <c r="LN146" s="36"/>
      <c r="LO146" s="36"/>
      <c r="LP146" s="36"/>
      <c r="LQ146" s="36"/>
      <c r="LR146" s="36"/>
      <c r="LS146" s="36"/>
      <c r="LT146" s="36"/>
      <c r="LU146" s="36"/>
      <c r="LV146" s="36"/>
      <c r="LW146" s="36"/>
      <c r="LX146" s="36"/>
      <c r="LY146" s="36"/>
      <c r="LZ146" s="36"/>
      <c r="MA146" s="36"/>
      <c r="MB146" s="36"/>
      <c r="MC146" s="36"/>
      <c r="MD146" s="36"/>
      <c r="ME146" s="36"/>
      <c r="MF146" s="36"/>
      <c r="MG146" s="36"/>
      <c r="MH146" s="36"/>
      <c r="MI146" s="36"/>
      <c r="MJ146" s="36"/>
      <c r="MK146" s="36"/>
      <c r="ML146" s="36"/>
      <c r="MM146" s="36"/>
      <c r="MN146" s="36"/>
      <c r="MO146" s="36"/>
      <c r="MP146" s="36"/>
      <c r="MQ146" s="36"/>
      <c r="MR146" s="36"/>
      <c r="MS146" s="36"/>
      <c r="MT146" s="36"/>
      <c r="MU146" s="36"/>
      <c r="MV146" s="36"/>
      <c r="MW146" s="36"/>
      <c r="MX146" s="36"/>
      <c r="MY146" s="36"/>
      <c r="MZ146" s="36"/>
      <c r="NA146" s="36"/>
      <c r="NB146" s="36"/>
      <c r="NC146" s="36"/>
      <c r="ND146" s="36"/>
      <c r="NE146" s="36"/>
      <c r="NF146" s="36"/>
      <c r="NG146" s="36"/>
      <c r="NH146" s="36"/>
      <c r="NI146" s="36"/>
      <c r="NJ146" s="36"/>
      <c r="NK146" s="36"/>
      <c r="NL146" s="36"/>
      <c r="NM146" s="36"/>
      <c r="NN146" s="36"/>
      <c r="NO146" s="36"/>
      <c r="NP146" s="36"/>
      <c r="NQ146" s="36"/>
      <c r="NR146" s="36"/>
      <c r="NS146" s="36"/>
      <c r="NT146" s="36"/>
      <c r="NU146" s="36"/>
      <c r="NV146" s="36"/>
      <c r="NW146" s="36"/>
      <c r="NX146" s="36"/>
      <c r="NY146" s="36"/>
      <c r="NZ146" s="36"/>
      <c r="OA146" s="36"/>
      <c r="OB146" s="36"/>
      <c r="OC146" s="36"/>
      <c r="OD146" s="36"/>
      <c r="OE146" s="36"/>
      <c r="OF146" s="36"/>
      <c r="OG146" s="36"/>
      <c r="OH146" s="36"/>
      <c r="OI146" s="36"/>
      <c r="OJ146" s="36"/>
      <c r="OK146" s="36"/>
      <c r="OL146" s="36"/>
      <c r="OM146" s="36"/>
      <c r="ON146" s="36"/>
      <c r="OO146" s="36"/>
      <c r="OP146" s="36"/>
      <c r="OQ146" s="36"/>
      <c r="OR146" s="36"/>
      <c r="OS146" s="36"/>
      <c r="OT146" s="36"/>
      <c r="OU146" s="36"/>
      <c r="OV146" s="36"/>
      <c r="OW146" s="36"/>
      <c r="OX146" s="36"/>
      <c r="OY146" s="36"/>
      <c r="OZ146" s="36"/>
      <c r="PA146" s="36"/>
      <c r="PB146" s="36"/>
      <c r="PC146" s="36"/>
      <c r="PD146" s="36"/>
      <c r="PE146" s="36"/>
      <c r="PF146" s="36"/>
      <c r="PG146" s="36"/>
      <c r="PH146" s="36"/>
      <c r="PI146" s="36"/>
      <c r="PJ146" s="36"/>
      <c r="PK146" s="36"/>
      <c r="PL146" s="36"/>
      <c r="PM146" s="36"/>
      <c r="PN146" s="36"/>
      <c r="PO146" s="36"/>
      <c r="PP146" s="36"/>
      <c r="PQ146" s="36"/>
      <c r="PR146" s="36"/>
      <c r="PS146" s="36"/>
      <c r="PT146" s="36"/>
      <c r="PU146" s="36"/>
      <c r="PV146" s="36"/>
      <c r="PW146" s="36"/>
      <c r="PX146" s="36"/>
      <c r="PY146" s="36"/>
      <c r="PZ146" s="36"/>
      <c r="QA146" s="36"/>
      <c r="QB146" s="36"/>
      <c r="QC146" s="36"/>
      <c r="QD146" s="36"/>
      <c r="QE146" s="36"/>
      <c r="QF146" s="36"/>
      <c r="QG146" s="36"/>
      <c r="QH146" s="36"/>
      <c r="QI146" s="36"/>
      <c r="QJ146" s="36"/>
      <c r="QK146" s="36"/>
      <c r="QL146" s="36"/>
      <c r="QM146" s="36"/>
      <c r="QN146" s="36"/>
      <c r="QO146" s="36"/>
      <c r="QP146" s="36"/>
      <c r="QQ146" s="36"/>
      <c r="QR146" s="36"/>
      <c r="QS146" s="36"/>
      <c r="QT146" s="36"/>
      <c r="QU146" s="36"/>
      <c r="QV146" s="36"/>
      <c r="QW146" s="36"/>
      <c r="QX146" s="36"/>
      <c r="QY146" s="36"/>
      <c r="QZ146" s="36"/>
      <c r="RA146" s="36"/>
      <c r="RB146" s="36"/>
      <c r="RC146" s="36"/>
      <c r="RD146" s="36"/>
      <c r="RE146" s="36"/>
      <c r="RF146" s="36"/>
      <c r="RG146" s="36"/>
      <c r="RH146" s="36"/>
      <c r="RI146" s="36"/>
      <c r="RJ146" s="36"/>
      <c r="RK146" s="36"/>
      <c r="RL146" s="36"/>
      <c r="RM146" s="36"/>
      <c r="RN146" s="36"/>
      <c r="RO146" s="36"/>
      <c r="RP146" s="36"/>
      <c r="RQ146" s="36"/>
      <c r="RR146" s="36"/>
      <c r="RS146" s="36"/>
      <c r="RT146" s="36"/>
      <c r="RU146" s="36"/>
      <c r="RV146" s="36"/>
      <c r="RW146" s="36"/>
      <c r="RX146" s="36"/>
      <c r="RY146" s="36"/>
      <c r="RZ146" s="36"/>
      <c r="SA146" s="36"/>
      <c r="SB146" s="36"/>
      <c r="SC146" s="36"/>
      <c r="SD146" s="36"/>
      <c r="SE146" s="36"/>
      <c r="SF146" s="36"/>
      <c r="SG146" s="36"/>
      <c r="SH146" s="36"/>
      <c r="SI146" s="36"/>
      <c r="SJ146" s="36"/>
      <c r="SK146" s="36"/>
      <c r="SL146" s="36"/>
      <c r="SM146" s="36"/>
      <c r="SN146" s="36"/>
      <c r="SO146" s="36"/>
      <c r="SP146" s="36"/>
      <c r="SQ146" s="36"/>
      <c r="SR146" s="36"/>
      <c r="SS146" s="36"/>
      <c r="ST146" s="36"/>
      <c r="SU146" s="36"/>
      <c r="SV146" s="36"/>
      <c r="SW146" s="36"/>
      <c r="SX146" s="36"/>
      <c r="SY146" s="36"/>
      <c r="SZ146" s="36"/>
      <c r="TA146" s="36"/>
      <c r="TB146" s="36"/>
      <c r="TC146" s="36"/>
      <c r="TD146" s="36"/>
      <c r="TE146" s="36"/>
      <c r="TF146" s="36"/>
      <c r="TG146" s="36"/>
      <c r="TH146" s="36"/>
      <c r="TI146" s="36"/>
      <c r="TJ146" s="36"/>
      <c r="TK146" s="36"/>
      <c r="TL146" s="36"/>
      <c r="TM146" s="36"/>
      <c r="TN146" s="36"/>
      <c r="TO146" s="36"/>
      <c r="TP146" s="36"/>
      <c r="TQ146" s="36"/>
      <c r="TR146" s="36"/>
      <c r="TS146" s="36"/>
      <c r="TT146" s="36"/>
      <c r="TU146" s="36"/>
      <c r="TV146" s="36"/>
      <c r="TW146" s="36"/>
      <c r="TX146" s="36"/>
      <c r="TY146" s="36"/>
      <c r="TZ146" s="36"/>
      <c r="UA146" s="36"/>
      <c r="UB146" s="36"/>
      <c r="UC146" s="36"/>
      <c r="UD146" s="36"/>
      <c r="UE146" s="36"/>
      <c r="UF146" s="36"/>
      <c r="UG146" s="36"/>
      <c r="UH146" s="36"/>
      <c r="UI146" s="36"/>
      <c r="UJ146" s="36"/>
      <c r="UK146" s="36"/>
      <c r="UL146" s="36"/>
      <c r="UM146" s="36"/>
      <c r="UN146" s="36"/>
      <c r="UO146" s="36"/>
      <c r="UP146" s="36"/>
      <c r="UQ146" s="36"/>
      <c r="UR146" s="36"/>
      <c r="US146" s="36"/>
      <c r="UT146" s="36"/>
      <c r="UU146" s="36"/>
      <c r="UV146" s="36"/>
      <c r="UW146" s="36"/>
      <c r="UX146" s="36"/>
      <c r="UY146" s="36"/>
      <c r="UZ146" s="36"/>
      <c r="VA146" s="36"/>
      <c r="VB146" s="36"/>
      <c r="VC146" s="36"/>
      <c r="VD146" s="36"/>
      <c r="VE146" s="36"/>
      <c r="VF146" s="36"/>
      <c r="VG146" s="36"/>
      <c r="VH146" s="36"/>
      <c r="VI146" s="36"/>
      <c r="VJ146" s="36"/>
      <c r="VK146" s="36"/>
      <c r="VL146" s="36"/>
      <c r="VM146" s="36"/>
      <c r="VN146" s="36"/>
      <c r="VO146" s="36"/>
      <c r="VP146" s="36"/>
      <c r="VQ146" s="36"/>
      <c r="VR146" s="36"/>
      <c r="VS146" s="36"/>
      <c r="VT146" s="36"/>
      <c r="VU146" s="36"/>
      <c r="VV146" s="36"/>
      <c r="VW146" s="36"/>
      <c r="VX146" s="36"/>
      <c r="VY146" s="36"/>
      <c r="VZ146" s="36"/>
      <c r="WA146" s="36"/>
      <c r="WB146" s="36"/>
      <c r="WC146" s="36"/>
      <c r="WD146" s="36"/>
      <c r="WE146" s="36"/>
      <c r="WF146" s="36"/>
      <c r="WG146" s="36"/>
      <c r="WH146" s="36"/>
      <c r="WI146" s="36"/>
      <c r="WJ146" s="36"/>
      <c r="WK146" s="36"/>
      <c r="WL146" s="36"/>
      <c r="WM146" s="36"/>
      <c r="WN146" s="36"/>
      <c r="WO146" s="36"/>
      <c r="WP146" s="36"/>
      <c r="WQ146" s="36"/>
      <c r="WR146" s="36"/>
      <c r="WS146" s="36"/>
      <c r="WT146" s="36"/>
      <c r="WU146" s="36"/>
      <c r="WV146" s="36"/>
      <c r="WW146" s="36"/>
      <c r="WX146" s="36"/>
      <c r="WY146" s="36"/>
      <c r="WZ146" s="36"/>
      <c r="XA146" s="36"/>
      <c r="XB146" s="36"/>
      <c r="XC146" s="36"/>
      <c r="XD146" s="36"/>
      <c r="XE146" s="36"/>
      <c r="XF146" s="36"/>
      <c r="XG146" s="36"/>
      <c r="XH146" s="36"/>
      <c r="XI146" s="36"/>
      <c r="XJ146" s="36"/>
      <c r="XK146" s="36"/>
      <c r="XL146" s="36"/>
      <c r="XM146" s="36"/>
      <c r="XN146" s="36"/>
      <c r="XO146" s="36"/>
      <c r="XP146" s="36"/>
      <c r="XQ146" s="36"/>
      <c r="XR146" s="36"/>
      <c r="XS146" s="36"/>
      <c r="XT146" s="36"/>
      <c r="XU146" s="36"/>
      <c r="XV146" s="36"/>
      <c r="XW146" s="36"/>
      <c r="XX146" s="36"/>
      <c r="XY146" s="36"/>
      <c r="XZ146" s="36"/>
      <c r="YA146" s="36"/>
      <c r="YB146" s="36"/>
      <c r="YC146" s="36"/>
      <c r="YD146" s="36"/>
      <c r="YE146" s="36"/>
      <c r="YF146" s="36"/>
      <c r="YG146" s="36"/>
      <c r="YH146" s="36"/>
      <c r="YI146" s="36"/>
      <c r="YJ146" s="36"/>
      <c r="YK146" s="36"/>
      <c r="YL146" s="36"/>
      <c r="YM146" s="36"/>
      <c r="YN146" s="36"/>
      <c r="YO146" s="36"/>
      <c r="YP146" s="36"/>
      <c r="YQ146" s="36"/>
      <c r="YR146" s="36"/>
      <c r="YS146" s="36"/>
      <c r="YT146" s="36"/>
      <c r="YU146" s="36"/>
      <c r="YV146" s="36"/>
      <c r="YW146" s="36"/>
      <c r="YX146" s="36"/>
      <c r="YY146" s="36"/>
      <c r="YZ146" s="36"/>
      <c r="ZA146" s="36"/>
      <c r="ZB146" s="36"/>
      <c r="ZC146" s="36"/>
      <c r="ZD146" s="36"/>
      <c r="ZE146" s="36"/>
      <c r="ZF146" s="36"/>
      <c r="ZG146" s="36"/>
      <c r="ZH146" s="36"/>
      <c r="ZI146" s="36"/>
      <c r="ZJ146" s="36"/>
      <c r="ZK146" s="36"/>
      <c r="ZL146" s="36"/>
      <c r="ZM146" s="36"/>
      <c r="ZN146" s="36"/>
      <c r="ZO146" s="36"/>
      <c r="ZP146" s="36"/>
      <c r="ZQ146" s="36"/>
      <c r="ZR146" s="36"/>
      <c r="ZS146" s="36"/>
      <c r="ZT146" s="36"/>
      <c r="ZU146" s="36"/>
      <c r="ZV146" s="36"/>
      <c r="ZW146" s="36"/>
      <c r="ZX146" s="36"/>
      <c r="ZY146" s="36"/>
      <c r="ZZ146" s="36"/>
      <c r="AAA146" s="36"/>
      <c r="AAB146" s="36"/>
      <c r="AAC146" s="36"/>
      <c r="AAD146" s="36"/>
      <c r="AAE146" s="36"/>
      <c r="AAF146" s="36"/>
      <c r="AAG146" s="36"/>
      <c r="AAH146" s="36"/>
      <c r="AAI146" s="36"/>
      <c r="AAJ146" s="36"/>
      <c r="AAK146" s="36"/>
      <c r="AAL146" s="36"/>
      <c r="AAM146" s="36"/>
      <c r="AAN146" s="36"/>
      <c r="AAO146" s="36"/>
      <c r="AAP146" s="36"/>
      <c r="AAQ146" s="36"/>
      <c r="AAR146" s="36"/>
      <c r="AAS146" s="36"/>
      <c r="AAT146" s="36"/>
      <c r="AAU146" s="36"/>
      <c r="AAV146" s="36"/>
      <c r="AAW146" s="36"/>
      <c r="AAX146" s="36"/>
      <c r="AAY146" s="36"/>
      <c r="AAZ146" s="36"/>
      <c r="ABA146" s="36"/>
      <c r="ABB146" s="36"/>
      <c r="ABC146" s="36"/>
      <c r="ABD146" s="36"/>
      <c r="ABE146" s="36"/>
      <c r="ABF146" s="36"/>
      <c r="ABG146" s="36"/>
      <c r="ABH146" s="36"/>
      <c r="ABI146" s="36"/>
      <c r="ABJ146" s="36"/>
      <c r="ABK146" s="36"/>
      <c r="ABL146" s="36"/>
      <c r="ABM146" s="36"/>
      <c r="ABN146" s="36"/>
      <c r="ABO146" s="36"/>
      <c r="ABP146" s="36"/>
      <c r="ABQ146" s="36"/>
      <c r="ABR146" s="36"/>
      <c r="ABS146" s="36"/>
      <c r="ABT146" s="36"/>
      <c r="ABU146" s="36"/>
      <c r="ABV146" s="36"/>
      <c r="ABW146" s="36"/>
      <c r="ABX146" s="36"/>
      <c r="ABY146" s="36"/>
      <c r="ABZ146" s="36"/>
      <c r="ACA146" s="36"/>
      <c r="ACB146" s="36"/>
      <c r="ACC146" s="36"/>
      <c r="ACD146" s="36"/>
      <c r="ACE146" s="36"/>
      <c r="ACF146" s="36"/>
      <c r="ACG146" s="36"/>
      <c r="ACH146" s="36"/>
      <c r="ACI146" s="36"/>
      <c r="ACJ146" s="36"/>
      <c r="ACK146" s="36"/>
      <c r="ACL146" s="36"/>
      <c r="ACM146" s="36"/>
      <c r="ACN146" s="36"/>
      <c r="ACO146" s="36"/>
      <c r="ACP146" s="36"/>
      <c r="ACQ146" s="36"/>
      <c r="ACR146" s="36"/>
      <c r="ACS146" s="36"/>
      <c r="ACT146" s="36"/>
      <c r="ACU146" s="36"/>
      <c r="ACV146" s="36"/>
      <c r="ACW146" s="36"/>
      <c r="ACX146" s="36"/>
      <c r="ACY146" s="36"/>
      <c r="ACZ146" s="36"/>
      <c r="ADA146" s="36"/>
      <c r="ADB146" s="36"/>
      <c r="ADC146" s="36"/>
      <c r="ADD146" s="36"/>
      <c r="ADE146" s="36"/>
      <c r="ADF146" s="36"/>
      <c r="ADG146" s="36"/>
      <c r="ADH146" s="36"/>
      <c r="ADI146" s="36"/>
      <c r="ADJ146" s="36"/>
      <c r="ADK146" s="36"/>
      <c r="ADL146" s="36"/>
      <c r="ADM146" s="36"/>
      <c r="ADN146" s="36"/>
      <c r="ADO146" s="36"/>
      <c r="ADP146" s="36"/>
      <c r="ADQ146" s="36"/>
      <c r="ADR146" s="36"/>
      <c r="ADS146" s="36"/>
      <c r="ADT146" s="36"/>
      <c r="ADU146" s="36"/>
      <c r="ADV146" s="36"/>
      <c r="ADW146" s="36"/>
      <c r="ADX146" s="36"/>
      <c r="ADY146" s="36"/>
      <c r="ADZ146" s="36"/>
      <c r="AEA146" s="36"/>
      <c r="AEB146" s="36"/>
      <c r="AEC146" s="36"/>
      <c r="AED146" s="36"/>
      <c r="AEE146" s="36"/>
      <c r="AEF146" s="36"/>
      <c r="AEG146" s="36"/>
      <c r="AEH146" s="36"/>
      <c r="AEI146" s="36"/>
      <c r="AEJ146" s="36"/>
      <c r="AEK146" s="36"/>
      <c r="AEL146" s="36"/>
      <c r="AEM146" s="36"/>
      <c r="AEN146" s="36"/>
      <c r="AEO146" s="36"/>
      <c r="AEP146" s="36"/>
      <c r="AEQ146" s="36"/>
      <c r="AER146" s="36"/>
      <c r="AES146" s="36"/>
      <c r="AET146" s="36"/>
      <c r="AEU146" s="36"/>
      <c r="AEV146" s="36"/>
      <c r="AEW146" s="36"/>
      <c r="AEX146" s="36"/>
      <c r="AEY146" s="36"/>
      <c r="AEZ146" s="36"/>
      <c r="AFA146" s="36"/>
      <c r="AFB146" s="36"/>
      <c r="AFC146" s="36"/>
      <c r="AFD146" s="36"/>
      <c r="AFE146" s="36"/>
      <c r="AFF146" s="36"/>
      <c r="AFG146" s="36"/>
      <c r="AFH146" s="36"/>
      <c r="AFI146" s="36"/>
      <c r="AFJ146" s="36"/>
      <c r="AFK146" s="36"/>
      <c r="AFL146" s="36"/>
      <c r="AFM146" s="36"/>
      <c r="AFN146" s="36"/>
      <c r="AFO146" s="36"/>
      <c r="AFP146" s="36"/>
      <c r="AFQ146" s="36"/>
      <c r="AFR146" s="36"/>
      <c r="AFS146" s="36"/>
      <c r="AFT146" s="36"/>
      <c r="AFU146" s="36"/>
      <c r="AFV146" s="36"/>
      <c r="AFW146" s="36"/>
      <c r="AFX146" s="36"/>
      <c r="AFY146" s="36"/>
      <c r="AFZ146" s="36"/>
      <c r="AGA146" s="36"/>
      <c r="AGB146" s="36"/>
      <c r="AGC146" s="36"/>
      <c r="AGD146" s="36"/>
      <c r="AGE146" s="36"/>
      <c r="AGF146" s="36"/>
      <c r="AGG146" s="36"/>
      <c r="AGH146" s="36"/>
      <c r="AGI146" s="36"/>
      <c r="AGJ146" s="36"/>
      <c r="AGK146" s="36"/>
      <c r="AGL146" s="36"/>
      <c r="AGM146" s="36"/>
      <c r="AGN146" s="36"/>
      <c r="AGO146" s="36"/>
      <c r="AGP146" s="36"/>
      <c r="AGQ146" s="36"/>
      <c r="AGR146" s="36"/>
      <c r="AGS146" s="36"/>
      <c r="AGT146" s="36"/>
      <c r="AGU146" s="36"/>
      <c r="AGV146" s="36"/>
      <c r="AGW146" s="36"/>
      <c r="AGX146" s="36"/>
      <c r="AGY146" s="36"/>
      <c r="AGZ146" s="36"/>
      <c r="AHA146" s="36"/>
      <c r="AHB146" s="36"/>
      <c r="AHC146" s="36"/>
      <c r="AHD146" s="36"/>
      <c r="AHE146" s="36"/>
      <c r="AHF146" s="36"/>
      <c r="AHG146" s="36"/>
      <c r="AHH146" s="36"/>
      <c r="AHI146" s="36"/>
      <c r="AHJ146" s="36"/>
      <c r="AHK146" s="36"/>
      <c r="AHL146" s="36"/>
      <c r="AHM146" s="36"/>
      <c r="AHN146" s="36"/>
      <c r="AHO146" s="36"/>
      <c r="AHP146" s="36"/>
      <c r="AHQ146" s="36"/>
      <c r="AHR146" s="36"/>
      <c r="AHS146" s="36"/>
      <c r="AHT146" s="36"/>
      <c r="AHU146" s="36"/>
      <c r="AHV146" s="36"/>
      <c r="AHW146" s="36"/>
      <c r="AHX146" s="36"/>
      <c r="AHY146" s="36"/>
      <c r="AHZ146" s="36"/>
      <c r="AIA146" s="36"/>
      <c r="AIB146" s="36"/>
      <c r="AIC146" s="36"/>
      <c r="AID146" s="36"/>
      <c r="AIE146" s="36"/>
      <c r="AIF146" s="36"/>
      <c r="AIG146" s="36"/>
      <c r="AIH146" s="36"/>
      <c r="AII146" s="36"/>
      <c r="AIJ146" s="36"/>
      <c r="AIK146" s="36"/>
      <c r="AIL146" s="36"/>
      <c r="AIM146" s="36"/>
      <c r="AIN146" s="36"/>
      <c r="AIO146" s="36"/>
      <c r="AIP146" s="36"/>
      <c r="AIQ146" s="36"/>
      <c r="AIR146" s="36"/>
      <c r="AIS146" s="36"/>
      <c r="AIT146" s="36"/>
      <c r="AIU146" s="36"/>
      <c r="AIV146" s="36"/>
      <c r="AIW146" s="36"/>
      <c r="AIX146" s="36"/>
      <c r="AIY146" s="36"/>
      <c r="AIZ146" s="36"/>
    </row>
    <row r="147" spans="1:936" ht="15.75" thickTop="1" x14ac:dyDescent="0.25">
      <c r="A147" s="4" t="s">
        <v>60</v>
      </c>
      <c r="B147" s="15">
        <f>-E146</f>
        <v>12859.779999999999</v>
      </c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  <c r="DS147" s="62"/>
      <c r="DT147" s="62"/>
      <c r="DU147" s="62"/>
      <c r="DV147" s="62"/>
      <c r="DW147" s="62"/>
      <c r="DX147" s="62"/>
      <c r="DY147" s="62"/>
      <c r="DZ147" s="62"/>
      <c r="EA147" s="62"/>
      <c r="EB147" s="62"/>
      <c r="EC147" s="62"/>
      <c r="ED147" s="62"/>
      <c r="EE147" s="62"/>
      <c r="EF147" s="62"/>
      <c r="EG147" s="62"/>
      <c r="EH147" s="62"/>
      <c r="EI147" s="62"/>
      <c r="EJ147" s="62"/>
      <c r="EK147" s="62"/>
      <c r="EL147" s="62"/>
      <c r="EM147" s="62"/>
      <c r="EN147" s="62"/>
      <c r="EO147" s="62"/>
      <c r="EP147" s="62"/>
      <c r="EQ147" s="62"/>
      <c r="ER147" s="62"/>
      <c r="ES147" s="62"/>
      <c r="ET147" s="62"/>
      <c r="EU147" s="62"/>
      <c r="EV147" s="62"/>
      <c r="EW147" s="62"/>
      <c r="EX147" s="62"/>
      <c r="EY147" s="62"/>
      <c r="EZ147" s="62"/>
      <c r="FA147" s="62"/>
      <c r="FB147" s="62"/>
      <c r="FC147" s="62"/>
      <c r="FD147" s="62"/>
      <c r="FE147" s="62"/>
      <c r="FF147" s="62"/>
      <c r="FG147" s="62"/>
      <c r="FH147" s="62"/>
      <c r="FI147" s="62"/>
      <c r="FJ147" s="62"/>
      <c r="FK147" s="62"/>
      <c r="FL147" s="62"/>
      <c r="FM147" s="62"/>
      <c r="FN147" s="62"/>
      <c r="FO147" s="62"/>
      <c r="FP147" s="62"/>
      <c r="FQ147" s="62"/>
      <c r="FR147" s="62"/>
      <c r="FS147" s="62"/>
      <c r="FT147" s="62"/>
      <c r="FU147" s="62"/>
      <c r="FV147" s="62"/>
      <c r="FW147" s="62"/>
      <c r="FX147" s="62"/>
      <c r="FY147" s="62"/>
      <c r="FZ147" s="62"/>
      <c r="GA147" s="62"/>
      <c r="GB147" s="62"/>
      <c r="GC147" s="62"/>
      <c r="GD147" s="62"/>
      <c r="GE147" s="62"/>
      <c r="GF147" s="62"/>
      <c r="GG147" s="62"/>
      <c r="GH147" s="62"/>
      <c r="GI147" s="62"/>
      <c r="GJ147" s="62"/>
      <c r="GK147" s="62"/>
      <c r="GL147" s="62"/>
      <c r="GM147" s="62"/>
      <c r="GN147" s="62"/>
      <c r="GO147" s="62"/>
      <c r="GP147" s="62"/>
      <c r="GQ147" s="62"/>
      <c r="GR147" s="62"/>
      <c r="GS147" s="62"/>
      <c r="GT147" s="62"/>
      <c r="GU147" s="62"/>
      <c r="GV147" s="62"/>
      <c r="GW147" s="62"/>
      <c r="GX147" s="62"/>
      <c r="GY147" s="62"/>
      <c r="GZ147" s="62"/>
      <c r="HA147" s="62"/>
      <c r="HB147" s="62"/>
      <c r="HC147" s="62"/>
      <c r="HD147" s="62"/>
      <c r="HE147" s="62"/>
      <c r="HF147" s="62"/>
      <c r="HG147" s="62"/>
      <c r="HH147" s="62"/>
      <c r="HI147" s="62"/>
      <c r="HJ147" s="62"/>
      <c r="HK147" s="62"/>
      <c r="HL147" s="62"/>
      <c r="HM147" s="62"/>
      <c r="HN147" s="62"/>
      <c r="HO147" s="62"/>
      <c r="HP147" s="62"/>
      <c r="HQ147" s="62"/>
      <c r="HR147" s="62"/>
      <c r="HS147" s="62"/>
      <c r="HT147" s="62"/>
      <c r="HU147" s="62"/>
      <c r="HV147" s="62"/>
      <c r="HW147" s="62"/>
      <c r="HX147" s="62"/>
      <c r="HY147" s="62"/>
      <c r="HZ147" s="62"/>
      <c r="IA147" s="62"/>
      <c r="IB147" s="62"/>
      <c r="IC147" s="62"/>
      <c r="ID147" s="62"/>
      <c r="IE147" s="62"/>
      <c r="IF147" s="62"/>
      <c r="IG147" s="62"/>
      <c r="IH147" s="62"/>
      <c r="II147" s="62"/>
      <c r="IJ147" s="62"/>
      <c r="IK147" s="62"/>
      <c r="IL147" s="62"/>
      <c r="IM147" s="62"/>
      <c r="IN147" s="62"/>
      <c r="IO147" s="62"/>
      <c r="IP147" s="62"/>
      <c r="IQ147" s="62"/>
      <c r="IR147" s="62"/>
      <c r="IS147" s="62"/>
      <c r="IT147" s="62"/>
      <c r="IU147" s="62"/>
      <c r="IV147" s="62"/>
      <c r="IW147" s="62"/>
      <c r="IX147" s="62"/>
      <c r="IY147" s="62"/>
      <c r="IZ147" s="62"/>
      <c r="JA147" s="62"/>
      <c r="JB147" s="62"/>
      <c r="JC147" s="62"/>
      <c r="JD147" s="62"/>
      <c r="JE147" s="62"/>
      <c r="JF147" s="62"/>
      <c r="JG147" s="62"/>
      <c r="JH147" s="62"/>
      <c r="JI147" s="62"/>
      <c r="JJ147" s="62"/>
      <c r="JK147" s="62"/>
      <c r="JL147" s="62"/>
      <c r="JM147" s="62"/>
      <c r="JN147" s="62"/>
      <c r="JO147" s="62"/>
      <c r="JP147" s="62"/>
      <c r="JQ147" s="62"/>
      <c r="JR147" s="62"/>
      <c r="JS147" s="62"/>
      <c r="JT147" s="62"/>
      <c r="JU147" s="62"/>
      <c r="JV147" s="62"/>
      <c r="JW147" s="62"/>
      <c r="JX147" s="62"/>
      <c r="JY147" s="62"/>
      <c r="JZ147" s="62"/>
      <c r="KA147" s="62"/>
      <c r="KB147" s="62"/>
      <c r="KC147" s="62"/>
      <c r="KD147" s="62"/>
      <c r="KE147" s="62"/>
      <c r="KF147" s="62"/>
      <c r="KG147" s="62"/>
      <c r="KH147" s="62"/>
      <c r="KI147" s="62"/>
      <c r="KJ147" s="62"/>
      <c r="KK147" s="62"/>
      <c r="KL147" s="62"/>
      <c r="KM147" s="62"/>
      <c r="KN147" s="62"/>
      <c r="KO147" s="62"/>
      <c r="KP147" s="62"/>
      <c r="KQ147" s="62"/>
      <c r="KR147" s="62"/>
      <c r="KS147" s="62"/>
      <c r="KT147" s="62"/>
      <c r="KU147" s="62"/>
      <c r="KV147" s="62"/>
      <c r="KW147" s="62"/>
      <c r="KX147" s="62"/>
      <c r="KY147" s="62"/>
      <c r="KZ147" s="62"/>
      <c r="LA147" s="62"/>
      <c r="LB147" s="62"/>
      <c r="LC147" s="62"/>
      <c r="LD147" s="62"/>
      <c r="LE147" s="62"/>
      <c r="LF147" s="62"/>
      <c r="LG147" s="62"/>
      <c r="LH147" s="62"/>
      <c r="LI147" s="62"/>
      <c r="LJ147" s="62"/>
      <c r="LK147" s="62"/>
      <c r="LL147" s="62"/>
      <c r="LM147" s="62"/>
      <c r="LN147" s="62"/>
      <c r="LO147" s="62"/>
      <c r="LP147" s="62"/>
      <c r="LQ147" s="62"/>
      <c r="LR147" s="62"/>
      <c r="LS147" s="62"/>
      <c r="LT147" s="62"/>
      <c r="LU147" s="62"/>
      <c r="LV147" s="62"/>
      <c r="LW147" s="62"/>
      <c r="LX147" s="62"/>
      <c r="LY147" s="62"/>
      <c r="LZ147" s="62"/>
      <c r="MA147" s="62"/>
      <c r="MB147" s="62"/>
      <c r="MC147" s="62"/>
      <c r="MD147" s="62"/>
      <c r="ME147" s="62"/>
      <c r="MF147" s="62"/>
      <c r="MG147" s="62"/>
      <c r="MH147" s="62"/>
      <c r="MI147" s="62"/>
      <c r="MJ147" s="62"/>
      <c r="MK147" s="62"/>
      <c r="ML147" s="62"/>
      <c r="MM147" s="62"/>
      <c r="MN147" s="62"/>
      <c r="MO147" s="62"/>
      <c r="MP147" s="62"/>
      <c r="MQ147" s="62"/>
      <c r="MR147" s="62"/>
      <c r="MS147" s="62"/>
      <c r="MT147" s="62"/>
      <c r="MU147" s="62"/>
      <c r="MV147" s="62"/>
      <c r="MW147" s="62"/>
      <c r="MX147" s="62"/>
      <c r="MY147" s="62"/>
      <c r="MZ147" s="62"/>
      <c r="NA147" s="62"/>
      <c r="NB147" s="62"/>
      <c r="NC147" s="62"/>
      <c r="ND147" s="62"/>
      <c r="NE147" s="62"/>
      <c r="NF147" s="62"/>
      <c r="NG147" s="62"/>
      <c r="NH147" s="62"/>
      <c r="NI147" s="62"/>
      <c r="NJ147" s="62"/>
      <c r="NK147" s="62"/>
      <c r="NL147" s="62"/>
      <c r="NM147" s="62"/>
      <c r="NN147" s="62"/>
      <c r="NO147" s="62"/>
      <c r="NP147" s="62"/>
      <c r="NQ147" s="62"/>
      <c r="NR147" s="62"/>
      <c r="NS147" s="62"/>
      <c r="NT147" s="62"/>
      <c r="NU147" s="62"/>
      <c r="NV147" s="62"/>
      <c r="NW147" s="62"/>
      <c r="NX147" s="62"/>
      <c r="NY147" s="62"/>
      <c r="NZ147" s="62"/>
      <c r="OA147" s="62"/>
      <c r="OB147" s="62"/>
      <c r="OC147" s="62"/>
      <c r="OD147" s="62"/>
      <c r="OE147" s="62"/>
      <c r="OF147" s="62"/>
      <c r="OG147" s="62"/>
      <c r="OH147" s="62"/>
      <c r="OI147" s="62"/>
      <c r="OJ147" s="62"/>
      <c r="OK147" s="62"/>
      <c r="OL147" s="62"/>
      <c r="OM147" s="62"/>
      <c r="ON147" s="62"/>
      <c r="OO147" s="62"/>
      <c r="OP147" s="62"/>
      <c r="OQ147" s="62"/>
      <c r="OR147" s="62"/>
      <c r="OS147" s="62"/>
      <c r="OT147" s="62"/>
      <c r="OU147" s="62"/>
      <c r="OV147" s="62"/>
      <c r="OW147" s="62"/>
      <c r="OX147" s="62"/>
      <c r="OY147" s="62"/>
      <c r="OZ147" s="62"/>
      <c r="PA147" s="62"/>
      <c r="PB147" s="62"/>
      <c r="PC147" s="62"/>
      <c r="PD147" s="62"/>
      <c r="PE147" s="62"/>
      <c r="PF147" s="62"/>
      <c r="PG147" s="62"/>
      <c r="PH147" s="62"/>
      <c r="PI147" s="62"/>
      <c r="PJ147" s="62"/>
      <c r="PK147" s="62"/>
      <c r="PL147" s="62"/>
      <c r="PM147" s="62"/>
      <c r="PN147" s="62"/>
      <c r="PO147" s="62"/>
      <c r="PP147" s="62"/>
      <c r="PQ147" s="62"/>
      <c r="PR147" s="62"/>
      <c r="PS147" s="62"/>
      <c r="PT147" s="62"/>
      <c r="PU147" s="62"/>
      <c r="PV147" s="62"/>
      <c r="PW147" s="62"/>
      <c r="PX147" s="62"/>
      <c r="PY147" s="62"/>
      <c r="PZ147" s="62"/>
      <c r="QA147" s="62"/>
      <c r="QB147" s="62"/>
      <c r="QC147" s="62"/>
      <c r="QD147" s="62"/>
      <c r="QE147" s="62"/>
      <c r="QF147" s="62"/>
      <c r="QG147" s="62"/>
      <c r="QH147" s="62"/>
      <c r="QI147" s="62"/>
      <c r="QJ147" s="62"/>
      <c r="QK147" s="62"/>
      <c r="QL147" s="62"/>
      <c r="QM147" s="62"/>
      <c r="QN147" s="62"/>
      <c r="QO147" s="62"/>
      <c r="QP147" s="62"/>
      <c r="QQ147" s="62"/>
      <c r="QR147" s="62"/>
      <c r="QS147" s="62"/>
      <c r="QT147" s="62"/>
      <c r="QU147" s="62"/>
      <c r="QV147" s="62"/>
      <c r="QW147" s="62"/>
      <c r="QX147" s="62"/>
      <c r="QY147" s="62"/>
      <c r="QZ147" s="62"/>
      <c r="RA147" s="62"/>
      <c r="RB147" s="62"/>
      <c r="RC147" s="62"/>
      <c r="RD147" s="62"/>
      <c r="RE147" s="62"/>
      <c r="RF147" s="62"/>
      <c r="RG147" s="62"/>
      <c r="RH147" s="62"/>
      <c r="RI147" s="62"/>
      <c r="RJ147" s="62"/>
      <c r="RK147" s="62"/>
      <c r="RL147" s="62"/>
      <c r="RM147" s="62"/>
      <c r="RN147" s="62"/>
      <c r="RO147" s="62"/>
      <c r="RP147" s="62"/>
      <c r="RQ147" s="62"/>
      <c r="RR147" s="62"/>
      <c r="RS147" s="62"/>
      <c r="RT147" s="62"/>
      <c r="RU147" s="62"/>
      <c r="RV147" s="62"/>
      <c r="RW147" s="62"/>
      <c r="RX147" s="62"/>
      <c r="RY147" s="62"/>
      <c r="RZ147" s="62"/>
      <c r="SA147" s="62"/>
      <c r="SB147" s="62"/>
      <c r="SC147" s="62"/>
      <c r="SD147" s="62"/>
      <c r="SE147" s="62"/>
      <c r="SF147" s="62"/>
      <c r="SG147" s="62"/>
      <c r="SH147" s="62"/>
      <c r="SI147" s="62"/>
      <c r="SJ147" s="62"/>
      <c r="SK147" s="62"/>
      <c r="SL147" s="62"/>
      <c r="SM147" s="62"/>
      <c r="SN147" s="62"/>
      <c r="SO147" s="62"/>
      <c r="SP147" s="62"/>
      <c r="SQ147" s="62"/>
      <c r="SR147" s="62"/>
      <c r="SS147" s="62"/>
      <c r="ST147" s="62"/>
      <c r="SU147" s="62"/>
      <c r="SV147" s="62"/>
      <c r="SW147" s="62"/>
      <c r="SX147" s="62"/>
      <c r="SY147" s="62"/>
      <c r="SZ147" s="62"/>
      <c r="TA147" s="62"/>
      <c r="TB147" s="62"/>
      <c r="TC147" s="62"/>
      <c r="TD147" s="62"/>
      <c r="TE147" s="62"/>
      <c r="TF147" s="62"/>
      <c r="TG147" s="62"/>
      <c r="TH147" s="62"/>
      <c r="TI147" s="62"/>
      <c r="TJ147" s="62"/>
      <c r="TK147" s="62"/>
      <c r="TL147" s="62"/>
      <c r="TM147" s="62"/>
      <c r="TN147" s="62"/>
      <c r="TO147" s="62"/>
      <c r="TP147" s="62"/>
      <c r="TQ147" s="62"/>
      <c r="TR147" s="62"/>
      <c r="TS147" s="62"/>
      <c r="TT147" s="62"/>
      <c r="TU147" s="62"/>
      <c r="TV147" s="62"/>
      <c r="TW147" s="62"/>
      <c r="TX147" s="62"/>
      <c r="TY147" s="62"/>
      <c r="TZ147" s="62"/>
      <c r="UA147" s="62"/>
      <c r="UB147" s="62"/>
      <c r="UC147" s="62"/>
      <c r="UD147" s="62"/>
      <c r="UE147" s="62"/>
      <c r="UF147" s="62"/>
      <c r="UG147" s="62"/>
      <c r="UH147" s="62"/>
      <c r="UI147" s="62"/>
      <c r="UJ147" s="62"/>
      <c r="UK147" s="62"/>
      <c r="UL147" s="62"/>
      <c r="UM147" s="62"/>
      <c r="UN147" s="62"/>
      <c r="UO147" s="62"/>
      <c r="UP147" s="62"/>
      <c r="UQ147" s="62"/>
      <c r="UR147" s="62"/>
      <c r="US147" s="62"/>
      <c r="UT147" s="62"/>
      <c r="UU147" s="62"/>
      <c r="UV147" s="62"/>
      <c r="UW147" s="62"/>
      <c r="UX147" s="62"/>
      <c r="UY147" s="62"/>
      <c r="UZ147" s="62"/>
      <c r="VA147" s="62"/>
      <c r="VB147" s="62"/>
      <c r="VC147" s="62"/>
      <c r="VD147" s="62"/>
      <c r="VE147" s="62"/>
      <c r="VF147" s="62"/>
      <c r="VG147" s="62"/>
      <c r="VH147" s="62"/>
      <c r="VI147" s="62"/>
      <c r="VJ147" s="62"/>
      <c r="VK147" s="62"/>
      <c r="VL147" s="62"/>
      <c r="VM147" s="62"/>
      <c r="VN147" s="62"/>
      <c r="VO147" s="62"/>
      <c r="VP147" s="62"/>
      <c r="VQ147" s="62"/>
      <c r="VR147" s="62"/>
      <c r="VS147" s="62"/>
      <c r="VT147" s="62"/>
      <c r="VU147" s="62"/>
      <c r="VV147" s="62"/>
      <c r="VW147" s="62"/>
      <c r="VX147" s="62"/>
      <c r="VY147" s="62"/>
      <c r="VZ147" s="62"/>
      <c r="WA147" s="62"/>
      <c r="WB147" s="62"/>
      <c r="WC147" s="62"/>
      <c r="WD147" s="62"/>
      <c r="WE147" s="62"/>
      <c r="WF147" s="62"/>
      <c r="WG147" s="62"/>
      <c r="WH147" s="62"/>
      <c r="WI147" s="62"/>
      <c r="WJ147" s="62"/>
      <c r="WK147" s="62"/>
      <c r="WL147" s="62"/>
      <c r="WM147" s="62"/>
      <c r="WN147" s="62"/>
      <c r="WO147" s="62"/>
      <c r="WP147" s="62"/>
      <c r="WQ147" s="62"/>
      <c r="WR147" s="62"/>
      <c r="WS147" s="62"/>
      <c r="WT147" s="62"/>
      <c r="WU147" s="62"/>
      <c r="WV147" s="62"/>
      <c r="WW147" s="62"/>
      <c r="WX147" s="62"/>
      <c r="WY147" s="62"/>
      <c r="WZ147" s="62"/>
      <c r="XA147" s="62"/>
      <c r="XB147" s="62"/>
      <c r="XC147" s="62"/>
      <c r="XD147" s="62"/>
      <c r="XE147" s="62"/>
      <c r="XF147" s="62"/>
      <c r="XG147" s="62"/>
      <c r="XH147" s="62"/>
      <c r="XI147" s="62"/>
      <c r="XJ147" s="62"/>
      <c r="XK147" s="62"/>
      <c r="XL147" s="62"/>
      <c r="XM147" s="62"/>
      <c r="XN147" s="62"/>
      <c r="XO147" s="62"/>
      <c r="XP147" s="62"/>
      <c r="XQ147" s="62"/>
      <c r="XR147" s="62"/>
      <c r="XS147" s="62"/>
      <c r="XT147" s="62"/>
      <c r="XU147" s="62"/>
      <c r="XV147" s="62"/>
      <c r="XW147" s="62"/>
      <c r="XX147" s="62"/>
      <c r="XY147" s="62"/>
      <c r="XZ147" s="62"/>
      <c r="YA147" s="62"/>
      <c r="YB147" s="62"/>
      <c r="YC147" s="62"/>
      <c r="YD147" s="62"/>
      <c r="YE147" s="62"/>
      <c r="YF147" s="62"/>
      <c r="YG147" s="62"/>
      <c r="YH147" s="62"/>
      <c r="YI147" s="62"/>
      <c r="YJ147" s="62"/>
      <c r="YK147" s="62"/>
      <c r="YL147" s="62"/>
      <c r="YM147" s="62"/>
      <c r="YN147" s="62"/>
      <c r="YO147" s="62"/>
      <c r="YP147" s="62"/>
      <c r="YQ147" s="62"/>
      <c r="YR147" s="62"/>
      <c r="YS147" s="62"/>
      <c r="YT147" s="62"/>
      <c r="YU147" s="62"/>
      <c r="YV147" s="62"/>
      <c r="YW147" s="62"/>
      <c r="YX147" s="62"/>
      <c r="YY147" s="62"/>
      <c r="YZ147" s="62"/>
      <c r="ZA147" s="62"/>
      <c r="ZB147" s="62"/>
      <c r="ZC147" s="62"/>
      <c r="ZD147" s="62"/>
      <c r="ZE147" s="62"/>
      <c r="ZF147" s="62"/>
      <c r="ZG147" s="62"/>
      <c r="ZH147" s="62"/>
      <c r="ZI147" s="62"/>
      <c r="ZJ147" s="62"/>
      <c r="ZK147" s="62"/>
      <c r="ZL147" s="62"/>
      <c r="ZM147" s="62"/>
      <c r="ZN147" s="62"/>
      <c r="ZO147" s="62"/>
      <c r="ZP147" s="62"/>
      <c r="ZQ147" s="62"/>
      <c r="ZR147" s="62"/>
      <c r="ZS147" s="62"/>
      <c r="ZT147" s="62"/>
      <c r="ZU147" s="62"/>
      <c r="ZV147" s="62"/>
      <c r="ZW147" s="62"/>
      <c r="ZX147" s="62"/>
      <c r="ZY147" s="62"/>
      <c r="ZZ147" s="62"/>
      <c r="AAA147" s="62"/>
      <c r="AAB147" s="62"/>
      <c r="AAC147" s="62"/>
      <c r="AAD147" s="62"/>
      <c r="AAE147" s="62"/>
      <c r="AAF147" s="62"/>
      <c r="AAG147" s="62"/>
      <c r="AAH147" s="62"/>
      <c r="AAI147" s="62"/>
      <c r="AAJ147" s="62"/>
      <c r="AAK147" s="62"/>
      <c r="AAL147" s="62"/>
      <c r="AAM147" s="62"/>
      <c r="AAN147" s="62"/>
      <c r="AAO147" s="62"/>
      <c r="AAP147" s="62"/>
      <c r="AAQ147" s="62"/>
      <c r="AAR147" s="62"/>
      <c r="AAS147" s="62"/>
      <c r="AAT147" s="62"/>
      <c r="AAU147" s="62"/>
      <c r="AAV147" s="62"/>
      <c r="AAW147" s="62"/>
      <c r="AAX147" s="62"/>
      <c r="AAY147" s="62"/>
      <c r="AAZ147" s="62"/>
      <c r="ABA147" s="62"/>
      <c r="ABB147" s="62"/>
      <c r="ABC147" s="62"/>
      <c r="ABD147" s="62"/>
      <c r="ABE147" s="62"/>
      <c r="ABF147" s="62"/>
      <c r="ABG147" s="62"/>
      <c r="ABH147" s="62"/>
      <c r="ABI147" s="62"/>
      <c r="ABJ147" s="62"/>
      <c r="ABK147" s="62"/>
      <c r="ABL147" s="62"/>
      <c r="ABM147" s="62"/>
      <c r="ABN147" s="62"/>
      <c r="ABO147" s="62"/>
      <c r="ABP147" s="62"/>
      <c r="ABQ147" s="62"/>
      <c r="ABR147" s="62"/>
      <c r="ABS147" s="62"/>
      <c r="ABT147" s="62"/>
      <c r="ABU147" s="62"/>
      <c r="ABV147" s="62"/>
      <c r="ABW147" s="62"/>
      <c r="ABX147" s="62"/>
      <c r="ABY147" s="62"/>
      <c r="ABZ147" s="62"/>
      <c r="ACA147" s="62"/>
      <c r="ACB147" s="62"/>
      <c r="ACC147" s="62"/>
      <c r="ACD147" s="62"/>
      <c r="ACE147" s="62"/>
      <c r="ACF147" s="62"/>
      <c r="ACG147" s="62"/>
      <c r="ACH147" s="62"/>
      <c r="ACI147" s="62"/>
      <c r="ACJ147" s="62"/>
      <c r="ACK147" s="62"/>
      <c r="ACL147" s="62"/>
      <c r="ACM147" s="62"/>
      <c r="ACN147" s="62"/>
      <c r="ACO147" s="62"/>
      <c r="ACP147" s="62"/>
      <c r="ACQ147" s="62"/>
      <c r="ACR147" s="62"/>
      <c r="ACS147" s="62"/>
      <c r="ACT147" s="62"/>
      <c r="ACU147" s="62"/>
      <c r="ACV147" s="62"/>
      <c r="ACW147" s="62"/>
      <c r="ACX147" s="62"/>
      <c r="ACY147" s="62"/>
      <c r="ACZ147" s="62"/>
      <c r="ADA147" s="62"/>
      <c r="ADB147" s="62"/>
      <c r="ADC147" s="62"/>
      <c r="ADD147" s="62"/>
      <c r="ADE147" s="62"/>
      <c r="ADF147" s="62"/>
      <c r="ADG147" s="62"/>
      <c r="ADH147" s="62"/>
      <c r="ADI147" s="62"/>
      <c r="ADJ147" s="62"/>
      <c r="ADK147" s="62"/>
      <c r="ADL147" s="62"/>
      <c r="ADM147" s="62"/>
      <c r="ADN147" s="62"/>
      <c r="ADO147" s="62"/>
      <c r="ADP147" s="62"/>
      <c r="ADQ147" s="62"/>
      <c r="ADR147" s="62"/>
      <c r="ADS147" s="62"/>
      <c r="ADT147" s="62"/>
      <c r="ADU147" s="62"/>
      <c r="ADV147" s="62"/>
      <c r="ADW147" s="62"/>
      <c r="ADX147" s="62"/>
      <c r="ADY147" s="62"/>
      <c r="ADZ147" s="62"/>
      <c r="AEA147" s="62"/>
      <c r="AEB147" s="62"/>
      <c r="AEC147" s="62"/>
      <c r="AED147" s="62"/>
      <c r="AEE147" s="62"/>
      <c r="AEF147" s="62"/>
      <c r="AEG147" s="62"/>
      <c r="AEH147" s="62"/>
      <c r="AEI147" s="62"/>
      <c r="AEJ147" s="62"/>
      <c r="AEK147" s="62"/>
      <c r="AEL147" s="62"/>
      <c r="AEM147" s="62"/>
      <c r="AEN147" s="62"/>
      <c r="AEO147" s="62"/>
      <c r="AEP147" s="62"/>
      <c r="AEQ147" s="62"/>
      <c r="AER147" s="62"/>
      <c r="AES147" s="62"/>
      <c r="AET147" s="62"/>
      <c r="AEU147" s="62"/>
      <c r="AEV147" s="62"/>
      <c r="AEW147" s="62"/>
      <c r="AEX147" s="62"/>
      <c r="AEY147" s="62"/>
      <c r="AEZ147" s="62"/>
      <c r="AFA147" s="62"/>
      <c r="AFB147" s="62"/>
      <c r="AFC147" s="62"/>
      <c r="AFD147" s="62"/>
      <c r="AFE147" s="62"/>
      <c r="AFF147" s="62"/>
      <c r="AFG147" s="62"/>
      <c r="AFH147" s="62"/>
      <c r="AFI147" s="62"/>
      <c r="AFJ147" s="62"/>
      <c r="AFK147" s="62"/>
      <c r="AFL147" s="62"/>
      <c r="AFM147" s="62"/>
      <c r="AFN147" s="62"/>
      <c r="AFO147" s="62"/>
      <c r="AFP147" s="62"/>
      <c r="AFQ147" s="62"/>
      <c r="AFR147" s="62"/>
      <c r="AFS147" s="62"/>
      <c r="AFT147" s="62"/>
      <c r="AFU147" s="62"/>
      <c r="AFV147" s="62"/>
      <c r="AFW147" s="62"/>
      <c r="AFX147" s="62"/>
      <c r="AFY147" s="62"/>
      <c r="AFZ147" s="62"/>
      <c r="AGA147" s="62"/>
      <c r="AGB147" s="62"/>
      <c r="AGC147" s="62"/>
      <c r="AGD147" s="62"/>
      <c r="AGE147" s="62"/>
      <c r="AGF147" s="62"/>
      <c r="AGG147" s="62"/>
      <c r="AGH147" s="62"/>
      <c r="AGI147" s="62"/>
      <c r="AGJ147" s="62"/>
      <c r="AGK147" s="62"/>
      <c r="AGL147" s="62"/>
      <c r="AGM147" s="62"/>
      <c r="AGN147" s="62"/>
      <c r="AGO147" s="62"/>
      <c r="AGP147" s="62"/>
      <c r="AGQ147" s="62"/>
      <c r="AGR147" s="62"/>
      <c r="AGS147" s="62"/>
      <c r="AGT147" s="62"/>
      <c r="AGU147" s="62"/>
      <c r="AGV147" s="62"/>
      <c r="AGW147" s="62"/>
      <c r="AGX147" s="62"/>
      <c r="AGY147" s="62"/>
      <c r="AGZ147" s="62"/>
      <c r="AHA147" s="62"/>
      <c r="AHB147" s="62"/>
      <c r="AHC147" s="62"/>
      <c r="AHD147" s="62"/>
      <c r="AHE147" s="62"/>
      <c r="AHF147" s="62"/>
      <c r="AHG147" s="62"/>
      <c r="AHH147" s="62"/>
      <c r="AHI147" s="62"/>
      <c r="AHJ147" s="62"/>
      <c r="AHK147" s="62"/>
      <c r="AHL147" s="62"/>
      <c r="AHM147" s="62"/>
      <c r="AHN147" s="62"/>
      <c r="AHO147" s="62"/>
      <c r="AHP147" s="62"/>
      <c r="AHQ147" s="62"/>
      <c r="AHR147" s="62"/>
      <c r="AHS147" s="62"/>
      <c r="AHT147" s="62"/>
      <c r="AHU147" s="62"/>
      <c r="AHV147" s="62"/>
      <c r="AHW147" s="62"/>
      <c r="AHX147" s="62"/>
      <c r="AHY147" s="62"/>
      <c r="AHZ147" s="62"/>
      <c r="AIA147" s="62"/>
      <c r="AIB147" s="62"/>
      <c r="AIC147" s="62"/>
      <c r="AID147" s="62"/>
      <c r="AIE147" s="62"/>
      <c r="AIF147" s="62"/>
      <c r="AIG147" s="62"/>
      <c r="AIH147" s="62"/>
      <c r="AII147" s="62"/>
      <c r="AIJ147" s="62"/>
      <c r="AIK147" s="62"/>
      <c r="AIL147" s="62"/>
      <c r="AIM147" s="62"/>
      <c r="AIN147" s="62"/>
      <c r="AIO147" s="62"/>
      <c r="AIP147" s="62"/>
      <c r="AIQ147" s="62"/>
      <c r="AIR147" s="62"/>
      <c r="AIS147" s="62"/>
      <c r="AIT147" s="62"/>
      <c r="AIU147" s="62"/>
      <c r="AIV147" s="62"/>
      <c r="AIW147" s="62"/>
      <c r="AIX147" s="62"/>
      <c r="AIY147" s="62"/>
      <c r="AIZ147" s="62"/>
    </row>
    <row r="148" spans="1:936" x14ac:dyDescent="0.25">
      <c r="A148" s="84" t="s">
        <v>288</v>
      </c>
      <c r="C148" s="2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  <c r="DS148" s="62"/>
      <c r="DT148" s="62"/>
      <c r="DU148" s="62"/>
      <c r="DV148" s="62"/>
      <c r="DW148" s="62"/>
      <c r="DX148" s="62"/>
      <c r="DY148" s="62"/>
      <c r="DZ148" s="62"/>
      <c r="EA148" s="62"/>
      <c r="EB148" s="62"/>
      <c r="EC148" s="62"/>
      <c r="ED148" s="62"/>
      <c r="EE148" s="62"/>
      <c r="EF148" s="62"/>
      <c r="EG148" s="62"/>
      <c r="EH148" s="62"/>
      <c r="EI148" s="62"/>
      <c r="EJ148" s="62"/>
      <c r="EK148" s="62"/>
      <c r="EL148" s="62"/>
      <c r="EM148" s="62"/>
      <c r="EN148" s="62"/>
      <c r="EO148" s="62"/>
      <c r="EP148" s="62"/>
      <c r="EQ148" s="62"/>
      <c r="ER148" s="62"/>
      <c r="ES148" s="62"/>
      <c r="ET148" s="62"/>
      <c r="EU148" s="62"/>
      <c r="EV148" s="62"/>
      <c r="EW148" s="62"/>
      <c r="EX148" s="62"/>
      <c r="EY148" s="62"/>
      <c r="EZ148" s="62"/>
      <c r="FA148" s="62"/>
      <c r="FB148" s="62"/>
      <c r="FC148" s="62"/>
      <c r="FD148" s="62"/>
      <c r="FE148" s="62"/>
      <c r="FF148" s="62"/>
      <c r="FG148" s="62"/>
      <c r="FH148" s="62"/>
      <c r="FI148" s="62"/>
      <c r="FJ148" s="62"/>
      <c r="FK148" s="62"/>
      <c r="FL148" s="62"/>
      <c r="FM148" s="62"/>
      <c r="FN148" s="62"/>
      <c r="FO148" s="62"/>
      <c r="FP148" s="62"/>
      <c r="FQ148" s="62"/>
      <c r="FR148" s="62"/>
      <c r="FS148" s="62"/>
      <c r="FT148" s="62"/>
      <c r="FU148" s="62"/>
      <c r="FV148" s="62"/>
      <c r="FW148" s="62"/>
      <c r="FX148" s="62"/>
      <c r="FY148" s="62"/>
      <c r="FZ148" s="62"/>
      <c r="GA148" s="62"/>
      <c r="GB148" s="62"/>
      <c r="GC148" s="62"/>
      <c r="GD148" s="62"/>
      <c r="GE148" s="62"/>
      <c r="GF148" s="62"/>
      <c r="GG148" s="62"/>
      <c r="GH148" s="62"/>
      <c r="GI148" s="62"/>
      <c r="GJ148" s="62"/>
      <c r="GK148" s="62"/>
      <c r="GL148" s="62"/>
      <c r="GM148" s="62"/>
      <c r="GN148" s="62"/>
      <c r="GO148" s="62"/>
      <c r="GP148" s="62"/>
      <c r="GQ148" s="62"/>
      <c r="GR148" s="62"/>
      <c r="GS148" s="62"/>
      <c r="GT148" s="62"/>
      <c r="GU148" s="62"/>
      <c r="GV148" s="62"/>
      <c r="GW148" s="62"/>
      <c r="GX148" s="62"/>
      <c r="GY148" s="62"/>
      <c r="GZ148" s="62"/>
      <c r="HA148" s="62"/>
      <c r="HB148" s="62"/>
      <c r="HC148" s="62"/>
      <c r="HD148" s="62"/>
      <c r="HE148" s="62"/>
      <c r="HF148" s="62"/>
      <c r="HG148" s="62"/>
      <c r="HH148" s="62"/>
      <c r="HI148" s="62"/>
      <c r="HJ148" s="62"/>
      <c r="HK148" s="62"/>
      <c r="HL148" s="62"/>
      <c r="HM148" s="62"/>
      <c r="HN148" s="62"/>
      <c r="HO148" s="62"/>
      <c r="HP148" s="62"/>
      <c r="HQ148" s="62"/>
      <c r="HR148" s="62"/>
      <c r="HS148" s="62"/>
      <c r="HT148" s="62"/>
      <c r="HU148" s="62"/>
      <c r="HV148" s="62"/>
      <c r="HW148" s="62"/>
      <c r="HX148" s="62"/>
      <c r="HY148" s="62"/>
      <c r="HZ148" s="62"/>
      <c r="IA148" s="62"/>
      <c r="IB148" s="62"/>
      <c r="IC148" s="62"/>
      <c r="ID148" s="62"/>
      <c r="IE148" s="62"/>
      <c r="IF148" s="62"/>
      <c r="IG148" s="62"/>
      <c r="IH148" s="62"/>
      <c r="II148" s="62"/>
      <c r="IJ148" s="62"/>
      <c r="IK148" s="62"/>
      <c r="IL148" s="62"/>
      <c r="IM148" s="62"/>
      <c r="IN148" s="62"/>
      <c r="IO148" s="62"/>
      <c r="IP148" s="62"/>
      <c r="IQ148" s="62"/>
      <c r="IR148" s="62"/>
      <c r="IS148" s="62"/>
      <c r="IT148" s="62"/>
      <c r="IU148" s="62"/>
      <c r="IV148" s="62"/>
      <c r="IW148" s="62"/>
      <c r="IX148" s="62"/>
      <c r="IY148" s="62"/>
      <c r="IZ148" s="62"/>
      <c r="JA148" s="62"/>
      <c r="JB148" s="62"/>
      <c r="JC148" s="62"/>
      <c r="JD148" s="62"/>
      <c r="JE148" s="62"/>
      <c r="JF148" s="62"/>
      <c r="JG148" s="62"/>
      <c r="JH148" s="62"/>
      <c r="JI148" s="62"/>
      <c r="JJ148" s="62"/>
      <c r="JK148" s="62"/>
      <c r="JL148" s="62"/>
      <c r="JM148" s="62"/>
      <c r="JN148" s="62"/>
      <c r="JO148" s="62"/>
      <c r="JP148" s="62"/>
      <c r="JQ148" s="62"/>
      <c r="JR148" s="62"/>
      <c r="JS148" s="62"/>
      <c r="JT148" s="62"/>
      <c r="JU148" s="62"/>
      <c r="JV148" s="62"/>
      <c r="JW148" s="62"/>
      <c r="JX148" s="62"/>
      <c r="JY148" s="62"/>
      <c r="JZ148" s="62"/>
      <c r="KA148" s="62"/>
      <c r="KB148" s="62"/>
      <c r="KC148" s="62"/>
      <c r="KD148" s="62"/>
      <c r="KE148" s="62"/>
      <c r="KF148" s="62"/>
      <c r="KG148" s="62"/>
      <c r="KH148" s="62"/>
      <c r="KI148" s="62"/>
      <c r="KJ148" s="62"/>
      <c r="KK148" s="62"/>
      <c r="KL148" s="62"/>
      <c r="KM148" s="62"/>
      <c r="KN148" s="62"/>
      <c r="KO148" s="62"/>
      <c r="KP148" s="62"/>
      <c r="KQ148" s="62"/>
      <c r="KR148" s="62"/>
      <c r="KS148" s="62"/>
      <c r="KT148" s="62"/>
      <c r="KU148" s="62"/>
      <c r="KV148" s="62"/>
      <c r="KW148" s="62"/>
      <c r="KX148" s="62"/>
      <c r="KY148" s="62"/>
      <c r="KZ148" s="62"/>
      <c r="LA148" s="62"/>
      <c r="LB148" s="62"/>
      <c r="LC148" s="62"/>
      <c r="LD148" s="62"/>
      <c r="LE148" s="62"/>
      <c r="LF148" s="62"/>
      <c r="LG148" s="62"/>
      <c r="LH148" s="62"/>
      <c r="LI148" s="62"/>
      <c r="LJ148" s="62"/>
      <c r="LK148" s="62"/>
      <c r="LL148" s="62"/>
      <c r="LM148" s="62"/>
      <c r="LN148" s="62"/>
      <c r="LO148" s="62"/>
      <c r="LP148" s="62"/>
      <c r="LQ148" s="62"/>
      <c r="LR148" s="62"/>
      <c r="LS148" s="62"/>
      <c r="LT148" s="62"/>
      <c r="LU148" s="62"/>
      <c r="LV148" s="62"/>
      <c r="LW148" s="62"/>
      <c r="LX148" s="62"/>
      <c r="LY148" s="62"/>
      <c r="LZ148" s="62"/>
      <c r="MA148" s="62"/>
      <c r="MB148" s="62"/>
      <c r="MC148" s="62"/>
      <c r="MD148" s="62"/>
      <c r="ME148" s="62"/>
      <c r="MF148" s="62"/>
      <c r="MG148" s="62"/>
      <c r="MH148" s="62"/>
      <c r="MI148" s="62"/>
      <c r="MJ148" s="62"/>
      <c r="MK148" s="62"/>
      <c r="ML148" s="62"/>
      <c r="MM148" s="62"/>
      <c r="MN148" s="62"/>
      <c r="MO148" s="62"/>
      <c r="MP148" s="62"/>
      <c r="MQ148" s="62"/>
      <c r="MR148" s="62"/>
      <c r="MS148" s="62"/>
      <c r="MT148" s="62"/>
      <c r="MU148" s="62"/>
      <c r="MV148" s="62"/>
      <c r="MW148" s="62"/>
      <c r="MX148" s="62"/>
      <c r="MY148" s="62"/>
      <c r="MZ148" s="62"/>
      <c r="NA148" s="62"/>
      <c r="NB148" s="62"/>
      <c r="NC148" s="62"/>
      <c r="ND148" s="62"/>
      <c r="NE148" s="62"/>
      <c r="NF148" s="62"/>
      <c r="NG148" s="62"/>
      <c r="NH148" s="62"/>
      <c r="NI148" s="62"/>
      <c r="NJ148" s="62"/>
      <c r="NK148" s="62"/>
      <c r="NL148" s="62"/>
      <c r="NM148" s="62"/>
      <c r="NN148" s="62"/>
      <c r="NO148" s="62"/>
      <c r="NP148" s="62"/>
      <c r="NQ148" s="62"/>
      <c r="NR148" s="62"/>
      <c r="NS148" s="62"/>
      <c r="NT148" s="62"/>
      <c r="NU148" s="62"/>
      <c r="NV148" s="62"/>
      <c r="NW148" s="62"/>
      <c r="NX148" s="62"/>
      <c r="NY148" s="62"/>
      <c r="NZ148" s="62"/>
      <c r="OA148" s="62"/>
      <c r="OB148" s="62"/>
      <c r="OC148" s="62"/>
      <c r="OD148" s="62"/>
      <c r="OE148" s="62"/>
      <c r="OF148" s="62"/>
      <c r="OG148" s="62"/>
      <c r="OH148" s="62"/>
      <c r="OI148" s="62"/>
      <c r="OJ148" s="62"/>
      <c r="OK148" s="62"/>
      <c r="OL148" s="62"/>
      <c r="OM148" s="62"/>
      <c r="ON148" s="62"/>
      <c r="OO148" s="62"/>
      <c r="OP148" s="62"/>
      <c r="OQ148" s="62"/>
      <c r="OR148" s="62"/>
      <c r="OS148" s="62"/>
      <c r="OT148" s="62"/>
      <c r="OU148" s="62"/>
      <c r="OV148" s="62"/>
      <c r="OW148" s="62"/>
      <c r="OX148" s="62"/>
      <c r="OY148" s="62"/>
      <c r="OZ148" s="62"/>
      <c r="PA148" s="62"/>
      <c r="PB148" s="62"/>
      <c r="PC148" s="62"/>
      <c r="PD148" s="62"/>
      <c r="PE148" s="62"/>
      <c r="PF148" s="62"/>
      <c r="PG148" s="62"/>
      <c r="PH148" s="62"/>
      <c r="PI148" s="62"/>
      <c r="PJ148" s="62"/>
      <c r="PK148" s="62"/>
      <c r="PL148" s="62"/>
      <c r="PM148" s="62"/>
      <c r="PN148" s="62"/>
      <c r="PO148" s="62"/>
      <c r="PP148" s="62"/>
      <c r="PQ148" s="62"/>
      <c r="PR148" s="62"/>
      <c r="PS148" s="62"/>
      <c r="PT148" s="62"/>
      <c r="PU148" s="62"/>
      <c r="PV148" s="62"/>
      <c r="PW148" s="62"/>
      <c r="PX148" s="62"/>
      <c r="PY148" s="62"/>
      <c r="PZ148" s="62"/>
      <c r="QA148" s="62"/>
      <c r="QB148" s="62"/>
      <c r="QC148" s="62"/>
      <c r="QD148" s="62"/>
      <c r="QE148" s="62"/>
      <c r="QF148" s="62"/>
      <c r="QG148" s="62"/>
      <c r="QH148" s="62"/>
      <c r="QI148" s="62"/>
      <c r="QJ148" s="62"/>
      <c r="QK148" s="62"/>
      <c r="QL148" s="62"/>
      <c r="QM148" s="62"/>
      <c r="QN148" s="62"/>
      <c r="QO148" s="62"/>
      <c r="QP148" s="62"/>
      <c r="QQ148" s="62"/>
      <c r="QR148" s="62"/>
      <c r="QS148" s="62"/>
      <c r="QT148" s="62"/>
      <c r="QU148" s="62"/>
      <c r="QV148" s="62"/>
      <c r="QW148" s="62"/>
      <c r="QX148" s="62"/>
      <c r="QY148" s="62"/>
      <c r="QZ148" s="62"/>
      <c r="RA148" s="62"/>
      <c r="RB148" s="62"/>
      <c r="RC148" s="62"/>
      <c r="RD148" s="62"/>
      <c r="RE148" s="62"/>
      <c r="RF148" s="62"/>
      <c r="RG148" s="62"/>
      <c r="RH148" s="62"/>
      <c r="RI148" s="62"/>
      <c r="RJ148" s="62"/>
      <c r="RK148" s="62"/>
      <c r="RL148" s="62"/>
      <c r="RM148" s="62"/>
      <c r="RN148" s="62"/>
      <c r="RO148" s="62"/>
      <c r="RP148" s="62"/>
      <c r="RQ148" s="62"/>
      <c r="RR148" s="62"/>
      <c r="RS148" s="62"/>
      <c r="RT148" s="62"/>
      <c r="RU148" s="62"/>
      <c r="RV148" s="62"/>
      <c r="RW148" s="62"/>
      <c r="RX148" s="62"/>
      <c r="RY148" s="62"/>
      <c r="RZ148" s="62"/>
      <c r="SA148" s="62"/>
      <c r="SB148" s="62"/>
      <c r="SC148" s="62"/>
      <c r="SD148" s="62"/>
      <c r="SE148" s="62"/>
      <c r="SF148" s="62"/>
      <c r="SG148" s="62"/>
      <c r="SH148" s="62"/>
      <c r="SI148" s="62"/>
      <c r="SJ148" s="62"/>
      <c r="SK148" s="62"/>
      <c r="SL148" s="62"/>
      <c r="SM148" s="62"/>
      <c r="SN148" s="62"/>
      <c r="SO148" s="62"/>
      <c r="SP148" s="62"/>
      <c r="SQ148" s="62"/>
      <c r="SR148" s="62"/>
      <c r="SS148" s="62"/>
      <c r="ST148" s="62"/>
      <c r="SU148" s="62"/>
      <c r="SV148" s="62"/>
      <c r="SW148" s="62"/>
      <c r="SX148" s="62"/>
      <c r="SY148" s="62"/>
      <c r="SZ148" s="62"/>
      <c r="TA148" s="62"/>
      <c r="TB148" s="62"/>
      <c r="TC148" s="62"/>
      <c r="TD148" s="62"/>
      <c r="TE148" s="62"/>
      <c r="TF148" s="62"/>
      <c r="TG148" s="62"/>
      <c r="TH148" s="62"/>
      <c r="TI148" s="62"/>
      <c r="TJ148" s="62"/>
      <c r="TK148" s="62"/>
      <c r="TL148" s="62"/>
      <c r="TM148" s="62"/>
      <c r="TN148" s="62"/>
      <c r="TO148" s="62"/>
      <c r="TP148" s="62"/>
      <c r="TQ148" s="62"/>
      <c r="TR148" s="62"/>
      <c r="TS148" s="62"/>
      <c r="TT148" s="62"/>
      <c r="TU148" s="62"/>
      <c r="TV148" s="62"/>
      <c r="TW148" s="62"/>
      <c r="TX148" s="62"/>
      <c r="TY148" s="62"/>
      <c r="TZ148" s="62"/>
      <c r="UA148" s="62"/>
      <c r="UB148" s="62"/>
      <c r="UC148" s="62"/>
      <c r="UD148" s="62"/>
      <c r="UE148" s="62"/>
      <c r="UF148" s="62"/>
      <c r="UG148" s="62"/>
      <c r="UH148" s="62"/>
      <c r="UI148" s="62"/>
      <c r="UJ148" s="62"/>
      <c r="UK148" s="62"/>
      <c r="UL148" s="62"/>
      <c r="UM148" s="62"/>
      <c r="UN148" s="62"/>
      <c r="UO148" s="62"/>
      <c r="UP148" s="62"/>
      <c r="UQ148" s="62"/>
      <c r="UR148" s="62"/>
      <c r="US148" s="62"/>
      <c r="UT148" s="62"/>
      <c r="UU148" s="62"/>
      <c r="UV148" s="62"/>
      <c r="UW148" s="62"/>
      <c r="UX148" s="62"/>
      <c r="UY148" s="62"/>
      <c r="UZ148" s="62"/>
      <c r="VA148" s="62"/>
      <c r="VB148" s="62"/>
      <c r="VC148" s="62"/>
      <c r="VD148" s="62"/>
      <c r="VE148" s="62"/>
      <c r="VF148" s="62"/>
      <c r="VG148" s="62"/>
      <c r="VH148" s="62"/>
      <c r="VI148" s="62"/>
      <c r="VJ148" s="62"/>
      <c r="VK148" s="62"/>
      <c r="VL148" s="62"/>
      <c r="VM148" s="62"/>
      <c r="VN148" s="62"/>
      <c r="VO148" s="62"/>
      <c r="VP148" s="62"/>
      <c r="VQ148" s="62"/>
      <c r="VR148" s="62"/>
      <c r="VS148" s="62"/>
      <c r="VT148" s="62"/>
      <c r="VU148" s="62"/>
      <c r="VV148" s="62"/>
      <c r="VW148" s="62"/>
      <c r="VX148" s="62"/>
      <c r="VY148" s="62"/>
      <c r="VZ148" s="62"/>
      <c r="WA148" s="62"/>
      <c r="WB148" s="62"/>
      <c r="WC148" s="62"/>
      <c r="WD148" s="62"/>
      <c r="WE148" s="62"/>
      <c r="WF148" s="62"/>
      <c r="WG148" s="62"/>
      <c r="WH148" s="62"/>
      <c r="WI148" s="62"/>
      <c r="WJ148" s="62"/>
      <c r="WK148" s="62"/>
      <c r="WL148" s="62"/>
      <c r="WM148" s="62"/>
      <c r="WN148" s="62"/>
      <c r="WO148" s="62"/>
      <c r="WP148" s="62"/>
      <c r="WQ148" s="62"/>
      <c r="WR148" s="62"/>
      <c r="WS148" s="62"/>
      <c r="WT148" s="62"/>
      <c r="WU148" s="62"/>
      <c r="WV148" s="62"/>
      <c r="WW148" s="62"/>
      <c r="WX148" s="62"/>
      <c r="WY148" s="62"/>
      <c r="WZ148" s="62"/>
      <c r="XA148" s="62"/>
      <c r="XB148" s="62"/>
      <c r="XC148" s="62"/>
      <c r="XD148" s="62"/>
      <c r="XE148" s="62"/>
      <c r="XF148" s="62"/>
      <c r="XG148" s="62"/>
      <c r="XH148" s="62"/>
      <c r="XI148" s="62"/>
      <c r="XJ148" s="62"/>
      <c r="XK148" s="62"/>
      <c r="XL148" s="62"/>
      <c r="XM148" s="62"/>
      <c r="XN148" s="62"/>
      <c r="XO148" s="62"/>
      <c r="XP148" s="62"/>
      <c r="XQ148" s="62"/>
      <c r="XR148" s="62"/>
      <c r="XS148" s="62"/>
      <c r="XT148" s="62"/>
      <c r="XU148" s="62"/>
      <c r="XV148" s="62"/>
      <c r="XW148" s="62"/>
      <c r="XX148" s="62"/>
      <c r="XY148" s="62"/>
      <c r="XZ148" s="62"/>
      <c r="YA148" s="62"/>
      <c r="YB148" s="62"/>
      <c r="YC148" s="62"/>
      <c r="YD148" s="62"/>
      <c r="YE148" s="62"/>
      <c r="YF148" s="62"/>
      <c r="YG148" s="62"/>
      <c r="YH148" s="62"/>
      <c r="YI148" s="62"/>
      <c r="YJ148" s="62"/>
      <c r="YK148" s="62"/>
      <c r="YL148" s="62"/>
      <c r="YM148" s="62"/>
      <c r="YN148" s="62"/>
      <c r="YO148" s="62"/>
      <c r="YP148" s="62"/>
      <c r="YQ148" s="62"/>
      <c r="YR148" s="62"/>
      <c r="YS148" s="62"/>
      <c r="YT148" s="62"/>
      <c r="YU148" s="62"/>
      <c r="YV148" s="62"/>
      <c r="YW148" s="62"/>
      <c r="YX148" s="62"/>
      <c r="YY148" s="62"/>
      <c r="YZ148" s="62"/>
      <c r="ZA148" s="62"/>
      <c r="ZB148" s="62"/>
      <c r="ZC148" s="62"/>
      <c r="ZD148" s="62"/>
      <c r="ZE148" s="62"/>
      <c r="ZF148" s="62"/>
      <c r="ZG148" s="62"/>
      <c r="ZH148" s="62"/>
      <c r="ZI148" s="62"/>
      <c r="ZJ148" s="62"/>
      <c r="ZK148" s="62"/>
      <c r="ZL148" s="62"/>
      <c r="ZM148" s="62"/>
      <c r="ZN148" s="62"/>
      <c r="ZO148" s="62"/>
      <c r="ZP148" s="62"/>
      <c r="ZQ148" s="62"/>
      <c r="ZR148" s="62"/>
      <c r="ZS148" s="62"/>
      <c r="ZT148" s="62"/>
      <c r="ZU148" s="62"/>
      <c r="ZV148" s="62"/>
      <c r="ZW148" s="62"/>
      <c r="ZX148" s="62"/>
      <c r="ZY148" s="62"/>
      <c r="ZZ148" s="62"/>
      <c r="AAA148" s="62"/>
      <c r="AAB148" s="62"/>
      <c r="AAC148" s="62"/>
      <c r="AAD148" s="62"/>
      <c r="AAE148" s="62"/>
      <c r="AAF148" s="62"/>
      <c r="AAG148" s="62"/>
      <c r="AAH148" s="62"/>
      <c r="AAI148" s="62"/>
      <c r="AAJ148" s="62"/>
      <c r="AAK148" s="62"/>
      <c r="AAL148" s="62"/>
      <c r="AAM148" s="62"/>
      <c r="AAN148" s="62"/>
      <c r="AAO148" s="62"/>
      <c r="AAP148" s="62"/>
      <c r="AAQ148" s="62"/>
      <c r="AAR148" s="62"/>
      <c r="AAS148" s="62"/>
      <c r="AAT148" s="62"/>
      <c r="AAU148" s="62"/>
      <c r="AAV148" s="62"/>
      <c r="AAW148" s="62"/>
      <c r="AAX148" s="62"/>
      <c r="AAY148" s="62"/>
      <c r="AAZ148" s="62"/>
      <c r="ABA148" s="62"/>
      <c r="ABB148" s="62"/>
      <c r="ABC148" s="62"/>
      <c r="ABD148" s="62"/>
      <c r="ABE148" s="62"/>
      <c r="ABF148" s="62"/>
      <c r="ABG148" s="62"/>
      <c r="ABH148" s="62"/>
      <c r="ABI148" s="62"/>
      <c r="ABJ148" s="62"/>
      <c r="ABK148" s="62"/>
      <c r="ABL148" s="62"/>
      <c r="ABM148" s="62"/>
      <c r="ABN148" s="62"/>
      <c r="ABO148" s="62"/>
      <c r="ABP148" s="62"/>
      <c r="ABQ148" s="62"/>
      <c r="ABR148" s="62"/>
      <c r="ABS148" s="62"/>
      <c r="ABT148" s="62"/>
      <c r="ABU148" s="62"/>
      <c r="ABV148" s="62"/>
      <c r="ABW148" s="62"/>
      <c r="ABX148" s="62"/>
      <c r="ABY148" s="62"/>
      <c r="ABZ148" s="62"/>
      <c r="ACA148" s="62"/>
      <c r="ACB148" s="62"/>
      <c r="ACC148" s="62"/>
      <c r="ACD148" s="62"/>
      <c r="ACE148" s="62"/>
      <c r="ACF148" s="62"/>
      <c r="ACG148" s="62"/>
      <c r="ACH148" s="62"/>
      <c r="ACI148" s="62"/>
      <c r="ACJ148" s="62"/>
      <c r="ACK148" s="62"/>
      <c r="ACL148" s="62"/>
      <c r="ACM148" s="62"/>
      <c r="ACN148" s="62"/>
      <c r="ACO148" s="62"/>
      <c r="ACP148" s="62"/>
      <c r="ACQ148" s="62"/>
      <c r="ACR148" s="62"/>
      <c r="ACS148" s="62"/>
      <c r="ACT148" s="62"/>
      <c r="ACU148" s="62"/>
      <c r="ACV148" s="62"/>
      <c r="ACW148" s="62"/>
      <c r="ACX148" s="62"/>
      <c r="ACY148" s="62"/>
      <c r="ACZ148" s="62"/>
      <c r="ADA148" s="62"/>
      <c r="ADB148" s="62"/>
      <c r="ADC148" s="62"/>
      <c r="ADD148" s="62"/>
      <c r="ADE148" s="62"/>
      <c r="ADF148" s="62"/>
      <c r="ADG148" s="62"/>
      <c r="ADH148" s="62"/>
      <c r="ADI148" s="62"/>
      <c r="ADJ148" s="62"/>
      <c r="ADK148" s="62"/>
      <c r="ADL148" s="62"/>
      <c r="ADM148" s="62"/>
      <c r="ADN148" s="62"/>
      <c r="ADO148" s="62"/>
      <c r="ADP148" s="62"/>
      <c r="ADQ148" s="62"/>
      <c r="ADR148" s="62"/>
      <c r="ADS148" s="62"/>
      <c r="ADT148" s="62"/>
      <c r="ADU148" s="62"/>
      <c r="ADV148" s="62"/>
      <c r="ADW148" s="62"/>
      <c r="ADX148" s="62"/>
      <c r="ADY148" s="62"/>
      <c r="ADZ148" s="62"/>
      <c r="AEA148" s="62"/>
      <c r="AEB148" s="62"/>
      <c r="AEC148" s="62"/>
      <c r="AED148" s="62"/>
      <c r="AEE148" s="62"/>
      <c r="AEF148" s="62"/>
      <c r="AEG148" s="62"/>
      <c r="AEH148" s="62"/>
      <c r="AEI148" s="62"/>
      <c r="AEJ148" s="62"/>
      <c r="AEK148" s="62"/>
      <c r="AEL148" s="62"/>
      <c r="AEM148" s="62"/>
      <c r="AEN148" s="62"/>
      <c r="AEO148" s="62"/>
      <c r="AEP148" s="62"/>
      <c r="AEQ148" s="62"/>
      <c r="AER148" s="62"/>
      <c r="AES148" s="62"/>
      <c r="AET148" s="62"/>
      <c r="AEU148" s="62"/>
      <c r="AEV148" s="62"/>
      <c r="AEW148" s="62"/>
      <c r="AEX148" s="62"/>
      <c r="AEY148" s="62"/>
      <c r="AEZ148" s="62"/>
      <c r="AFA148" s="62"/>
      <c r="AFB148" s="62"/>
      <c r="AFC148" s="62"/>
      <c r="AFD148" s="62"/>
      <c r="AFE148" s="62"/>
      <c r="AFF148" s="62"/>
      <c r="AFG148" s="62"/>
      <c r="AFH148" s="62"/>
      <c r="AFI148" s="62"/>
      <c r="AFJ148" s="62"/>
      <c r="AFK148" s="62"/>
      <c r="AFL148" s="62"/>
      <c r="AFM148" s="62"/>
      <c r="AFN148" s="62"/>
      <c r="AFO148" s="62"/>
      <c r="AFP148" s="62"/>
      <c r="AFQ148" s="62"/>
      <c r="AFR148" s="62"/>
      <c r="AFS148" s="62"/>
      <c r="AFT148" s="62"/>
      <c r="AFU148" s="62"/>
      <c r="AFV148" s="62"/>
      <c r="AFW148" s="62"/>
      <c r="AFX148" s="62"/>
      <c r="AFY148" s="62"/>
      <c r="AFZ148" s="62"/>
      <c r="AGA148" s="62"/>
      <c r="AGB148" s="62"/>
      <c r="AGC148" s="62"/>
      <c r="AGD148" s="62"/>
      <c r="AGE148" s="62"/>
      <c r="AGF148" s="62"/>
      <c r="AGG148" s="62"/>
      <c r="AGH148" s="62"/>
      <c r="AGI148" s="62"/>
      <c r="AGJ148" s="62"/>
      <c r="AGK148" s="62"/>
      <c r="AGL148" s="62"/>
      <c r="AGM148" s="62"/>
      <c r="AGN148" s="62"/>
      <c r="AGO148" s="62"/>
      <c r="AGP148" s="62"/>
      <c r="AGQ148" s="62"/>
      <c r="AGR148" s="62"/>
      <c r="AGS148" s="62"/>
      <c r="AGT148" s="62"/>
      <c r="AGU148" s="62"/>
      <c r="AGV148" s="62"/>
      <c r="AGW148" s="62"/>
      <c r="AGX148" s="62"/>
      <c r="AGY148" s="62"/>
      <c r="AGZ148" s="62"/>
      <c r="AHA148" s="62"/>
      <c r="AHB148" s="62"/>
      <c r="AHC148" s="62"/>
      <c r="AHD148" s="62"/>
      <c r="AHE148" s="62"/>
      <c r="AHF148" s="62"/>
      <c r="AHG148" s="62"/>
      <c r="AHH148" s="62"/>
      <c r="AHI148" s="62"/>
      <c r="AHJ148" s="62"/>
      <c r="AHK148" s="62"/>
      <c r="AHL148" s="62"/>
      <c r="AHM148" s="62"/>
      <c r="AHN148" s="62"/>
      <c r="AHO148" s="62"/>
      <c r="AHP148" s="62"/>
      <c r="AHQ148" s="62"/>
      <c r="AHR148" s="62"/>
      <c r="AHS148" s="62"/>
      <c r="AHT148" s="62"/>
      <c r="AHU148" s="62"/>
      <c r="AHV148" s="62"/>
      <c r="AHW148" s="62"/>
      <c r="AHX148" s="62"/>
      <c r="AHY148" s="62"/>
      <c r="AHZ148" s="62"/>
      <c r="AIA148" s="62"/>
      <c r="AIB148" s="62"/>
      <c r="AIC148" s="62"/>
      <c r="AID148" s="62"/>
      <c r="AIE148" s="62"/>
      <c r="AIF148" s="62"/>
      <c r="AIG148" s="62"/>
      <c r="AIH148" s="62"/>
      <c r="AII148" s="62"/>
      <c r="AIJ148" s="62"/>
      <c r="AIK148" s="62"/>
      <c r="AIL148" s="62"/>
      <c r="AIM148" s="62"/>
      <c r="AIN148" s="62"/>
      <c r="AIO148" s="62"/>
      <c r="AIP148" s="62"/>
      <c r="AIQ148" s="62"/>
      <c r="AIR148" s="62"/>
      <c r="AIS148" s="62"/>
      <c r="AIT148" s="62"/>
      <c r="AIU148" s="62"/>
      <c r="AIV148" s="62"/>
      <c r="AIW148" s="62"/>
      <c r="AIX148" s="62"/>
      <c r="AIY148" s="62"/>
      <c r="AIZ148" s="62"/>
    </row>
    <row r="149" spans="1:936" x14ac:dyDescent="0.25">
      <c r="A149" s="2"/>
      <c r="B149" s="50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  <c r="DS149" s="62"/>
      <c r="DT149" s="62"/>
      <c r="DU149" s="62"/>
      <c r="DV149" s="62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2"/>
      <c r="EI149" s="62"/>
      <c r="EJ149" s="62"/>
      <c r="EK149" s="62"/>
      <c r="EL149" s="62"/>
      <c r="EM149" s="62"/>
      <c r="EN149" s="62"/>
      <c r="EO149" s="62"/>
      <c r="EP149" s="62"/>
      <c r="EQ149" s="62"/>
      <c r="ER149" s="62"/>
      <c r="ES149" s="62"/>
      <c r="ET149" s="62"/>
      <c r="EU149" s="62"/>
      <c r="EV149" s="62"/>
      <c r="EW149" s="62"/>
      <c r="EX149" s="62"/>
      <c r="EY149" s="62"/>
      <c r="EZ149" s="62"/>
      <c r="FA149" s="62"/>
      <c r="FB149" s="62"/>
      <c r="FC149" s="62"/>
      <c r="FD149" s="62"/>
      <c r="FE149" s="62"/>
      <c r="FF149" s="62"/>
      <c r="FG149" s="62"/>
      <c r="FH149" s="62"/>
      <c r="FI149" s="62"/>
      <c r="FJ149" s="62"/>
      <c r="FK149" s="62"/>
      <c r="FL149" s="62"/>
      <c r="FM149" s="62"/>
      <c r="FN149" s="62"/>
      <c r="FO149" s="62"/>
      <c r="FP149" s="62"/>
      <c r="FQ149" s="62"/>
      <c r="FR149" s="62"/>
      <c r="FS149" s="62"/>
      <c r="FT149" s="62"/>
      <c r="FU149" s="62"/>
      <c r="FV149" s="62"/>
      <c r="FW149" s="62"/>
      <c r="FX149" s="62"/>
      <c r="FY149" s="62"/>
      <c r="FZ149" s="62"/>
      <c r="GA149" s="62"/>
      <c r="GB149" s="62"/>
      <c r="GC149" s="62"/>
      <c r="GD149" s="62"/>
      <c r="GE149" s="62"/>
      <c r="GF149" s="62"/>
      <c r="GG149" s="62"/>
      <c r="GH149" s="62"/>
      <c r="GI149" s="62"/>
      <c r="GJ149" s="62"/>
      <c r="GK149" s="62"/>
      <c r="GL149" s="62"/>
      <c r="GM149" s="62"/>
      <c r="GN149" s="62"/>
      <c r="GO149" s="62"/>
      <c r="GP149" s="62"/>
      <c r="GQ149" s="62"/>
      <c r="GR149" s="62"/>
      <c r="GS149" s="62"/>
      <c r="GT149" s="62"/>
      <c r="GU149" s="62"/>
      <c r="GV149" s="62"/>
      <c r="GW149" s="62"/>
      <c r="GX149" s="62"/>
      <c r="GY149" s="62"/>
      <c r="GZ149" s="62"/>
      <c r="HA149" s="62"/>
      <c r="HB149" s="62"/>
      <c r="HC149" s="62"/>
      <c r="HD149" s="62"/>
      <c r="HE149" s="62"/>
      <c r="HF149" s="62"/>
      <c r="HG149" s="62"/>
      <c r="HH149" s="62"/>
      <c r="HI149" s="62"/>
      <c r="HJ149" s="62"/>
      <c r="HK149" s="62"/>
      <c r="HL149" s="62"/>
      <c r="HM149" s="62"/>
      <c r="HN149" s="62"/>
      <c r="HO149" s="62"/>
      <c r="HP149" s="62"/>
      <c r="HQ149" s="62"/>
      <c r="HR149" s="62"/>
      <c r="HS149" s="62"/>
      <c r="HT149" s="62"/>
      <c r="HU149" s="62"/>
      <c r="HV149" s="62"/>
      <c r="HW149" s="62"/>
      <c r="HX149" s="62"/>
      <c r="HY149" s="62"/>
      <c r="HZ149" s="62"/>
      <c r="IA149" s="62"/>
      <c r="IB149" s="62"/>
      <c r="IC149" s="62"/>
      <c r="ID149" s="62"/>
      <c r="IE149" s="62"/>
      <c r="IF149" s="62"/>
      <c r="IG149" s="62"/>
      <c r="IH149" s="62"/>
      <c r="II149" s="62"/>
      <c r="IJ149" s="62"/>
      <c r="IK149" s="62"/>
      <c r="IL149" s="62"/>
      <c r="IM149" s="62"/>
      <c r="IN149" s="62"/>
      <c r="IO149" s="62"/>
      <c r="IP149" s="62"/>
      <c r="IQ149" s="62"/>
      <c r="IR149" s="62"/>
      <c r="IS149" s="62"/>
      <c r="IT149" s="62"/>
      <c r="IU149" s="62"/>
      <c r="IV149" s="62"/>
      <c r="IW149" s="62"/>
      <c r="IX149" s="62"/>
      <c r="IY149" s="62"/>
      <c r="IZ149" s="62"/>
      <c r="JA149" s="62"/>
      <c r="JB149" s="62"/>
      <c r="JC149" s="62"/>
      <c r="JD149" s="62"/>
      <c r="JE149" s="62"/>
      <c r="JF149" s="62"/>
      <c r="JG149" s="62"/>
      <c r="JH149" s="62"/>
      <c r="JI149" s="62"/>
      <c r="JJ149" s="62"/>
      <c r="JK149" s="62"/>
      <c r="JL149" s="62"/>
      <c r="JM149" s="62"/>
      <c r="JN149" s="62"/>
      <c r="JO149" s="62"/>
      <c r="JP149" s="62"/>
      <c r="JQ149" s="62"/>
      <c r="JR149" s="62"/>
      <c r="JS149" s="62"/>
      <c r="JT149" s="62"/>
      <c r="JU149" s="62"/>
      <c r="JV149" s="62"/>
      <c r="JW149" s="62"/>
      <c r="JX149" s="62"/>
      <c r="JY149" s="62"/>
      <c r="JZ149" s="62"/>
      <c r="KA149" s="62"/>
      <c r="KB149" s="62"/>
      <c r="KC149" s="62"/>
      <c r="KD149" s="62"/>
      <c r="KE149" s="62"/>
      <c r="KF149" s="62"/>
      <c r="KG149" s="62"/>
      <c r="KH149" s="62"/>
      <c r="KI149" s="62"/>
      <c r="KJ149" s="62"/>
      <c r="KK149" s="62"/>
      <c r="KL149" s="62"/>
      <c r="KM149" s="62"/>
      <c r="KN149" s="62"/>
      <c r="KO149" s="62"/>
      <c r="KP149" s="62"/>
      <c r="KQ149" s="62"/>
      <c r="KR149" s="62"/>
      <c r="KS149" s="62"/>
      <c r="KT149" s="62"/>
      <c r="KU149" s="62"/>
      <c r="KV149" s="62"/>
      <c r="KW149" s="62"/>
      <c r="KX149" s="62"/>
      <c r="KY149" s="62"/>
      <c r="KZ149" s="62"/>
      <c r="LA149" s="62"/>
      <c r="LB149" s="62"/>
      <c r="LC149" s="62"/>
      <c r="LD149" s="62"/>
      <c r="LE149" s="62"/>
      <c r="LF149" s="62"/>
      <c r="LG149" s="62"/>
      <c r="LH149" s="62"/>
      <c r="LI149" s="62"/>
      <c r="LJ149" s="62"/>
      <c r="LK149" s="62"/>
      <c r="LL149" s="62"/>
      <c r="LM149" s="62"/>
      <c r="LN149" s="62"/>
      <c r="LO149" s="62"/>
      <c r="LP149" s="62"/>
      <c r="LQ149" s="62"/>
      <c r="LR149" s="62"/>
      <c r="LS149" s="62"/>
      <c r="LT149" s="62"/>
      <c r="LU149" s="62"/>
      <c r="LV149" s="62"/>
      <c r="LW149" s="62"/>
      <c r="LX149" s="62"/>
      <c r="LY149" s="62"/>
      <c r="LZ149" s="62"/>
      <c r="MA149" s="62"/>
      <c r="MB149" s="62"/>
      <c r="MC149" s="62"/>
      <c r="MD149" s="62"/>
      <c r="ME149" s="62"/>
      <c r="MF149" s="62"/>
      <c r="MG149" s="62"/>
      <c r="MH149" s="62"/>
      <c r="MI149" s="62"/>
      <c r="MJ149" s="62"/>
      <c r="MK149" s="62"/>
      <c r="ML149" s="62"/>
      <c r="MM149" s="62"/>
      <c r="MN149" s="62"/>
      <c r="MO149" s="62"/>
      <c r="MP149" s="62"/>
      <c r="MQ149" s="62"/>
      <c r="MR149" s="62"/>
      <c r="MS149" s="62"/>
      <c r="MT149" s="62"/>
      <c r="MU149" s="62"/>
      <c r="MV149" s="62"/>
      <c r="MW149" s="62"/>
      <c r="MX149" s="62"/>
      <c r="MY149" s="62"/>
      <c r="MZ149" s="62"/>
      <c r="NA149" s="62"/>
      <c r="NB149" s="62"/>
      <c r="NC149" s="62"/>
      <c r="ND149" s="62"/>
      <c r="NE149" s="62"/>
      <c r="NF149" s="62"/>
      <c r="NG149" s="62"/>
      <c r="NH149" s="62"/>
      <c r="NI149" s="62"/>
      <c r="NJ149" s="62"/>
      <c r="NK149" s="62"/>
      <c r="NL149" s="62"/>
      <c r="NM149" s="62"/>
      <c r="NN149" s="62"/>
      <c r="NO149" s="62"/>
      <c r="NP149" s="62"/>
      <c r="NQ149" s="62"/>
      <c r="NR149" s="62"/>
      <c r="NS149" s="62"/>
      <c r="NT149" s="62"/>
      <c r="NU149" s="62"/>
      <c r="NV149" s="62"/>
      <c r="NW149" s="62"/>
      <c r="NX149" s="62"/>
      <c r="NY149" s="62"/>
      <c r="NZ149" s="62"/>
      <c r="OA149" s="62"/>
      <c r="OB149" s="62"/>
      <c r="OC149" s="62"/>
      <c r="OD149" s="62"/>
      <c r="OE149" s="62"/>
      <c r="OF149" s="62"/>
      <c r="OG149" s="62"/>
      <c r="OH149" s="62"/>
      <c r="OI149" s="62"/>
      <c r="OJ149" s="62"/>
      <c r="OK149" s="62"/>
      <c r="OL149" s="62"/>
      <c r="OM149" s="62"/>
      <c r="ON149" s="62"/>
      <c r="OO149" s="62"/>
      <c r="OP149" s="62"/>
      <c r="OQ149" s="62"/>
      <c r="OR149" s="62"/>
      <c r="OS149" s="62"/>
      <c r="OT149" s="62"/>
      <c r="OU149" s="62"/>
      <c r="OV149" s="62"/>
      <c r="OW149" s="62"/>
      <c r="OX149" s="62"/>
      <c r="OY149" s="62"/>
      <c r="OZ149" s="62"/>
      <c r="PA149" s="62"/>
      <c r="PB149" s="62"/>
      <c r="PC149" s="62"/>
      <c r="PD149" s="62"/>
      <c r="PE149" s="62"/>
      <c r="PF149" s="62"/>
      <c r="PG149" s="62"/>
      <c r="PH149" s="62"/>
      <c r="PI149" s="62"/>
      <c r="PJ149" s="62"/>
      <c r="PK149" s="62"/>
      <c r="PL149" s="62"/>
      <c r="PM149" s="62"/>
      <c r="PN149" s="62"/>
      <c r="PO149" s="62"/>
      <c r="PP149" s="62"/>
      <c r="PQ149" s="62"/>
      <c r="PR149" s="62"/>
      <c r="PS149" s="62"/>
      <c r="PT149" s="62"/>
      <c r="PU149" s="62"/>
      <c r="PV149" s="62"/>
      <c r="PW149" s="62"/>
      <c r="PX149" s="62"/>
      <c r="PY149" s="62"/>
      <c r="PZ149" s="62"/>
      <c r="QA149" s="62"/>
      <c r="QB149" s="62"/>
      <c r="QC149" s="62"/>
      <c r="QD149" s="62"/>
      <c r="QE149" s="62"/>
      <c r="QF149" s="62"/>
      <c r="QG149" s="62"/>
      <c r="QH149" s="62"/>
      <c r="QI149" s="62"/>
      <c r="QJ149" s="62"/>
      <c r="QK149" s="62"/>
      <c r="QL149" s="62"/>
      <c r="QM149" s="62"/>
      <c r="QN149" s="62"/>
      <c r="QO149" s="62"/>
      <c r="QP149" s="62"/>
      <c r="QQ149" s="62"/>
      <c r="QR149" s="62"/>
      <c r="QS149" s="62"/>
      <c r="QT149" s="62"/>
      <c r="QU149" s="62"/>
      <c r="QV149" s="62"/>
      <c r="QW149" s="62"/>
      <c r="QX149" s="62"/>
      <c r="QY149" s="62"/>
      <c r="QZ149" s="62"/>
      <c r="RA149" s="62"/>
      <c r="RB149" s="62"/>
      <c r="RC149" s="62"/>
      <c r="RD149" s="62"/>
      <c r="RE149" s="62"/>
      <c r="RF149" s="62"/>
      <c r="RG149" s="62"/>
      <c r="RH149" s="62"/>
      <c r="RI149" s="62"/>
      <c r="RJ149" s="62"/>
      <c r="RK149" s="62"/>
      <c r="RL149" s="62"/>
      <c r="RM149" s="62"/>
      <c r="RN149" s="62"/>
      <c r="RO149" s="62"/>
      <c r="RP149" s="62"/>
      <c r="RQ149" s="62"/>
      <c r="RR149" s="62"/>
      <c r="RS149" s="62"/>
      <c r="RT149" s="62"/>
      <c r="RU149" s="62"/>
      <c r="RV149" s="62"/>
      <c r="RW149" s="62"/>
      <c r="RX149" s="62"/>
      <c r="RY149" s="62"/>
      <c r="RZ149" s="62"/>
      <c r="SA149" s="62"/>
      <c r="SB149" s="62"/>
      <c r="SC149" s="62"/>
      <c r="SD149" s="62"/>
      <c r="SE149" s="62"/>
      <c r="SF149" s="62"/>
      <c r="SG149" s="62"/>
      <c r="SH149" s="62"/>
      <c r="SI149" s="62"/>
      <c r="SJ149" s="62"/>
      <c r="SK149" s="62"/>
      <c r="SL149" s="62"/>
      <c r="SM149" s="62"/>
      <c r="SN149" s="62"/>
      <c r="SO149" s="62"/>
      <c r="SP149" s="62"/>
      <c r="SQ149" s="62"/>
      <c r="SR149" s="62"/>
      <c r="SS149" s="62"/>
      <c r="ST149" s="62"/>
      <c r="SU149" s="62"/>
      <c r="SV149" s="62"/>
      <c r="SW149" s="62"/>
      <c r="SX149" s="62"/>
      <c r="SY149" s="62"/>
      <c r="SZ149" s="62"/>
      <c r="TA149" s="62"/>
      <c r="TB149" s="62"/>
      <c r="TC149" s="62"/>
      <c r="TD149" s="62"/>
      <c r="TE149" s="62"/>
      <c r="TF149" s="62"/>
      <c r="TG149" s="62"/>
      <c r="TH149" s="62"/>
      <c r="TI149" s="62"/>
      <c r="TJ149" s="62"/>
      <c r="TK149" s="62"/>
      <c r="TL149" s="62"/>
      <c r="TM149" s="62"/>
      <c r="TN149" s="62"/>
      <c r="TO149" s="62"/>
      <c r="TP149" s="62"/>
      <c r="TQ149" s="62"/>
      <c r="TR149" s="62"/>
      <c r="TS149" s="62"/>
      <c r="TT149" s="62"/>
      <c r="TU149" s="62"/>
      <c r="TV149" s="62"/>
      <c r="TW149" s="62"/>
      <c r="TX149" s="62"/>
      <c r="TY149" s="62"/>
      <c r="TZ149" s="62"/>
      <c r="UA149" s="62"/>
      <c r="UB149" s="62"/>
      <c r="UC149" s="62"/>
      <c r="UD149" s="62"/>
      <c r="UE149" s="62"/>
      <c r="UF149" s="62"/>
      <c r="UG149" s="62"/>
      <c r="UH149" s="62"/>
      <c r="UI149" s="62"/>
      <c r="UJ149" s="62"/>
      <c r="UK149" s="62"/>
      <c r="UL149" s="62"/>
      <c r="UM149" s="62"/>
      <c r="UN149" s="62"/>
      <c r="UO149" s="62"/>
      <c r="UP149" s="62"/>
      <c r="UQ149" s="62"/>
      <c r="UR149" s="62"/>
      <c r="US149" s="62"/>
      <c r="UT149" s="62"/>
      <c r="UU149" s="62"/>
      <c r="UV149" s="62"/>
      <c r="UW149" s="62"/>
      <c r="UX149" s="62"/>
      <c r="UY149" s="62"/>
      <c r="UZ149" s="62"/>
      <c r="VA149" s="62"/>
      <c r="VB149" s="62"/>
      <c r="VC149" s="62"/>
      <c r="VD149" s="62"/>
      <c r="VE149" s="62"/>
      <c r="VF149" s="62"/>
      <c r="VG149" s="62"/>
      <c r="VH149" s="62"/>
      <c r="VI149" s="62"/>
      <c r="VJ149" s="62"/>
      <c r="VK149" s="62"/>
      <c r="VL149" s="62"/>
      <c r="VM149" s="62"/>
      <c r="VN149" s="62"/>
      <c r="VO149" s="62"/>
      <c r="VP149" s="62"/>
      <c r="VQ149" s="62"/>
      <c r="VR149" s="62"/>
      <c r="VS149" s="62"/>
      <c r="VT149" s="62"/>
      <c r="VU149" s="62"/>
      <c r="VV149" s="62"/>
      <c r="VW149" s="62"/>
      <c r="VX149" s="62"/>
      <c r="VY149" s="62"/>
      <c r="VZ149" s="62"/>
      <c r="WA149" s="62"/>
      <c r="WB149" s="62"/>
      <c r="WC149" s="62"/>
      <c r="WD149" s="62"/>
      <c r="WE149" s="62"/>
      <c r="WF149" s="62"/>
      <c r="WG149" s="62"/>
      <c r="WH149" s="62"/>
      <c r="WI149" s="62"/>
      <c r="WJ149" s="62"/>
      <c r="WK149" s="62"/>
      <c r="WL149" s="62"/>
      <c r="WM149" s="62"/>
      <c r="WN149" s="62"/>
      <c r="WO149" s="62"/>
      <c r="WP149" s="62"/>
      <c r="WQ149" s="62"/>
      <c r="WR149" s="62"/>
      <c r="WS149" s="62"/>
      <c r="WT149" s="62"/>
      <c r="WU149" s="62"/>
      <c r="WV149" s="62"/>
      <c r="WW149" s="62"/>
      <c r="WX149" s="62"/>
      <c r="WY149" s="62"/>
      <c r="WZ149" s="62"/>
      <c r="XA149" s="62"/>
      <c r="XB149" s="62"/>
      <c r="XC149" s="62"/>
      <c r="XD149" s="62"/>
      <c r="XE149" s="62"/>
      <c r="XF149" s="62"/>
      <c r="XG149" s="62"/>
      <c r="XH149" s="62"/>
      <c r="XI149" s="62"/>
      <c r="XJ149" s="62"/>
      <c r="XK149" s="62"/>
      <c r="XL149" s="62"/>
      <c r="XM149" s="62"/>
      <c r="XN149" s="62"/>
      <c r="XO149" s="62"/>
      <c r="XP149" s="62"/>
      <c r="XQ149" s="62"/>
      <c r="XR149" s="62"/>
      <c r="XS149" s="62"/>
      <c r="XT149" s="62"/>
      <c r="XU149" s="62"/>
      <c r="XV149" s="62"/>
      <c r="XW149" s="62"/>
      <c r="XX149" s="62"/>
      <c r="XY149" s="62"/>
      <c r="XZ149" s="62"/>
      <c r="YA149" s="62"/>
      <c r="YB149" s="62"/>
      <c r="YC149" s="62"/>
      <c r="YD149" s="62"/>
      <c r="YE149" s="62"/>
      <c r="YF149" s="62"/>
      <c r="YG149" s="62"/>
      <c r="YH149" s="62"/>
      <c r="YI149" s="62"/>
      <c r="YJ149" s="62"/>
      <c r="YK149" s="62"/>
      <c r="YL149" s="62"/>
      <c r="YM149" s="62"/>
      <c r="YN149" s="62"/>
      <c r="YO149" s="62"/>
      <c r="YP149" s="62"/>
      <c r="YQ149" s="62"/>
      <c r="YR149" s="62"/>
      <c r="YS149" s="62"/>
      <c r="YT149" s="62"/>
      <c r="YU149" s="62"/>
      <c r="YV149" s="62"/>
      <c r="YW149" s="62"/>
      <c r="YX149" s="62"/>
      <c r="YY149" s="62"/>
      <c r="YZ149" s="62"/>
      <c r="ZA149" s="62"/>
      <c r="ZB149" s="62"/>
      <c r="ZC149" s="62"/>
      <c r="ZD149" s="62"/>
      <c r="ZE149" s="62"/>
      <c r="ZF149" s="62"/>
      <c r="ZG149" s="62"/>
      <c r="ZH149" s="62"/>
      <c r="ZI149" s="62"/>
      <c r="ZJ149" s="62"/>
      <c r="ZK149" s="62"/>
      <c r="ZL149" s="62"/>
      <c r="ZM149" s="62"/>
      <c r="ZN149" s="62"/>
      <c r="ZO149" s="62"/>
      <c r="ZP149" s="62"/>
      <c r="ZQ149" s="62"/>
      <c r="ZR149" s="62"/>
      <c r="ZS149" s="62"/>
      <c r="ZT149" s="62"/>
      <c r="ZU149" s="62"/>
      <c r="ZV149" s="62"/>
      <c r="ZW149" s="62"/>
      <c r="ZX149" s="62"/>
      <c r="ZY149" s="62"/>
      <c r="ZZ149" s="62"/>
      <c r="AAA149" s="62"/>
      <c r="AAB149" s="62"/>
      <c r="AAC149" s="62"/>
      <c r="AAD149" s="62"/>
      <c r="AAE149" s="62"/>
      <c r="AAF149" s="62"/>
      <c r="AAG149" s="62"/>
      <c r="AAH149" s="62"/>
      <c r="AAI149" s="62"/>
      <c r="AAJ149" s="62"/>
      <c r="AAK149" s="62"/>
      <c r="AAL149" s="62"/>
      <c r="AAM149" s="62"/>
      <c r="AAN149" s="62"/>
      <c r="AAO149" s="62"/>
      <c r="AAP149" s="62"/>
      <c r="AAQ149" s="62"/>
      <c r="AAR149" s="62"/>
      <c r="AAS149" s="62"/>
      <c r="AAT149" s="62"/>
      <c r="AAU149" s="62"/>
      <c r="AAV149" s="62"/>
      <c r="AAW149" s="62"/>
      <c r="AAX149" s="62"/>
      <c r="AAY149" s="62"/>
      <c r="AAZ149" s="62"/>
      <c r="ABA149" s="62"/>
      <c r="ABB149" s="62"/>
      <c r="ABC149" s="62"/>
      <c r="ABD149" s="62"/>
      <c r="ABE149" s="62"/>
      <c r="ABF149" s="62"/>
      <c r="ABG149" s="62"/>
      <c r="ABH149" s="62"/>
      <c r="ABI149" s="62"/>
      <c r="ABJ149" s="62"/>
      <c r="ABK149" s="62"/>
      <c r="ABL149" s="62"/>
      <c r="ABM149" s="62"/>
      <c r="ABN149" s="62"/>
      <c r="ABO149" s="62"/>
      <c r="ABP149" s="62"/>
      <c r="ABQ149" s="62"/>
      <c r="ABR149" s="62"/>
      <c r="ABS149" s="62"/>
      <c r="ABT149" s="62"/>
      <c r="ABU149" s="62"/>
      <c r="ABV149" s="62"/>
      <c r="ABW149" s="62"/>
      <c r="ABX149" s="62"/>
      <c r="ABY149" s="62"/>
      <c r="ABZ149" s="62"/>
      <c r="ACA149" s="62"/>
      <c r="ACB149" s="62"/>
      <c r="ACC149" s="62"/>
      <c r="ACD149" s="62"/>
      <c r="ACE149" s="62"/>
      <c r="ACF149" s="62"/>
      <c r="ACG149" s="62"/>
      <c r="ACH149" s="62"/>
      <c r="ACI149" s="62"/>
      <c r="ACJ149" s="62"/>
      <c r="ACK149" s="62"/>
      <c r="ACL149" s="62"/>
      <c r="ACM149" s="62"/>
      <c r="ACN149" s="62"/>
      <c r="ACO149" s="62"/>
      <c r="ACP149" s="62"/>
      <c r="ACQ149" s="62"/>
      <c r="ACR149" s="62"/>
      <c r="ACS149" s="62"/>
      <c r="ACT149" s="62"/>
      <c r="ACU149" s="62"/>
      <c r="ACV149" s="62"/>
      <c r="ACW149" s="62"/>
      <c r="ACX149" s="62"/>
      <c r="ACY149" s="62"/>
      <c r="ACZ149" s="62"/>
      <c r="ADA149" s="62"/>
      <c r="ADB149" s="62"/>
      <c r="ADC149" s="62"/>
      <c r="ADD149" s="62"/>
      <c r="ADE149" s="62"/>
      <c r="ADF149" s="62"/>
      <c r="ADG149" s="62"/>
      <c r="ADH149" s="62"/>
      <c r="ADI149" s="62"/>
      <c r="ADJ149" s="62"/>
      <c r="ADK149" s="62"/>
      <c r="ADL149" s="62"/>
      <c r="ADM149" s="62"/>
      <c r="ADN149" s="62"/>
      <c r="ADO149" s="62"/>
      <c r="ADP149" s="62"/>
      <c r="ADQ149" s="62"/>
      <c r="ADR149" s="62"/>
      <c r="ADS149" s="62"/>
      <c r="ADT149" s="62"/>
      <c r="ADU149" s="62"/>
      <c r="ADV149" s="62"/>
      <c r="ADW149" s="62"/>
      <c r="ADX149" s="62"/>
      <c r="ADY149" s="62"/>
      <c r="ADZ149" s="62"/>
      <c r="AEA149" s="62"/>
      <c r="AEB149" s="62"/>
      <c r="AEC149" s="62"/>
      <c r="AED149" s="62"/>
      <c r="AEE149" s="62"/>
      <c r="AEF149" s="62"/>
      <c r="AEG149" s="62"/>
      <c r="AEH149" s="62"/>
      <c r="AEI149" s="62"/>
      <c r="AEJ149" s="62"/>
      <c r="AEK149" s="62"/>
      <c r="AEL149" s="62"/>
      <c r="AEM149" s="62"/>
      <c r="AEN149" s="62"/>
      <c r="AEO149" s="62"/>
      <c r="AEP149" s="62"/>
      <c r="AEQ149" s="62"/>
      <c r="AER149" s="62"/>
      <c r="AES149" s="62"/>
      <c r="AET149" s="62"/>
      <c r="AEU149" s="62"/>
      <c r="AEV149" s="62"/>
      <c r="AEW149" s="62"/>
      <c r="AEX149" s="62"/>
      <c r="AEY149" s="62"/>
      <c r="AEZ149" s="62"/>
      <c r="AFA149" s="62"/>
      <c r="AFB149" s="62"/>
      <c r="AFC149" s="62"/>
      <c r="AFD149" s="62"/>
      <c r="AFE149" s="62"/>
      <c r="AFF149" s="62"/>
      <c r="AFG149" s="62"/>
      <c r="AFH149" s="62"/>
      <c r="AFI149" s="62"/>
      <c r="AFJ149" s="62"/>
      <c r="AFK149" s="62"/>
      <c r="AFL149" s="62"/>
      <c r="AFM149" s="62"/>
      <c r="AFN149" s="62"/>
      <c r="AFO149" s="62"/>
      <c r="AFP149" s="62"/>
      <c r="AFQ149" s="62"/>
      <c r="AFR149" s="62"/>
      <c r="AFS149" s="62"/>
      <c r="AFT149" s="62"/>
      <c r="AFU149" s="62"/>
      <c r="AFV149" s="62"/>
      <c r="AFW149" s="62"/>
      <c r="AFX149" s="62"/>
      <c r="AFY149" s="62"/>
      <c r="AFZ149" s="62"/>
      <c r="AGA149" s="62"/>
      <c r="AGB149" s="62"/>
      <c r="AGC149" s="62"/>
      <c r="AGD149" s="62"/>
      <c r="AGE149" s="62"/>
      <c r="AGF149" s="62"/>
      <c r="AGG149" s="62"/>
      <c r="AGH149" s="62"/>
      <c r="AGI149" s="62"/>
      <c r="AGJ149" s="62"/>
      <c r="AGK149" s="62"/>
      <c r="AGL149" s="62"/>
      <c r="AGM149" s="62"/>
      <c r="AGN149" s="62"/>
      <c r="AGO149" s="62"/>
      <c r="AGP149" s="62"/>
      <c r="AGQ149" s="62"/>
      <c r="AGR149" s="62"/>
      <c r="AGS149" s="62"/>
      <c r="AGT149" s="62"/>
      <c r="AGU149" s="62"/>
      <c r="AGV149" s="62"/>
      <c r="AGW149" s="62"/>
      <c r="AGX149" s="62"/>
      <c r="AGY149" s="62"/>
      <c r="AGZ149" s="62"/>
      <c r="AHA149" s="62"/>
      <c r="AHB149" s="62"/>
      <c r="AHC149" s="62"/>
      <c r="AHD149" s="62"/>
      <c r="AHE149" s="62"/>
      <c r="AHF149" s="62"/>
      <c r="AHG149" s="62"/>
      <c r="AHH149" s="62"/>
      <c r="AHI149" s="62"/>
      <c r="AHJ149" s="62"/>
      <c r="AHK149" s="62"/>
      <c r="AHL149" s="62"/>
      <c r="AHM149" s="62"/>
      <c r="AHN149" s="62"/>
      <c r="AHO149" s="62"/>
      <c r="AHP149" s="62"/>
      <c r="AHQ149" s="62"/>
      <c r="AHR149" s="62"/>
      <c r="AHS149" s="62"/>
      <c r="AHT149" s="62"/>
      <c r="AHU149" s="62"/>
      <c r="AHV149" s="62"/>
      <c r="AHW149" s="62"/>
      <c r="AHX149" s="62"/>
      <c r="AHY149" s="62"/>
      <c r="AHZ149" s="62"/>
      <c r="AIA149" s="62"/>
      <c r="AIB149" s="62"/>
      <c r="AIC149" s="62"/>
      <c r="AID149" s="62"/>
      <c r="AIE149" s="62"/>
      <c r="AIF149" s="62"/>
      <c r="AIG149" s="62"/>
      <c r="AIH149" s="62"/>
      <c r="AII149" s="62"/>
      <c r="AIJ149" s="62"/>
      <c r="AIK149" s="62"/>
      <c r="AIL149" s="62"/>
      <c r="AIM149" s="62"/>
      <c r="AIN149" s="62"/>
      <c r="AIO149" s="62"/>
      <c r="AIP149" s="62"/>
      <c r="AIQ149" s="62"/>
      <c r="AIR149" s="62"/>
      <c r="AIS149" s="62"/>
      <c r="AIT149" s="62"/>
      <c r="AIU149" s="62"/>
      <c r="AIV149" s="62"/>
      <c r="AIW149" s="62"/>
      <c r="AIX149" s="62"/>
      <c r="AIY149" s="62"/>
      <c r="AIZ149" s="62"/>
    </row>
    <row r="150" spans="1:936" s="17" customFormat="1" x14ac:dyDescent="0.25">
      <c r="A150" s="29"/>
      <c r="B150" s="13"/>
      <c r="D150" s="7"/>
      <c r="E150" s="8"/>
      <c r="F150" s="62"/>
      <c r="G150" s="62"/>
      <c r="H150" s="62"/>
      <c r="I150" s="62"/>
      <c r="J150" s="62"/>
      <c r="K150" s="62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  <c r="DT150" s="63"/>
      <c r="DU150" s="63"/>
      <c r="DV150" s="63"/>
      <c r="DW150" s="63"/>
      <c r="DX150" s="63"/>
      <c r="DY150" s="63"/>
      <c r="DZ150" s="63"/>
      <c r="EA150" s="63"/>
      <c r="EB150" s="63"/>
      <c r="EC150" s="63"/>
      <c r="ED150" s="63"/>
      <c r="EE150" s="63"/>
      <c r="EF150" s="63"/>
      <c r="EG150" s="63"/>
      <c r="EH150" s="63"/>
      <c r="EI150" s="63"/>
      <c r="EJ150" s="63"/>
      <c r="EK150" s="63"/>
      <c r="EL150" s="63"/>
      <c r="EM150" s="63"/>
      <c r="EN150" s="63"/>
      <c r="EO150" s="63"/>
      <c r="EP150" s="63"/>
      <c r="EQ150" s="63"/>
      <c r="ER150" s="63"/>
      <c r="ES150" s="63"/>
      <c r="ET150" s="63"/>
      <c r="EU150" s="63"/>
      <c r="EV150" s="63"/>
      <c r="EW150" s="63"/>
      <c r="EX150" s="63"/>
      <c r="EY150" s="63"/>
      <c r="EZ150" s="63"/>
      <c r="FA150" s="63"/>
      <c r="FB150" s="63"/>
      <c r="FC150" s="63"/>
      <c r="FD150" s="63"/>
      <c r="FE150" s="63"/>
      <c r="FF150" s="63"/>
      <c r="FG150" s="63"/>
      <c r="FH150" s="63"/>
      <c r="FI150" s="63"/>
      <c r="FJ150" s="63"/>
      <c r="FK150" s="63"/>
      <c r="FL150" s="63"/>
      <c r="FM150" s="63"/>
      <c r="FN150" s="63"/>
      <c r="FO150" s="63"/>
      <c r="FP150" s="63"/>
      <c r="FQ150" s="63"/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  <c r="GY150" s="63"/>
      <c r="GZ150" s="63"/>
      <c r="HA150" s="63"/>
      <c r="HB150" s="63"/>
      <c r="HC150" s="63"/>
      <c r="HD150" s="63"/>
      <c r="HE150" s="63"/>
      <c r="HF150" s="63"/>
      <c r="HG150" s="63"/>
      <c r="HH150" s="63"/>
      <c r="HI150" s="63"/>
      <c r="HJ150" s="63"/>
      <c r="HK150" s="63"/>
      <c r="HL150" s="63"/>
      <c r="HM150" s="63"/>
      <c r="HN150" s="63"/>
      <c r="HO150" s="63"/>
      <c r="HP150" s="63"/>
      <c r="HQ150" s="63"/>
      <c r="HR150" s="63"/>
      <c r="HS150" s="63"/>
      <c r="HT150" s="63"/>
      <c r="HU150" s="63"/>
      <c r="HV150" s="63"/>
      <c r="HW150" s="63"/>
      <c r="HX150" s="63"/>
      <c r="HY150" s="63"/>
      <c r="HZ150" s="63"/>
      <c r="IA150" s="63"/>
      <c r="IB150" s="63"/>
      <c r="IC150" s="63"/>
      <c r="ID150" s="63"/>
      <c r="IE150" s="63"/>
      <c r="IF150" s="63"/>
      <c r="IG150" s="63"/>
      <c r="IH150" s="63"/>
      <c r="II150" s="63"/>
      <c r="IJ150" s="63"/>
      <c r="IK150" s="63"/>
      <c r="IL150" s="63"/>
      <c r="IM150" s="63"/>
      <c r="IN150" s="63"/>
      <c r="IO150" s="63"/>
      <c r="IP150" s="63"/>
      <c r="IQ150" s="63"/>
      <c r="IR150" s="63"/>
      <c r="IS150" s="63"/>
      <c r="IT150" s="63"/>
      <c r="IU150" s="63"/>
      <c r="IV150" s="63"/>
      <c r="IW150" s="63"/>
      <c r="IX150" s="63"/>
      <c r="IY150" s="63"/>
      <c r="IZ150" s="63"/>
      <c r="JA150" s="63"/>
      <c r="JB150" s="63"/>
      <c r="JC150" s="63"/>
      <c r="JD150" s="63"/>
      <c r="JE150" s="63"/>
      <c r="JF150" s="63"/>
      <c r="JG150" s="63"/>
      <c r="JH150" s="63"/>
      <c r="JI150" s="63"/>
      <c r="JJ150" s="63"/>
      <c r="JK150" s="63"/>
      <c r="JL150" s="63"/>
      <c r="JM150" s="63"/>
      <c r="JN150" s="63"/>
      <c r="JO150" s="63"/>
      <c r="JP150" s="63"/>
      <c r="JQ150" s="63"/>
      <c r="JR150" s="63"/>
      <c r="JS150" s="63"/>
      <c r="JT150" s="63"/>
      <c r="JU150" s="63"/>
      <c r="JV150" s="63"/>
      <c r="JW150" s="63"/>
      <c r="JX150" s="63"/>
      <c r="JY150" s="63"/>
      <c r="JZ150" s="63"/>
      <c r="KA150" s="63"/>
      <c r="KB150" s="63"/>
      <c r="KC150" s="63"/>
      <c r="KD150" s="63"/>
      <c r="KE150" s="63"/>
      <c r="KF150" s="63"/>
      <c r="KG150" s="63"/>
      <c r="KH150" s="63"/>
      <c r="KI150" s="63"/>
      <c r="KJ150" s="63"/>
      <c r="KK150" s="63"/>
      <c r="KL150" s="63"/>
      <c r="KM150" s="63"/>
      <c r="KN150" s="63"/>
      <c r="KO150" s="63"/>
      <c r="KP150" s="63"/>
      <c r="KQ150" s="63"/>
      <c r="KR150" s="63"/>
      <c r="KS150" s="63"/>
      <c r="KT150" s="63"/>
      <c r="KU150" s="63"/>
      <c r="KV150" s="63"/>
      <c r="KW150" s="63"/>
      <c r="KX150" s="63"/>
      <c r="KY150" s="63"/>
      <c r="KZ150" s="63"/>
      <c r="LA150" s="63"/>
      <c r="LB150" s="63"/>
      <c r="LC150" s="63"/>
      <c r="LD150" s="63"/>
      <c r="LE150" s="63"/>
      <c r="LF150" s="63"/>
      <c r="LG150" s="63"/>
      <c r="LH150" s="63"/>
      <c r="LI150" s="63"/>
      <c r="LJ150" s="63"/>
      <c r="LK150" s="63"/>
      <c r="LL150" s="63"/>
      <c r="LM150" s="63"/>
      <c r="LN150" s="63"/>
      <c r="LO150" s="63"/>
      <c r="LP150" s="63"/>
      <c r="LQ150" s="63"/>
      <c r="LR150" s="63"/>
      <c r="LS150" s="63"/>
      <c r="LT150" s="63"/>
      <c r="LU150" s="63"/>
      <c r="LV150" s="63"/>
      <c r="LW150" s="63"/>
      <c r="LX150" s="63"/>
      <c r="LY150" s="63"/>
      <c r="LZ150" s="63"/>
      <c r="MA150" s="63"/>
      <c r="MB150" s="63"/>
      <c r="MC150" s="63"/>
      <c r="MD150" s="63"/>
      <c r="ME150" s="63"/>
      <c r="MF150" s="63"/>
      <c r="MG150" s="63"/>
      <c r="MH150" s="63"/>
      <c r="MI150" s="63"/>
      <c r="MJ150" s="63"/>
      <c r="MK150" s="63"/>
      <c r="ML150" s="63"/>
      <c r="MM150" s="63"/>
      <c r="MN150" s="63"/>
      <c r="MO150" s="63"/>
      <c r="MP150" s="63"/>
      <c r="MQ150" s="63"/>
      <c r="MR150" s="63"/>
      <c r="MS150" s="63"/>
      <c r="MT150" s="63"/>
      <c r="MU150" s="63"/>
      <c r="MV150" s="63"/>
      <c r="MW150" s="63"/>
      <c r="MX150" s="63"/>
      <c r="MY150" s="63"/>
      <c r="MZ150" s="63"/>
      <c r="NA150" s="63"/>
      <c r="NB150" s="63"/>
      <c r="NC150" s="63"/>
      <c r="ND150" s="63"/>
      <c r="NE150" s="63"/>
      <c r="NF150" s="63"/>
      <c r="NG150" s="63"/>
      <c r="NH150" s="63"/>
      <c r="NI150" s="63"/>
      <c r="NJ150" s="63"/>
      <c r="NK150" s="63"/>
      <c r="NL150" s="63"/>
      <c r="NM150" s="63"/>
      <c r="NN150" s="63"/>
      <c r="NO150" s="63"/>
      <c r="NP150" s="63"/>
      <c r="NQ150" s="63"/>
      <c r="NR150" s="63"/>
      <c r="NS150" s="63"/>
      <c r="NT150" s="63"/>
      <c r="NU150" s="63"/>
      <c r="NV150" s="63"/>
      <c r="NW150" s="63"/>
      <c r="NX150" s="63"/>
      <c r="NY150" s="63"/>
      <c r="NZ150" s="63"/>
      <c r="OA150" s="63"/>
      <c r="OB150" s="63"/>
      <c r="OC150" s="63"/>
      <c r="OD150" s="63"/>
      <c r="OE150" s="63"/>
      <c r="OF150" s="63"/>
      <c r="OG150" s="63"/>
      <c r="OH150" s="63"/>
      <c r="OI150" s="63"/>
      <c r="OJ150" s="63"/>
      <c r="OK150" s="63"/>
      <c r="OL150" s="63"/>
      <c r="OM150" s="63"/>
      <c r="ON150" s="63"/>
      <c r="OO150" s="63"/>
      <c r="OP150" s="63"/>
      <c r="OQ150" s="63"/>
      <c r="OR150" s="63"/>
      <c r="OS150" s="63"/>
      <c r="OT150" s="63"/>
      <c r="OU150" s="63"/>
      <c r="OV150" s="63"/>
      <c r="OW150" s="63"/>
      <c r="OX150" s="63"/>
      <c r="OY150" s="63"/>
      <c r="OZ150" s="63"/>
      <c r="PA150" s="63"/>
      <c r="PB150" s="63"/>
      <c r="PC150" s="63"/>
      <c r="PD150" s="63"/>
      <c r="PE150" s="63"/>
      <c r="PF150" s="63"/>
      <c r="PG150" s="63"/>
      <c r="PH150" s="63"/>
      <c r="PI150" s="63"/>
      <c r="PJ150" s="63"/>
      <c r="PK150" s="63"/>
      <c r="PL150" s="63"/>
      <c r="PM150" s="63"/>
      <c r="PN150" s="63"/>
      <c r="PO150" s="63"/>
      <c r="PP150" s="63"/>
      <c r="PQ150" s="63"/>
      <c r="PR150" s="63"/>
      <c r="PS150" s="63"/>
      <c r="PT150" s="63"/>
      <c r="PU150" s="63"/>
      <c r="PV150" s="63"/>
      <c r="PW150" s="63"/>
      <c r="PX150" s="63"/>
      <c r="PY150" s="63"/>
      <c r="PZ150" s="63"/>
      <c r="QA150" s="63"/>
      <c r="QB150" s="63"/>
      <c r="QC150" s="63"/>
      <c r="QD150" s="63"/>
      <c r="QE150" s="63"/>
      <c r="QF150" s="63"/>
      <c r="QG150" s="63"/>
      <c r="QH150" s="63"/>
      <c r="QI150" s="63"/>
      <c r="QJ150" s="63"/>
      <c r="QK150" s="63"/>
      <c r="QL150" s="63"/>
      <c r="QM150" s="63"/>
      <c r="QN150" s="63"/>
      <c r="QO150" s="63"/>
      <c r="QP150" s="63"/>
      <c r="QQ150" s="63"/>
      <c r="QR150" s="63"/>
      <c r="QS150" s="63"/>
      <c r="QT150" s="63"/>
      <c r="QU150" s="63"/>
      <c r="QV150" s="63"/>
      <c r="QW150" s="63"/>
      <c r="QX150" s="63"/>
      <c r="QY150" s="63"/>
      <c r="QZ150" s="63"/>
      <c r="RA150" s="63"/>
      <c r="RB150" s="63"/>
      <c r="RC150" s="63"/>
      <c r="RD150" s="63"/>
      <c r="RE150" s="63"/>
      <c r="RF150" s="63"/>
      <c r="RG150" s="63"/>
      <c r="RH150" s="63"/>
      <c r="RI150" s="63"/>
      <c r="RJ150" s="63"/>
      <c r="RK150" s="63"/>
      <c r="RL150" s="63"/>
      <c r="RM150" s="63"/>
      <c r="RN150" s="63"/>
      <c r="RO150" s="63"/>
      <c r="RP150" s="63"/>
      <c r="RQ150" s="63"/>
      <c r="RR150" s="63"/>
      <c r="RS150" s="63"/>
      <c r="RT150" s="63"/>
      <c r="RU150" s="63"/>
      <c r="RV150" s="63"/>
      <c r="RW150" s="63"/>
      <c r="RX150" s="63"/>
      <c r="RY150" s="63"/>
      <c r="RZ150" s="63"/>
      <c r="SA150" s="63"/>
      <c r="SB150" s="63"/>
      <c r="SC150" s="63"/>
      <c r="SD150" s="63"/>
      <c r="SE150" s="63"/>
      <c r="SF150" s="63"/>
      <c r="SG150" s="63"/>
      <c r="SH150" s="63"/>
      <c r="SI150" s="63"/>
      <c r="SJ150" s="63"/>
      <c r="SK150" s="63"/>
      <c r="SL150" s="63"/>
      <c r="SM150" s="63"/>
      <c r="SN150" s="63"/>
      <c r="SO150" s="63"/>
      <c r="SP150" s="63"/>
      <c r="SQ150" s="63"/>
      <c r="SR150" s="63"/>
      <c r="SS150" s="63"/>
      <c r="ST150" s="63"/>
      <c r="SU150" s="63"/>
      <c r="SV150" s="63"/>
      <c r="SW150" s="63"/>
      <c r="SX150" s="63"/>
      <c r="SY150" s="63"/>
      <c r="SZ150" s="63"/>
      <c r="TA150" s="63"/>
      <c r="TB150" s="63"/>
      <c r="TC150" s="63"/>
      <c r="TD150" s="63"/>
      <c r="TE150" s="63"/>
      <c r="TF150" s="63"/>
      <c r="TG150" s="63"/>
      <c r="TH150" s="63"/>
      <c r="TI150" s="63"/>
      <c r="TJ150" s="63"/>
      <c r="TK150" s="63"/>
      <c r="TL150" s="63"/>
      <c r="TM150" s="63"/>
      <c r="TN150" s="63"/>
      <c r="TO150" s="63"/>
      <c r="TP150" s="63"/>
      <c r="TQ150" s="63"/>
      <c r="TR150" s="63"/>
      <c r="TS150" s="63"/>
      <c r="TT150" s="63"/>
      <c r="TU150" s="63"/>
      <c r="TV150" s="63"/>
      <c r="TW150" s="63"/>
      <c r="TX150" s="63"/>
      <c r="TY150" s="63"/>
      <c r="TZ150" s="63"/>
      <c r="UA150" s="63"/>
      <c r="UB150" s="63"/>
      <c r="UC150" s="63"/>
      <c r="UD150" s="63"/>
      <c r="UE150" s="63"/>
      <c r="UF150" s="63"/>
      <c r="UG150" s="63"/>
      <c r="UH150" s="63"/>
      <c r="UI150" s="63"/>
      <c r="UJ150" s="63"/>
      <c r="UK150" s="63"/>
      <c r="UL150" s="63"/>
      <c r="UM150" s="63"/>
      <c r="UN150" s="63"/>
      <c r="UO150" s="63"/>
      <c r="UP150" s="63"/>
      <c r="UQ150" s="63"/>
      <c r="UR150" s="63"/>
      <c r="US150" s="63"/>
      <c r="UT150" s="63"/>
      <c r="UU150" s="63"/>
      <c r="UV150" s="63"/>
      <c r="UW150" s="63"/>
      <c r="UX150" s="63"/>
      <c r="UY150" s="63"/>
      <c r="UZ150" s="63"/>
      <c r="VA150" s="63"/>
      <c r="VB150" s="63"/>
      <c r="VC150" s="63"/>
      <c r="VD150" s="63"/>
      <c r="VE150" s="63"/>
      <c r="VF150" s="63"/>
      <c r="VG150" s="63"/>
      <c r="VH150" s="63"/>
      <c r="VI150" s="63"/>
      <c r="VJ150" s="63"/>
      <c r="VK150" s="63"/>
      <c r="VL150" s="63"/>
      <c r="VM150" s="63"/>
      <c r="VN150" s="63"/>
      <c r="VO150" s="63"/>
      <c r="VP150" s="63"/>
      <c r="VQ150" s="63"/>
      <c r="VR150" s="63"/>
      <c r="VS150" s="63"/>
      <c r="VT150" s="63"/>
      <c r="VU150" s="63"/>
      <c r="VV150" s="63"/>
      <c r="VW150" s="63"/>
      <c r="VX150" s="63"/>
      <c r="VY150" s="63"/>
      <c r="VZ150" s="63"/>
      <c r="WA150" s="63"/>
      <c r="WB150" s="63"/>
      <c r="WC150" s="63"/>
      <c r="WD150" s="63"/>
      <c r="WE150" s="63"/>
      <c r="WF150" s="63"/>
      <c r="WG150" s="63"/>
      <c r="WH150" s="63"/>
      <c r="WI150" s="63"/>
      <c r="WJ150" s="63"/>
      <c r="WK150" s="63"/>
      <c r="WL150" s="63"/>
      <c r="WM150" s="63"/>
      <c r="WN150" s="63"/>
      <c r="WO150" s="63"/>
      <c r="WP150" s="63"/>
      <c r="WQ150" s="63"/>
      <c r="WR150" s="63"/>
      <c r="WS150" s="63"/>
      <c r="WT150" s="63"/>
      <c r="WU150" s="63"/>
      <c r="WV150" s="63"/>
      <c r="WW150" s="63"/>
      <c r="WX150" s="63"/>
      <c r="WY150" s="63"/>
      <c r="WZ150" s="63"/>
      <c r="XA150" s="63"/>
      <c r="XB150" s="63"/>
      <c r="XC150" s="63"/>
      <c r="XD150" s="63"/>
      <c r="XE150" s="63"/>
      <c r="XF150" s="63"/>
      <c r="XG150" s="63"/>
      <c r="XH150" s="63"/>
      <c r="XI150" s="63"/>
      <c r="XJ150" s="63"/>
      <c r="XK150" s="63"/>
      <c r="XL150" s="63"/>
      <c r="XM150" s="63"/>
      <c r="XN150" s="63"/>
      <c r="XO150" s="63"/>
      <c r="XP150" s="63"/>
      <c r="XQ150" s="63"/>
      <c r="XR150" s="63"/>
      <c r="XS150" s="63"/>
      <c r="XT150" s="63"/>
      <c r="XU150" s="63"/>
      <c r="XV150" s="63"/>
      <c r="XW150" s="63"/>
      <c r="XX150" s="63"/>
      <c r="XY150" s="63"/>
      <c r="XZ150" s="63"/>
      <c r="YA150" s="63"/>
      <c r="YB150" s="63"/>
      <c r="YC150" s="63"/>
      <c r="YD150" s="63"/>
      <c r="YE150" s="63"/>
      <c r="YF150" s="63"/>
      <c r="YG150" s="63"/>
      <c r="YH150" s="63"/>
      <c r="YI150" s="63"/>
      <c r="YJ150" s="63"/>
      <c r="YK150" s="63"/>
      <c r="YL150" s="63"/>
      <c r="YM150" s="63"/>
      <c r="YN150" s="63"/>
      <c r="YO150" s="63"/>
      <c r="YP150" s="63"/>
      <c r="YQ150" s="63"/>
      <c r="YR150" s="63"/>
      <c r="YS150" s="63"/>
      <c r="YT150" s="63"/>
      <c r="YU150" s="63"/>
      <c r="YV150" s="63"/>
      <c r="YW150" s="63"/>
      <c r="YX150" s="63"/>
      <c r="YY150" s="63"/>
      <c r="YZ150" s="63"/>
      <c r="ZA150" s="63"/>
      <c r="ZB150" s="63"/>
      <c r="ZC150" s="63"/>
      <c r="ZD150" s="63"/>
      <c r="ZE150" s="63"/>
      <c r="ZF150" s="63"/>
      <c r="ZG150" s="63"/>
      <c r="ZH150" s="63"/>
      <c r="ZI150" s="63"/>
      <c r="ZJ150" s="63"/>
      <c r="ZK150" s="63"/>
      <c r="ZL150" s="63"/>
      <c r="ZM150" s="63"/>
      <c r="ZN150" s="63"/>
      <c r="ZO150" s="63"/>
      <c r="ZP150" s="63"/>
      <c r="ZQ150" s="63"/>
      <c r="ZR150" s="63"/>
      <c r="ZS150" s="63"/>
      <c r="ZT150" s="63"/>
      <c r="ZU150" s="63"/>
      <c r="ZV150" s="63"/>
      <c r="ZW150" s="63"/>
      <c r="ZX150" s="63"/>
      <c r="ZY150" s="63"/>
      <c r="ZZ150" s="63"/>
      <c r="AAA150" s="63"/>
      <c r="AAB150" s="63"/>
      <c r="AAC150" s="63"/>
      <c r="AAD150" s="63"/>
      <c r="AAE150" s="63"/>
      <c r="AAF150" s="63"/>
      <c r="AAG150" s="63"/>
      <c r="AAH150" s="63"/>
      <c r="AAI150" s="63"/>
      <c r="AAJ150" s="63"/>
      <c r="AAK150" s="63"/>
      <c r="AAL150" s="63"/>
      <c r="AAM150" s="63"/>
      <c r="AAN150" s="63"/>
      <c r="AAO150" s="63"/>
      <c r="AAP150" s="63"/>
      <c r="AAQ150" s="63"/>
      <c r="AAR150" s="63"/>
      <c r="AAS150" s="63"/>
      <c r="AAT150" s="63"/>
      <c r="AAU150" s="63"/>
      <c r="AAV150" s="63"/>
      <c r="AAW150" s="63"/>
      <c r="AAX150" s="63"/>
      <c r="AAY150" s="63"/>
      <c r="AAZ150" s="63"/>
      <c r="ABA150" s="63"/>
      <c r="ABB150" s="63"/>
      <c r="ABC150" s="63"/>
      <c r="ABD150" s="63"/>
      <c r="ABE150" s="63"/>
      <c r="ABF150" s="63"/>
      <c r="ABG150" s="63"/>
      <c r="ABH150" s="63"/>
      <c r="ABI150" s="63"/>
      <c r="ABJ150" s="63"/>
      <c r="ABK150" s="63"/>
      <c r="ABL150" s="63"/>
      <c r="ABM150" s="63"/>
      <c r="ABN150" s="63"/>
      <c r="ABO150" s="63"/>
      <c r="ABP150" s="63"/>
      <c r="ABQ150" s="63"/>
      <c r="ABR150" s="63"/>
      <c r="ABS150" s="63"/>
      <c r="ABT150" s="63"/>
      <c r="ABU150" s="63"/>
      <c r="ABV150" s="63"/>
      <c r="ABW150" s="63"/>
      <c r="ABX150" s="63"/>
      <c r="ABY150" s="63"/>
      <c r="ABZ150" s="63"/>
      <c r="ACA150" s="63"/>
      <c r="ACB150" s="63"/>
      <c r="ACC150" s="63"/>
      <c r="ACD150" s="63"/>
      <c r="ACE150" s="63"/>
      <c r="ACF150" s="63"/>
      <c r="ACG150" s="63"/>
      <c r="ACH150" s="63"/>
      <c r="ACI150" s="63"/>
      <c r="ACJ150" s="63"/>
      <c r="ACK150" s="63"/>
      <c r="ACL150" s="63"/>
      <c r="ACM150" s="63"/>
      <c r="ACN150" s="63"/>
      <c r="ACO150" s="63"/>
      <c r="ACP150" s="63"/>
      <c r="ACQ150" s="63"/>
      <c r="ACR150" s="63"/>
      <c r="ACS150" s="63"/>
      <c r="ACT150" s="63"/>
      <c r="ACU150" s="63"/>
      <c r="ACV150" s="63"/>
      <c r="ACW150" s="63"/>
      <c r="ACX150" s="63"/>
      <c r="ACY150" s="63"/>
      <c r="ACZ150" s="63"/>
      <c r="ADA150" s="63"/>
      <c r="ADB150" s="63"/>
      <c r="ADC150" s="63"/>
      <c r="ADD150" s="63"/>
      <c r="ADE150" s="63"/>
      <c r="ADF150" s="63"/>
      <c r="ADG150" s="63"/>
      <c r="ADH150" s="63"/>
      <c r="ADI150" s="63"/>
      <c r="ADJ150" s="63"/>
      <c r="ADK150" s="63"/>
      <c r="ADL150" s="63"/>
      <c r="ADM150" s="63"/>
      <c r="ADN150" s="63"/>
      <c r="ADO150" s="63"/>
      <c r="ADP150" s="63"/>
      <c r="ADQ150" s="63"/>
      <c r="ADR150" s="63"/>
      <c r="ADS150" s="63"/>
      <c r="ADT150" s="63"/>
      <c r="ADU150" s="63"/>
      <c r="ADV150" s="63"/>
      <c r="ADW150" s="63"/>
      <c r="ADX150" s="63"/>
      <c r="ADY150" s="63"/>
      <c r="ADZ150" s="63"/>
      <c r="AEA150" s="63"/>
      <c r="AEB150" s="63"/>
      <c r="AEC150" s="63"/>
      <c r="AED150" s="63"/>
      <c r="AEE150" s="63"/>
      <c r="AEF150" s="63"/>
      <c r="AEG150" s="63"/>
      <c r="AEH150" s="63"/>
      <c r="AEI150" s="63"/>
      <c r="AEJ150" s="63"/>
      <c r="AEK150" s="63"/>
      <c r="AEL150" s="63"/>
      <c r="AEM150" s="63"/>
      <c r="AEN150" s="63"/>
      <c r="AEO150" s="63"/>
      <c r="AEP150" s="63"/>
      <c r="AEQ150" s="63"/>
      <c r="AER150" s="63"/>
      <c r="AES150" s="63"/>
      <c r="AET150" s="63"/>
      <c r="AEU150" s="63"/>
      <c r="AEV150" s="63"/>
      <c r="AEW150" s="63"/>
      <c r="AEX150" s="63"/>
      <c r="AEY150" s="63"/>
      <c r="AEZ150" s="63"/>
      <c r="AFA150" s="63"/>
      <c r="AFB150" s="63"/>
      <c r="AFC150" s="63"/>
      <c r="AFD150" s="63"/>
      <c r="AFE150" s="63"/>
      <c r="AFF150" s="63"/>
      <c r="AFG150" s="63"/>
      <c r="AFH150" s="63"/>
      <c r="AFI150" s="63"/>
      <c r="AFJ150" s="63"/>
      <c r="AFK150" s="63"/>
      <c r="AFL150" s="63"/>
      <c r="AFM150" s="63"/>
      <c r="AFN150" s="63"/>
      <c r="AFO150" s="63"/>
      <c r="AFP150" s="63"/>
      <c r="AFQ150" s="63"/>
      <c r="AFR150" s="63"/>
      <c r="AFS150" s="63"/>
      <c r="AFT150" s="63"/>
      <c r="AFU150" s="63"/>
      <c r="AFV150" s="63"/>
      <c r="AFW150" s="63"/>
      <c r="AFX150" s="63"/>
      <c r="AFY150" s="63"/>
      <c r="AFZ150" s="63"/>
      <c r="AGA150" s="63"/>
      <c r="AGB150" s="63"/>
      <c r="AGC150" s="63"/>
      <c r="AGD150" s="63"/>
      <c r="AGE150" s="63"/>
      <c r="AGF150" s="63"/>
      <c r="AGG150" s="63"/>
      <c r="AGH150" s="63"/>
      <c r="AGI150" s="63"/>
      <c r="AGJ150" s="63"/>
      <c r="AGK150" s="63"/>
      <c r="AGL150" s="63"/>
      <c r="AGM150" s="63"/>
      <c r="AGN150" s="63"/>
      <c r="AGO150" s="63"/>
      <c r="AGP150" s="63"/>
      <c r="AGQ150" s="63"/>
      <c r="AGR150" s="63"/>
      <c r="AGS150" s="63"/>
      <c r="AGT150" s="63"/>
      <c r="AGU150" s="63"/>
      <c r="AGV150" s="63"/>
      <c r="AGW150" s="63"/>
      <c r="AGX150" s="63"/>
      <c r="AGY150" s="63"/>
      <c r="AGZ150" s="63"/>
      <c r="AHA150" s="63"/>
      <c r="AHB150" s="63"/>
      <c r="AHC150" s="63"/>
      <c r="AHD150" s="63"/>
      <c r="AHE150" s="63"/>
      <c r="AHF150" s="63"/>
      <c r="AHG150" s="63"/>
      <c r="AHH150" s="63"/>
      <c r="AHI150" s="63"/>
      <c r="AHJ150" s="63"/>
      <c r="AHK150" s="63"/>
      <c r="AHL150" s="63"/>
      <c r="AHM150" s="63"/>
      <c r="AHN150" s="63"/>
      <c r="AHO150" s="63"/>
      <c r="AHP150" s="63"/>
      <c r="AHQ150" s="63"/>
      <c r="AHR150" s="63"/>
      <c r="AHS150" s="63"/>
      <c r="AHT150" s="63"/>
      <c r="AHU150" s="63"/>
      <c r="AHV150" s="63"/>
      <c r="AHW150" s="63"/>
      <c r="AHX150" s="63"/>
      <c r="AHY150" s="63"/>
      <c r="AHZ150" s="63"/>
      <c r="AIA150" s="63"/>
      <c r="AIB150" s="63"/>
      <c r="AIC150" s="63"/>
      <c r="AID150" s="63"/>
      <c r="AIE150" s="63"/>
      <c r="AIF150" s="63"/>
      <c r="AIG150" s="63"/>
      <c r="AIH150" s="63"/>
      <c r="AII150" s="63"/>
      <c r="AIJ150" s="63"/>
      <c r="AIK150" s="63"/>
      <c r="AIL150" s="63"/>
      <c r="AIM150" s="63"/>
      <c r="AIN150" s="63"/>
      <c r="AIO150" s="63"/>
      <c r="AIP150" s="63"/>
      <c r="AIQ150" s="63"/>
      <c r="AIR150" s="63"/>
      <c r="AIS150" s="63"/>
      <c r="AIT150" s="63"/>
      <c r="AIU150" s="63"/>
      <c r="AIV150" s="63"/>
      <c r="AIW150" s="63"/>
      <c r="AIX150" s="63"/>
      <c r="AIY150" s="63"/>
      <c r="AIZ150" s="63"/>
    </row>
    <row r="153" spans="1:936" x14ac:dyDescent="0.25">
      <c r="A153" s="30"/>
    </row>
  </sheetData>
  <phoneticPr fontId="12" type="noConversion"/>
  <pageMargins left="0.7" right="0.7" top="0.75" bottom="0.75" header="0.3" footer="0.3"/>
  <pageSetup scale="77" orientation="portrait" r:id="rId1"/>
  <colBreaks count="1" manualBreakCount="1">
    <brk id="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8"/>
  <sheetViews>
    <sheetView topLeftCell="A73" zoomScaleNormal="100" zoomScalePageLayoutView="174" workbookViewId="0">
      <selection activeCell="G93" sqref="G93"/>
    </sheetView>
  </sheetViews>
  <sheetFormatPr defaultColWidth="11.5703125" defaultRowHeight="15" x14ac:dyDescent="0.25"/>
  <cols>
    <col min="1" max="1" width="12.140625" customWidth="1"/>
    <col min="2" max="2" width="15.5703125" customWidth="1"/>
    <col min="3" max="3" width="53.5703125" customWidth="1"/>
    <col min="4" max="4" width="12.140625" customWidth="1"/>
    <col min="5" max="5" width="14.140625" style="155" customWidth="1"/>
    <col min="6" max="6" width="17.5703125" customWidth="1"/>
    <col min="8" max="8" width="18" customWidth="1"/>
  </cols>
  <sheetData>
    <row r="1" spans="2:16" ht="26.25" thickBot="1" x14ac:dyDescent="0.3">
      <c r="B1" s="173" t="s">
        <v>371</v>
      </c>
      <c r="C1" s="174"/>
      <c r="D1" s="41" t="s">
        <v>372</v>
      </c>
      <c r="E1" s="143" t="s">
        <v>373</v>
      </c>
      <c r="F1" s="173" t="s">
        <v>374</v>
      </c>
      <c r="G1" s="174"/>
      <c r="H1" s="89" t="s">
        <v>375</v>
      </c>
      <c r="J1" s="90" t="s">
        <v>376</v>
      </c>
      <c r="K1" s="91" t="s">
        <v>377</v>
      </c>
      <c r="L1" s="91" t="s">
        <v>378</v>
      </c>
      <c r="M1" s="91" t="s">
        <v>379</v>
      </c>
      <c r="N1" s="91" t="s">
        <v>380</v>
      </c>
      <c r="O1" s="91" t="s">
        <v>381</v>
      </c>
      <c r="P1" s="92" t="s">
        <v>382</v>
      </c>
    </row>
    <row r="2" spans="2:16" ht="15.75" thickTop="1" x14ac:dyDescent="0.25">
      <c r="B2" s="93" t="s">
        <v>383</v>
      </c>
      <c r="C2" s="94" t="s">
        <v>384</v>
      </c>
      <c r="D2" s="95"/>
      <c r="E2" s="144"/>
      <c r="F2" s="93" t="s">
        <v>385</v>
      </c>
      <c r="G2" s="94" t="s">
        <v>373</v>
      </c>
      <c r="H2" s="73"/>
      <c r="J2" s="96">
        <v>1</v>
      </c>
      <c r="K2" s="97"/>
      <c r="L2" s="98"/>
      <c r="M2" s="98"/>
      <c r="N2" s="98"/>
      <c r="O2" s="98"/>
      <c r="P2" s="99"/>
    </row>
    <row r="3" spans="2:16" x14ac:dyDescent="0.25">
      <c r="B3" s="175" t="s">
        <v>386</v>
      </c>
      <c r="C3" s="176"/>
      <c r="D3" s="100">
        <v>180</v>
      </c>
      <c r="E3" s="145"/>
      <c r="F3" s="101"/>
      <c r="G3" s="102"/>
      <c r="H3" s="73"/>
      <c r="J3" s="96">
        <v>2</v>
      </c>
      <c r="K3" s="98"/>
      <c r="L3" s="98"/>
      <c r="M3" s="98"/>
      <c r="N3" s="98"/>
      <c r="O3" s="98"/>
      <c r="P3" s="99"/>
    </row>
    <row r="4" spans="2:16" x14ac:dyDescent="0.25">
      <c r="B4" s="103"/>
      <c r="C4" s="104"/>
      <c r="D4" s="100"/>
      <c r="E4" s="145"/>
      <c r="F4" s="101"/>
      <c r="G4" s="102"/>
      <c r="H4" s="73"/>
      <c r="J4" s="96">
        <v>3</v>
      </c>
      <c r="K4" s="98"/>
      <c r="L4" s="98"/>
      <c r="M4" s="98"/>
      <c r="N4" s="98"/>
      <c r="O4" s="98"/>
      <c r="P4" s="99"/>
    </row>
    <row r="5" spans="2:16" x14ac:dyDescent="0.25">
      <c r="B5" s="175" t="s">
        <v>282</v>
      </c>
      <c r="C5" s="177"/>
      <c r="D5" s="105">
        <v>384.49</v>
      </c>
      <c r="E5" s="145"/>
      <c r="F5" s="101"/>
      <c r="G5" s="102"/>
      <c r="H5" s="73"/>
      <c r="J5" s="96">
        <v>4</v>
      </c>
      <c r="K5" s="98"/>
      <c r="L5" s="98"/>
      <c r="M5" s="98"/>
      <c r="N5" s="98"/>
      <c r="O5" s="98"/>
      <c r="P5" s="99"/>
    </row>
    <row r="6" spans="2:16" x14ac:dyDescent="0.25">
      <c r="B6" s="175" t="s">
        <v>90</v>
      </c>
      <c r="C6" s="177"/>
      <c r="D6" s="105">
        <v>2114.7199999999998</v>
      </c>
      <c r="E6" s="145"/>
      <c r="F6" s="101"/>
      <c r="G6" s="102"/>
      <c r="H6" s="73"/>
      <c r="J6" s="96">
        <v>5</v>
      </c>
      <c r="K6" s="98"/>
      <c r="L6" s="98"/>
      <c r="M6" s="98"/>
      <c r="N6" s="98"/>
      <c r="O6" s="98"/>
      <c r="P6" s="99"/>
    </row>
    <row r="7" spans="2:16" x14ac:dyDescent="0.25">
      <c r="B7" s="106"/>
      <c r="C7" s="104"/>
      <c r="D7" s="107"/>
      <c r="E7" s="146"/>
      <c r="F7" s="82"/>
      <c r="G7" s="83"/>
      <c r="H7" s="73"/>
      <c r="J7" s="96">
        <v>6</v>
      </c>
      <c r="K7" s="98"/>
      <c r="L7" s="98"/>
      <c r="M7" s="98"/>
      <c r="N7" s="98"/>
      <c r="O7" s="98"/>
      <c r="P7" s="99"/>
    </row>
    <row r="8" spans="2:16" x14ac:dyDescent="0.25">
      <c r="B8" s="175" t="s">
        <v>387</v>
      </c>
      <c r="C8" s="176"/>
      <c r="D8" s="105">
        <v>1922.47</v>
      </c>
      <c r="E8" s="147"/>
      <c r="F8" s="46"/>
      <c r="G8" s="79"/>
      <c r="H8" s="73"/>
      <c r="I8" s="147"/>
      <c r="J8" s="96">
        <v>7</v>
      </c>
      <c r="K8" s="98"/>
      <c r="L8" s="98"/>
      <c r="M8" s="98"/>
      <c r="N8" s="98"/>
      <c r="O8" s="98"/>
      <c r="P8" s="99"/>
    </row>
    <row r="9" spans="2:16" x14ac:dyDescent="0.25">
      <c r="B9" s="106" t="s">
        <v>388</v>
      </c>
      <c r="C9" s="8"/>
      <c r="D9" s="109"/>
      <c r="E9" s="146">
        <v>119.75</v>
      </c>
      <c r="F9" s="47" t="s">
        <v>39</v>
      </c>
      <c r="G9" s="79">
        <f>IF(F9="",0,E9 )</f>
        <v>119.75</v>
      </c>
      <c r="H9" s="73"/>
      <c r="I9" s="146"/>
      <c r="J9" s="96">
        <v>8</v>
      </c>
      <c r="K9" s="98"/>
      <c r="L9" s="98"/>
      <c r="M9" s="98"/>
      <c r="N9" s="98"/>
      <c r="O9" s="98"/>
      <c r="P9" s="99"/>
    </row>
    <row r="10" spans="2:16" x14ac:dyDescent="0.25">
      <c r="B10" s="106" t="s">
        <v>367</v>
      </c>
      <c r="C10" s="8"/>
      <c r="D10" s="109"/>
      <c r="E10" s="146">
        <v>28.53</v>
      </c>
      <c r="F10" s="47" t="s">
        <v>71</v>
      </c>
      <c r="G10" s="79">
        <f t="shared" ref="G10:G16" si="0">IF(F10="",0,E10 )</f>
        <v>28.53</v>
      </c>
      <c r="H10" s="73"/>
      <c r="I10" s="146"/>
      <c r="J10" s="96">
        <v>9</v>
      </c>
      <c r="K10" s="97"/>
      <c r="L10" s="98"/>
      <c r="M10" s="98"/>
      <c r="N10" s="98"/>
      <c r="O10" s="98"/>
      <c r="P10" s="99"/>
    </row>
    <row r="11" spans="2:16" x14ac:dyDescent="0.25">
      <c r="B11" s="106" t="s">
        <v>389</v>
      </c>
      <c r="C11" s="8"/>
      <c r="D11" s="109"/>
      <c r="E11" s="146">
        <v>158.25</v>
      </c>
      <c r="F11" s="88" t="s">
        <v>71</v>
      </c>
      <c r="G11" s="79">
        <f t="shared" si="0"/>
        <v>158.25</v>
      </c>
      <c r="H11" s="73"/>
      <c r="I11" s="146"/>
      <c r="J11" s="96">
        <v>10</v>
      </c>
      <c r="K11" s="98"/>
      <c r="L11" s="98"/>
      <c r="M11" s="98"/>
      <c r="N11" s="98"/>
      <c r="O11" s="98"/>
      <c r="P11" s="99"/>
    </row>
    <row r="12" spans="2:16" x14ac:dyDescent="0.25">
      <c r="B12" s="106" t="s">
        <v>390</v>
      </c>
      <c r="C12" s="8"/>
      <c r="D12" s="109"/>
      <c r="E12" s="146">
        <v>30.65</v>
      </c>
      <c r="F12" s="47" t="s">
        <v>85</v>
      </c>
      <c r="G12" s="79">
        <f t="shared" si="0"/>
        <v>30.65</v>
      </c>
      <c r="H12" s="73"/>
      <c r="I12" s="146"/>
      <c r="K12" s="98"/>
      <c r="L12" s="98"/>
      <c r="M12" s="98"/>
      <c r="N12" s="98"/>
      <c r="O12" s="98"/>
      <c r="P12" s="99"/>
    </row>
    <row r="13" spans="2:16" x14ac:dyDescent="0.25">
      <c r="B13" s="106" t="s">
        <v>391</v>
      </c>
      <c r="C13" s="8"/>
      <c r="D13" s="109"/>
      <c r="E13" s="146">
        <v>167.87</v>
      </c>
      <c r="F13" s="47" t="s">
        <v>95</v>
      </c>
      <c r="G13" s="79">
        <f t="shared" si="0"/>
        <v>167.87</v>
      </c>
      <c r="H13" s="73"/>
      <c r="I13" s="146"/>
      <c r="K13" s="98"/>
      <c r="L13" s="98"/>
      <c r="M13" s="98"/>
      <c r="N13" s="98"/>
      <c r="O13" s="98"/>
      <c r="P13" s="99"/>
    </row>
    <row r="14" spans="2:16" x14ac:dyDescent="0.25">
      <c r="B14" s="106" t="s">
        <v>392</v>
      </c>
      <c r="C14" s="8"/>
      <c r="D14" s="109"/>
      <c r="E14" s="146">
        <v>55.75</v>
      </c>
      <c r="F14" s="47" t="s">
        <v>102</v>
      </c>
      <c r="G14" s="79">
        <f t="shared" si="0"/>
        <v>55.75</v>
      </c>
      <c r="H14" s="73"/>
      <c r="I14" s="146"/>
      <c r="K14" s="98"/>
      <c r="L14" s="98"/>
      <c r="M14" s="98"/>
      <c r="N14" s="98"/>
      <c r="O14" s="98"/>
      <c r="P14" s="99"/>
    </row>
    <row r="15" spans="2:16" ht="15.75" thickBot="1" x14ac:dyDescent="0.3">
      <c r="B15" s="114" t="s">
        <v>393</v>
      </c>
      <c r="C15" s="8"/>
      <c r="D15" s="107"/>
      <c r="E15" s="146">
        <v>124.64</v>
      </c>
      <c r="F15" s="60" t="s">
        <v>108</v>
      </c>
      <c r="G15" s="87">
        <f t="shared" si="0"/>
        <v>124.64</v>
      </c>
      <c r="H15" s="73"/>
      <c r="I15" s="146"/>
      <c r="J15" s="110"/>
      <c r="K15" s="111"/>
      <c r="L15" s="111"/>
      <c r="M15" s="111"/>
      <c r="N15" s="111"/>
      <c r="O15" s="111"/>
      <c r="P15" s="112"/>
    </row>
    <row r="16" spans="2:16" ht="15.75" thickTop="1" x14ac:dyDescent="0.25">
      <c r="B16" s="115" t="s">
        <v>468</v>
      </c>
      <c r="C16" s="79" t="s">
        <v>469</v>
      </c>
      <c r="D16" s="109"/>
      <c r="E16" s="146">
        <v>35</v>
      </c>
      <c r="F16" s="60" t="s">
        <v>153</v>
      </c>
      <c r="G16" s="83">
        <f t="shared" si="0"/>
        <v>35</v>
      </c>
      <c r="H16" s="73"/>
      <c r="J16" s="113"/>
      <c r="K16" s="113"/>
      <c r="L16" s="113"/>
      <c r="M16" s="113"/>
      <c r="N16" s="113"/>
      <c r="O16" s="113"/>
      <c r="P16" s="113"/>
    </row>
    <row r="17" spans="2:16" x14ac:dyDescent="0.25">
      <c r="B17" s="115" t="s">
        <v>471</v>
      </c>
      <c r="C17" s="79" t="s">
        <v>472</v>
      </c>
      <c r="D17" s="109"/>
      <c r="E17" s="146">
        <f>58.5+166.35+5.12</f>
        <v>229.97</v>
      </c>
      <c r="F17" s="60" t="s">
        <v>153</v>
      </c>
      <c r="G17" s="83">
        <f>IF(F17="",0,E17 )</f>
        <v>229.97</v>
      </c>
      <c r="H17" s="73"/>
      <c r="J17" s="113"/>
      <c r="K17" s="113"/>
      <c r="L17" s="113"/>
      <c r="M17" s="113"/>
      <c r="N17" s="113"/>
      <c r="O17" s="113"/>
      <c r="P17" s="113"/>
    </row>
    <row r="18" spans="2:16" x14ac:dyDescent="0.25">
      <c r="B18" s="175" t="s">
        <v>17</v>
      </c>
      <c r="C18" s="176"/>
      <c r="D18" s="109">
        <v>14140</v>
      </c>
      <c r="E18" s="147"/>
      <c r="F18" s="46"/>
      <c r="G18" s="83"/>
      <c r="H18" s="73"/>
      <c r="K18" s="113"/>
      <c r="L18" s="113"/>
      <c r="M18" s="113"/>
      <c r="N18" s="113"/>
      <c r="O18" s="113"/>
      <c r="P18" s="113"/>
    </row>
    <row r="19" spans="2:16" x14ac:dyDescent="0.25">
      <c r="B19" s="116" t="s">
        <v>395</v>
      </c>
      <c r="C19" s="79" t="s">
        <v>396</v>
      </c>
      <c r="D19" s="118"/>
      <c r="E19" s="146">
        <v>551.1</v>
      </c>
      <c r="F19" s="47" t="s">
        <v>52</v>
      </c>
      <c r="G19" s="83">
        <f t="shared" ref="G19:G27" si="1">IF(F19="",0,E19 )</f>
        <v>551.1</v>
      </c>
      <c r="H19" s="73"/>
      <c r="K19" s="113"/>
      <c r="L19" s="113"/>
      <c r="M19" s="113"/>
      <c r="N19" s="113"/>
      <c r="O19" s="113"/>
      <c r="P19" s="113"/>
    </row>
    <row r="20" spans="2:16" x14ac:dyDescent="0.25">
      <c r="B20" s="116" t="s">
        <v>397</v>
      </c>
      <c r="C20" s="83" t="s">
        <v>398</v>
      </c>
      <c r="D20" s="107"/>
      <c r="E20" s="148">
        <v>96.25</v>
      </c>
      <c r="F20" s="47" t="s">
        <v>71</v>
      </c>
      <c r="G20" s="83">
        <f t="shared" si="1"/>
        <v>96.25</v>
      </c>
      <c r="H20" s="73"/>
      <c r="L20" s="113"/>
      <c r="M20" s="113"/>
      <c r="N20" s="113"/>
      <c r="O20" s="113"/>
      <c r="P20" s="113"/>
    </row>
    <row r="21" spans="2:16" x14ac:dyDescent="0.25">
      <c r="B21" s="116" t="s">
        <v>399</v>
      </c>
      <c r="C21" s="83" t="s">
        <v>400</v>
      </c>
      <c r="D21" s="107"/>
      <c r="E21" s="146">
        <v>917.25</v>
      </c>
      <c r="F21" s="47" t="s">
        <v>52</v>
      </c>
      <c r="G21" s="79">
        <f t="shared" si="1"/>
        <v>917.25</v>
      </c>
      <c r="H21" s="73"/>
      <c r="L21" s="113"/>
      <c r="M21" s="113"/>
      <c r="N21" s="113"/>
      <c r="O21" s="113"/>
      <c r="P21" s="113"/>
    </row>
    <row r="22" spans="2:16" x14ac:dyDescent="0.25">
      <c r="B22" s="116" t="s">
        <v>401</v>
      </c>
      <c r="C22" s="83" t="s">
        <v>402</v>
      </c>
      <c r="D22" s="107"/>
      <c r="E22" s="146">
        <v>767.5</v>
      </c>
      <c r="F22" s="47" t="s">
        <v>95</v>
      </c>
      <c r="G22" s="79">
        <f t="shared" si="1"/>
        <v>767.5</v>
      </c>
      <c r="H22" s="73"/>
      <c r="L22" s="113"/>
      <c r="M22" s="113"/>
      <c r="N22" s="113"/>
      <c r="O22" s="113"/>
      <c r="P22" s="113"/>
    </row>
    <row r="23" spans="2:16" x14ac:dyDescent="0.25">
      <c r="B23" s="156" t="s">
        <v>403</v>
      </c>
      <c r="C23" s="83" t="s">
        <v>491</v>
      </c>
      <c r="D23" s="107"/>
      <c r="E23" s="146">
        <v>145.94999999999999</v>
      </c>
      <c r="F23" s="47" t="s">
        <v>102</v>
      </c>
      <c r="G23" s="79">
        <f t="shared" si="1"/>
        <v>145.94999999999999</v>
      </c>
      <c r="H23" s="73"/>
      <c r="L23" s="113"/>
      <c r="M23" s="113"/>
      <c r="N23" s="113"/>
      <c r="O23" s="113"/>
      <c r="P23" s="113"/>
    </row>
    <row r="24" spans="2:16" x14ac:dyDescent="0.25">
      <c r="B24" s="156" t="s">
        <v>403</v>
      </c>
      <c r="C24" s="83" t="s">
        <v>404</v>
      </c>
      <c r="D24" s="109"/>
      <c r="E24" s="147">
        <v>191</v>
      </c>
      <c r="F24" s="47" t="s">
        <v>102</v>
      </c>
      <c r="G24" s="79">
        <f t="shared" si="1"/>
        <v>191</v>
      </c>
      <c r="H24" s="73"/>
      <c r="L24" s="113"/>
      <c r="M24" s="113"/>
      <c r="N24" s="113"/>
      <c r="O24" s="113"/>
      <c r="P24" s="113"/>
    </row>
    <row r="25" spans="2:16" x14ac:dyDescent="0.25">
      <c r="B25" s="156" t="s">
        <v>405</v>
      </c>
      <c r="C25" s="83" t="s">
        <v>406</v>
      </c>
      <c r="D25" s="109"/>
      <c r="E25" s="147">
        <v>387.02</v>
      </c>
      <c r="F25" s="47" t="s">
        <v>102</v>
      </c>
      <c r="G25" s="79">
        <f t="shared" si="1"/>
        <v>387.02</v>
      </c>
      <c r="H25" s="73"/>
      <c r="L25" s="113"/>
      <c r="M25" s="113"/>
      <c r="N25" s="113"/>
      <c r="O25" s="113"/>
      <c r="P25" s="113"/>
    </row>
    <row r="26" spans="2:16" x14ac:dyDescent="0.25">
      <c r="B26" s="156" t="s">
        <v>407</v>
      </c>
      <c r="C26" s="83" t="s">
        <v>408</v>
      </c>
      <c r="D26" s="109"/>
      <c r="E26" s="147">
        <v>87</v>
      </c>
      <c r="F26" s="47" t="s">
        <v>102</v>
      </c>
      <c r="G26" s="79">
        <f t="shared" si="1"/>
        <v>87</v>
      </c>
      <c r="H26" s="73"/>
      <c r="L26" s="113"/>
      <c r="M26" s="113"/>
      <c r="N26" s="113"/>
      <c r="O26" s="113"/>
      <c r="P26" s="113"/>
    </row>
    <row r="27" spans="2:16" x14ac:dyDescent="0.25">
      <c r="B27" s="156" t="s">
        <v>409</v>
      </c>
      <c r="C27" s="83" t="s">
        <v>410</v>
      </c>
      <c r="D27" s="107"/>
      <c r="E27" s="146">
        <v>222.9</v>
      </c>
      <c r="F27" s="60" t="s">
        <v>102</v>
      </c>
      <c r="G27" s="83">
        <f t="shared" si="1"/>
        <v>222.9</v>
      </c>
      <c r="H27" s="73"/>
      <c r="L27" s="113"/>
      <c r="M27" s="113"/>
      <c r="N27" s="113"/>
      <c r="O27" s="113"/>
      <c r="P27" s="113"/>
    </row>
    <row r="28" spans="2:16" x14ac:dyDescent="0.25">
      <c r="B28" s="156" t="s">
        <v>412</v>
      </c>
      <c r="C28" s="83" t="s">
        <v>413</v>
      </c>
      <c r="D28" s="107"/>
      <c r="E28" s="146">
        <f>99.75+6.26+91.75</f>
        <v>197.76</v>
      </c>
      <c r="F28" s="60" t="s">
        <v>108</v>
      </c>
      <c r="G28" s="83">
        <v>197.76</v>
      </c>
      <c r="H28" s="73"/>
      <c r="L28" s="113"/>
      <c r="M28" s="113"/>
      <c r="N28" s="113"/>
      <c r="O28" s="113"/>
      <c r="P28" s="113"/>
    </row>
    <row r="29" spans="2:16" x14ac:dyDescent="0.25">
      <c r="B29" s="156" t="s">
        <v>482</v>
      </c>
      <c r="C29" s="83" t="s">
        <v>481</v>
      </c>
      <c r="D29" s="107"/>
      <c r="E29" s="108">
        <v>321</v>
      </c>
      <c r="F29" s="60" t="s">
        <v>11</v>
      </c>
      <c r="G29" s="83">
        <v>321</v>
      </c>
      <c r="H29" s="73"/>
      <c r="L29" s="113"/>
      <c r="M29" s="113"/>
      <c r="N29" s="113"/>
      <c r="O29" s="113"/>
      <c r="P29" s="113"/>
    </row>
    <row r="30" spans="2:16" x14ac:dyDescent="0.25">
      <c r="B30" s="156" t="s">
        <v>487</v>
      </c>
      <c r="C30" s="83" t="s">
        <v>489</v>
      </c>
      <c r="D30" s="107"/>
      <c r="E30" s="108">
        <v>108.17</v>
      </c>
      <c r="F30" s="60" t="s">
        <v>483</v>
      </c>
      <c r="G30" s="83">
        <v>108.17</v>
      </c>
      <c r="H30" s="159"/>
      <c r="L30" s="113"/>
      <c r="M30" s="113"/>
      <c r="N30" s="113"/>
      <c r="O30" s="113"/>
      <c r="P30" s="113"/>
    </row>
    <row r="31" spans="2:16" x14ac:dyDescent="0.25">
      <c r="B31" s="116" t="s">
        <v>414</v>
      </c>
      <c r="C31" s="83" t="s">
        <v>415</v>
      </c>
      <c r="D31" s="107">
        <v>500</v>
      </c>
      <c r="E31" s="146">
        <v>385</v>
      </c>
      <c r="F31" s="47" t="s">
        <v>39</v>
      </c>
      <c r="G31" s="83">
        <f>IF(F31="",0,E31 )</f>
        <v>385</v>
      </c>
      <c r="H31" s="73"/>
      <c r="L31" s="113"/>
      <c r="M31" s="113"/>
      <c r="N31" s="113"/>
      <c r="O31" s="113"/>
      <c r="P31" s="113"/>
    </row>
    <row r="32" spans="2:16" x14ac:dyDescent="0.25">
      <c r="B32" s="116" t="s">
        <v>416</v>
      </c>
      <c r="C32" s="83" t="s">
        <v>417</v>
      </c>
      <c r="D32" s="107"/>
      <c r="E32" s="146">
        <v>59</v>
      </c>
      <c r="F32" s="47" t="s">
        <v>39</v>
      </c>
      <c r="G32" s="83">
        <f>IF(F32="",0,E32 )</f>
        <v>59</v>
      </c>
      <c r="H32" s="73"/>
    </row>
    <row r="33" spans="2:16" x14ac:dyDescent="0.25">
      <c r="B33" s="116"/>
      <c r="C33" s="83"/>
      <c r="D33" s="107"/>
      <c r="E33" s="146"/>
      <c r="F33" s="47"/>
      <c r="G33" s="83"/>
      <c r="H33" s="73"/>
    </row>
    <row r="34" spans="2:16" x14ac:dyDescent="0.25">
      <c r="B34" s="175" t="s">
        <v>418</v>
      </c>
      <c r="C34" s="176"/>
      <c r="D34" s="107">
        <v>240.31</v>
      </c>
      <c r="E34" s="146"/>
      <c r="F34" s="46"/>
      <c r="G34" s="83"/>
      <c r="H34" s="73"/>
    </row>
    <row r="35" spans="2:16" x14ac:dyDescent="0.25">
      <c r="B35" s="116" t="s">
        <v>419</v>
      </c>
      <c r="C35" s="83" t="s">
        <v>420</v>
      </c>
      <c r="D35" s="107"/>
      <c r="E35" s="146">
        <v>51.45</v>
      </c>
      <c r="F35" s="47" t="s">
        <v>39</v>
      </c>
      <c r="G35" s="83">
        <f>IF(F35="",0,E35 )</f>
        <v>51.45</v>
      </c>
      <c r="H35" s="73"/>
    </row>
    <row r="36" spans="2:16" x14ac:dyDescent="0.25">
      <c r="B36" s="116" t="s">
        <v>421</v>
      </c>
      <c r="C36" s="83" t="s">
        <v>420</v>
      </c>
      <c r="D36" s="107"/>
      <c r="E36" s="149">
        <v>103</v>
      </c>
      <c r="F36" s="47" t="s">
        <v>39</v>
      </c>
      <c r="G36" s="83">
        <f t="shared" ref="G36:G41" si="2">IF(F36="",0,E36 )</f>
        <v>103</v>
      </c>
      <c r="H36" s="73"/>
    </row>
    <row r="37" spans="2:16" x14ac:dyDescent="0.25">
      <c r="B37" s="116" t="s">
        <v>422</v>
      </c>
      <c r="C37" s="83" t="s">
        <v>420</v>
      </c>
      <c r="D37" s="107"/>
      <c r="E37" s="149">
        <v>74</v>
      </c>
      <c r="F37" s="47" t="s">
        <v>55</v>
      </c>
      <c r="G37" s="83">
        <f t="shared" si="2"/>
        <v>74</v>
      </c>
      <c r="H37" s="73"/>
    </row>
    <row r="38" spans="2:16" x14ac:dyDescent="0.25">
      <c r="B38" s="116" t="s">
        <v>423</v>
      </c>
      <c r="C38" s="83" t="s">
        <v>424</v>
      </c>
      <c r="D38" s="107"/>
      <c r="E38" s="146">
        <v>52</v>
      </c>
      <c r="F38" s="47" t="s">
        <v>95</v>
      </c>
      <c r="G38" s="83">
        <f t="shared" si="2"/>
        <v>52</v>
      </c>
      <c r="H38" s="73"/>
    </row>
    <row r="39" spans="2:16" x14ac:dyDescent="0.25">
      <c r="B39" s="116" t="s">
        <v>425</v>
      </c>
      <c r="C39" s="83" t="s">
        <v>424</v>
      </c>
      <c r="D39" s="107"/>
      <c r="E39" s="146">
        <v>66</v>
      </c>
      <c r="F39" s="47" t="s">
        <v>95</v>
      </c>
      <c r="G39" s="83">
        <f t="shared" si="2"/>
        <v>66</v>
      </c>
      <c r="H39" s="73"/>
    </row>
    <row r="40" spans="2:16" x14ac:dyDescent="0.25">
      <c r="B40" s="116" t="s">
        <v>426</v>
      </c>
      <c r="C40" s="83" t="s">
        <v>420</v>
      </c>
      <c r="D40" s="107"/>
      <c r="E40" s="146">
        <v>68</v>
      </c>
      <c r="F40" s="47" t="s">
        <v>102</v>
      </c>
      <c r="G40" s="83">
        <f t="shared" si="2"/>
        <v>68</v>
      </c>
      <c r="H40" s="73"/>
    </row>
    <row r="41" spans="2:16" x14ac:dyDescent="0.25">
      <c r="B41" s="156" t="s">
        <v>486</v>
      </c>
      <c r="C41" s="83" t="s">
        <v>420</v>
      </c>
      <c r="D41" s="107"/>
      <c r="E41" s="146">
        <v>68</v>
      </c>
      <c r="F41" s="47" t="s">
        <v>483</v>
      </c>
      <c r="G41" s="83">
        <f t="shared" si="2"/>
        <v>68</v>
      </c>
      <c r="H41" s="73"/>
      <c r="L41" s="113"/>
      <c r="M41" s="113"/>
      <c r="N41" s="113"/>
      <c r="O41" s="113"/>
      <c r="P41" s="113"/>
    </row>
    <row r="42" spans="2:16" x14ac:dyDescent="0.25">
      <c r="B42" s="116"/>
      <c r="C42" s="69"/>
      <c r="D42" s="107"/>
      <c r="E42" s="146"/>
      <c r="F42" s="82"/>
      <c r="G42" s="83"/>
      <c r="H42" s="73"/>
      <c r="L42" s="113"/>
      <c r="M42" s="113"/>
      <c r="N42" s="113"/>
      <c r="O42" s="113"/>
      <c r="P42" s="113"/>
    </row>
    <row r="43" spans="2:16" x14ac:dyDescent="0.25">
      <c r="B43" s="116" t="s">
        <v>492</v>
      </c>
      <c r="C43" s="69" t="s">
        <v>493</v>
      </c>
      <c r="D43" s="107"/>
      <c r="E43" s="146">
        <v>112</v>
      </c>
      <c r="F43" s="60" t="s">
        <v>95</v>
      </c>
      <c r="G43" s="83">
        <f>IF(F43="",0,E43 )</f>
        <v>112</v>
      </c>
      <c r="H43" s="73"/>
      <c r="L43" s="113"/>
      <c r="M43" s="113"/>
      <c r="N43" s="113"/>
      <c r="O43" s="113"/>
      <c r="P43" s="113"/>
    </row>
    <row r="44" spans="2:16" x14ac:dyDescent="0.25">
      <c r="B44" s="116" t="s">
        <v>409</v>
      </c>
      <c r="C44" s="69" t="s">
        <v>427</v>
      </c>
      <c r="D44" s="107"/>
      <c r="E44" s="146">
        <v>441.52</v>
      </c>
      <c r="F44" s="60" t="s">
        <v>102</v>
      </c>
      <c r="G44" s="83">
        <f>IF(F44="",0,E44 )</f>
        <v>441.52</v>
      </c>
      <c r="H44" s="73"/>
      <c r="L44" s="113"/>
      <c r="M44" s="113"/>
      <c r="N44" s="113"/>
      <c r="O44" s="113"/>
      <c r="P44" s="113"/>
    </row>
    <row r="45" spans="2:16" x14ac:dyDescent="0.25">
      <c r="B45" s="116" t="s">
        <v>428</v>
      </c>
      <c r="C45" s="69" t="s">
        <v>429</v>
      </c>
      <c r="D45" s="107"/>
      <c r="E45" s="146">
        <v>13.13</v>
      </c>
      <c r="F45" s="60" t="s">
        <v>108</v>
      </c>
      <c r="G45" s="83">
        <v>13.13</v>
      </c>
      <c r="H45" s="73"/>
      <c r="L45" s="113"/>
      <c r="M45" s="113"/>
      <c r="N45" s="113"/>
      <c r="O45" s="113"/>
      <c r="P45" s="113"/>
    </row>
    <row r="46" spans="2:16" x14ac:dyDescent="0.25">
      <c r="B46" s="156" t="s">
        <v>470</v>
      </c>
      <c r="C46" s="83" t="s">
        <v>429</v>
      </c>
      <c r="D46" s="107"/>
      <c r="E46" s="146">
        <v>72</v>
      </c>
      <c r="F46" s="60" t="s">
        <v>108</v>
      </c>
      <c r="G46" s="83">
        <v>72</v>
      </c>
      <c r="H46" s="73"/>
      <c r="L46" s="113"/>
      <c r="M46" s="113"/>
      <c r="N46" s="113"/>
      <c r="O46" s="113"/>
      <c r="P46" s="113"/>
    </row>
    <row r="47" spans="2:16" x14ac:dyDescent="0.25">
      <c r="B47" s="156" t="s">
        <v>445</v>
      </c>
      <c r="C47" s="83" t="s">
        <v>429</v>
      </c>
      <c r="D47" s="107"/>
      <c r="E47" s="146">
        <f>94.97+5.44+33.52</f>
        <v>133.93</v>
      </c>
      <c r="F47" s="60" t="s">
        <v>108</v>
      </c>
      <c r="G47" s="83">
        <f>E47</f>
        <v>133.93</v>
      </c>
      <c r="H47" s="73"/>
      <c r="L47" s="113"/>
      <c r="M47" s="113"/>
      <c r="N47" s="113"/>
      <c r="O47" s="113"/>
      <c r="P47" s="113"/>
    </row>
    <row r="48" spans="2:16" x14ac:dyDescent="0.25">
      <c r="B48" s="156" t="s">
        <v>430</v>
      </c>
      <c r="C48" s="83" t="s">
        <v>429</v>
      </c>
      <c r="D48" s="107"/>
      <c r="E48" s="146">
        <f>236.25+150+274.7</f>
        <v>660.95</v>
      </c>
      <c r="F48" s="60" t="s">
        <v>108</v>
      </c>
      <c r="G48" s="83">
        <f t="shared" ref="G48:G60" si="3">IF(F48="",0,E48 )</f>
        <v>660.95</v>
      </c>
      <c r="H48" s="73"/>
      <c r="L48" s="113"/>
      <c r="M48" s="113"/>
      <c r="N48" s="113"/>
      <c r="O48" s="113"/>
      <c r="P48" s="113"/>
    </row>
    <row r="49" spans="2:17" x14ac:dyDescent="0.25">
      <c r="B49" s="156" t="s">
        <v>473</v>
      </c>
      <c r="C49" s="83" t="s">
        <v>474</v>
      </c>
      <c r="D49" s="107"/>
      <c r="E49" s="146">
        <v>500</v>
      </c>
      <c r="F49" s="60" t="s">
        <v>108</v>
      </c>
      <c r="G49" s="83">
        <f t="shared" si="3"/>
        <v>500</v>
      </c>
      <c r="H49" s="73"/>
      <c r="L49" s="113"/>
      <c r="M49" s="113"/>
      <c r="N49" s="113"/>
      <c r="O49" s="113"/>
      <c r="P49" s="113"/>
    </row>
    <row r="50" spans="2:17" x14ac:dyDescent="0.25">
      <c r="B50" s="156" t="s">
        <v>475</v>
      </c>
      <c r="C50" s="83" t="s">
        <v>476</v>
      </c>
      <c r="D50" s="107"/>
      <c r="E50" s="146">
        <v>67.91</v>
      </c>
      <c r="F50" s="60" t="s">
        <v>11</v>
      </c>
      <c r="G50" s="83">
        <v>67.91</v>
      </c>
      <c r="H50" s="73"/>
      <c r="L50" s="113"/>
      <c r="M50" s="113"/>
      <c r="N50" s="113"/>
      <c r="O50" s="113"/>
      <c r="P50" s="113"/>
    </row>
    <row r="51" spans="2:17" x14ac:dyDescent="0.25">
      <c r="B51" s="116"/>
      <c r="C51" s="83"/>
      <c r="D51" s="107"/>
      <c r="E51" s="146"/>
      <c r="F51" s="82"/>
      <c r="G51" s="83"/>
      <c r="H51" s="73"/>
      <c r="L51" s="113"/>
      <c r="M51" s="113"/>
      <c r="N51" s="113"/>
      <c r="O51" s="113"/>
      <c r="P51" s="113"/>
    </row>
    <row r="52" spans="2:17" x14ac:dyDescent="0.25">
      <c r="B52" s="175" t="s">
        <v>18</v>
      </c>
      <c r="C52" s="176"/>
      <c r="D52" s="107">
        <v>17072</v>
      </c>
      <c r="E52" s="146"/>
      <c r="F52" s="46"/>
      <c r="G52" s="83"/>
      <c r="H52" s="73"/>
      <c r="I52" s="158"/>
      <c r="K52" s="113"/>
      <c r="L52" s="113"/>
      <c r="M52" s="113"/>
      <c r="N52" s="113"/>
      <c r="O52" s="113"/>
      <c r="P52" s="113"/>
    </row>
    <row r="53" spans="2:17" x14ac:dyDescent="0.25">
      <c r="B53" s="116" t="s">
        <v>431</v>
      </c>
      <c r="C53" s="79" t="s">
        <v>432</v>
      </c>
      <c r="D53" s="109"/>
      <c r="E53" s="147">
        <f>673.89+141.25</f>
        <v>815.14</v>
      </c>
      <c r="F53" s="47" t="s">
        <v>368</v>
      </c>
      <c r="G53" s="83">
        <f t="shared" si="3"/>
        <v>815.14</v>
      </c>
      <c r="H53" s="73"/>
      <c r="K53" s="113"/>
      <c r="L53" s="113"/>
      <c r="M53" s="113"/>
      <c r="N53" s="113"/>
      <c r="O53" s="113"/>
      <c r="P53" s="113"/>
    </row>
    <row r="54" spans="2:17" x14ac:dyDescent="0.25">
      <c r="B54" s="116" t="s">
        <v>488</v>
      </c>
      <c r="C54" s="79" t="s">
        <v>411</v>
      </c>
      <c r="D54" s="109"/>
      <c r="E54" s="147">
        <v>668.6</v>
      </c>
      <c r="F54" s="47" t="s">
        <v>55</v>
      </c>
      <c r="G54" s="83">
        <v>668.6</v>
      </c>
      <c r="H54" s="73"/>
      <c r="K54" s="113"/>
      <c r="L54" s="113"/>
      <c r="M54" s="113"/>
      <c r="N54" s="113"/>
      <c r="O54" s="113"/>
      <c r="P54" s="113"/>
    </row>
    <row r="55" spans="2:17" x14ac:dyDescent="0.25">
      <c r="B55" s="116" t="s">
        <v>433</v>
      </c>
      <c r="C55" s="79" t="s">
        <v>434</v>
      </c>
      <c r="D55" s="109"/>
      <c r="E55" s="147">
        <f>1099.2+1.81-668.6</f>
        <v>432.40999999999997</v>
      </c>
      <c r="F55" s="47" t="s">
        <v>182</v>
      </c>
      <c r="G55" s="83">
        <f t="shared" si="3"/>
        <v>432.40999999999997</v>
      </c>
      <c r="H55" s="73"/>
      <c r="K55" s="113"/>
      <c r="L55" s="113"/>
      <c r="M55" s="113"/>
      <c r="N55" s="113"/>
      <c r="O55" s="113"/>
      <c r="P55" s="113"/>
    </row>
    <row r="56" spans="2:17" x14ac:dyDescent="0.25">
      <c r="B56" s="116" t="s">
        <v>435</v>
      </c>
      <c r="C56" s="79" t="s">
        <v>436</v>
      </c>
      <c r="D56" s="109"/>
      <c r="E56" s="147">
        <v>625</v>
      </c>
      <c r="F56" s="47" t="s">
        <v>55</v>
      </c>
      <c r="G56" s="83">
        <f t="shared" si="3"/>
        <v>625</v>
      </c>
      <c r="H56" s="73"/>
      <c r="K56" s="113"/>
      <c r="L56" s="113"/>
      <c r="M56" s="113"/>
      <c r="N56" s="113"/>
      <c r="O56" s="113"/>
      <c r="P56" s="113"/>
    </row>
    <row r="57" spans="2:17" x14ac:dyDescent="0.25">
      <c r="B57" s="116" t="s">
        <v>437</v>
      </c>
      <c r="C57" s="79" t="s">
        <v>438</v>
      </c>
      <c r="D57" s="109"/>
      <c r="E57" s="147">
        <v>824.25</v>
      </c>
      <c r="F57" s="47" t="s">
        <v>55</v>
      </c>
      <c r="G57" s="83">
        <f t="shared" si="3"/>
        <v>824.25</v>
      </c>
      <c r="H57" s="73"/>
      <c r="I57" s="62"/>
      <c r="K57" s="120"/>
      <c r="L57" s="120"/>
      <c r="M57" s="120"/>
      <c r="N57" s="120"/>
      <c r="O57" s="120"/>
      <c r="P57" s="120"/>
      <c r="Q57" s="62"/>
    </row>
    <row r="58" spans="2:17" x14ac:dyDescent="0.25">
      <c r="B58" s="116" t="s">
        <v>439</v>
      </c>
      <c r="C58" s="79" t="s">
        <v>440</v>
      </c>
      <c r="D58" s="109"/>
      <c r="E58" s="147">
        <f>122.5+269.81+121.05</f>
        <v>513.36</v>
      </c>
      <c r="F58" s="47" t="s">
        <v>369</v>
      </c>
      <c r="G58" s="83">
        <f t="shared" si="3"/>
        <v>513.36</v>
      </c>
      <c r="H58" s="73"/>
      <c r="I58" s="62"/>
      <c r="K58" s="120"/>
      <c r="L58" s="120"/>
      <c r="M58" s="120"/>
      <c r="N58" s="120"/>
      <c r="O58" s="120"/>
      <c r="P58" s="120"/>
      <c r="Q58" s="62"/>
    </row>
    <row r="59" spans="2:17" x14ac:dyDescent="0.25">
      <c r="B59" s="116" t="s">
        <v>441</v>
      </c>
      <c r="C59" s="79" t="s">
        <v>442</v>
      </c>
      <c r="D59" s="109"/>
      <c r="E59" s="147">
        <v>420</v>
      </c>
      <c r="F59" s="47" t="s">
        <v>95</v>
      </c>
      <c r="G59" s="83">
        <f t="shared" si="3"/>
        <v>420</v>
      </c>
      <c r="H59" s="73"/>
      <c r="I59" s="62"/>
      <c r="K59" s="120"/>
      <c r="L59" s="120"/>
      <c r="M59" s="120"/>
      <c r="N59" s="120"/>
      <c r="O59" s="120"/>
      <c r="P59" s="120"/>
      <c r="Q59" s="62"/>
    </row>
    <row r="60" spans="2:17" x14ac:dyDescent="0.25">
      <c r="B60" s="116" t="s">
        <v>443</v>
      </c>
      <c r="C60" s="79" t="s">
        <v>444</v>
      </c>
      <c r="D60" s="109"/>
      <c r="E60" s="150">
        <v>543.01</v>
      </c>
      <c r="F60" s="47" t="s">
        <v>95</v>
      </c>
      <c r="G60" s="83">
        <f t="shared" si="3"/>
        <v>543.01</v>
      </c>
      <c r="H60" s="73"/>
      <c r="I60" s="62"/>
      <c r="K60" s="120"/>
      <c r="L60" s="120"/>
      <c r="M60" s="120"/>
      <c r="N60" s="120"/>
      <c r="O60" s="120"/>
      <c r="P60" s="120"/>
      <c r="Q60" s="62"/>
    </row>
    <row r="61" spans="2:17" x14ac:dyDescent="0.25">
      <c r="B61" s="116" t="s">
        <v>394</v>
      </c>
      <c r="C61" s="83" t="s">
        <v>446</v>
      </c>
      <c r="D61" s="107"/>
      <c r="E61" s="148">
        <f>71.5+226.75</f>
        <v>298.25</v>
      </c>
      <c r="F61" s="60" t="s">
        <v>108</v>
      </c>
      <c r="G61" s="83">
        <f>71.5+226.75</f>
        <v>298.25</v>
      </c>
      <c r="H61" s="73"/>
      <c r="I61" s="62"/>
      <c r="K61" s="120"/>
      <c r="L61" s="120"/>
      <c r="M61" s="120"/>
      <c r="N61" s="120"/>
      <c r="O61" s="120"/>
      <c r="P61" s="120"/>
      <c r="Q61" s="62"/>
    </row>
    <row r="62" spans="2:17" x14ac:dyDescent="0.25">
      <c r="B62" s="156" t="s">
        <v>479</v>
      </c>
      <c r="C62" s="83" t="s">
        <v>480</v>
      </c>
      <c r="D62" s="107"/>
      <c r="E62" s="119">
        <f>99.74+136.26+8.73+9.01+44+252.89+13.45</f>
        <v>564.08000000000004</v>
      </c>
      <c r="F62" s="60" t="s">
        <v>11</v>
      </c>
      <c r="G62" s="83">
        <v>564.08000000000004</v>
      </c>
      <c r="H62" s="73"/>
      <c r="I62" s="62"/>
      <c r="K62" s="120"/>
      <c r="L62" s="121"/>
      <c r="M62" s="121"/>
      <c r="N62" s="121"/>
      <c r="O62" s="122"/>
      <c r="P62" s="121"/>
      <c r="Q62" s="62"/>
    </row>
    <row r="63" spans="2:17" x14ac:dyDescent="0.25">
      <c r="B63" s="156" t="s">
        <v>484</v>
      </c>
      <c r="C63" s="157" t="s">
        <v>485</v>
      </c>
      <c r="D63" s="107"/>
      <c r="E63" s="119">
        <f>107.3+247.68+8.16+224.08+13.57</f>
        <v>600.79000000000008</v>
      </c>
      <c r="F63" s="60" t="s">
        <v>483</v>
      </c>
      <c r="G63" s="83">
        <f>E63</f>
        <v>600.79000000000008</v>
      </c>
      <c r="H63" s="73"/>
      <c r="I63" s="62"/>
      <c r="K63" s="120"/>
      <c r="L63" s="121"/>
      <c r="M63" s="122"/>
      <c r="N63" s="121"/>
      <c r="O63" s="122"/>
      <c r="P63" s="121"/>
      <c r="Q63" s="62"/>
    </row>
    <row r="64" spans="2:17" x14ac:dyDescent="0.25">
      <c r="B64" s="156" t="s">
        <v>487</v>
      </c>
      <c r="C64" s="157" t="s">
        <v>490</v>
      </c>
      <c r="D64" s="107"/>
      <c r="E64" s="119">
        <v>448.2</v>
      </c>
      <c r="F64" s="60" t="s">
        <v>483</v>
      </c>
      <c r="G64" s="83">
        <v>448.2</v>
      </c>
      <c r="H64" s="73"/>
      <c r="I64" s="62"/>
      <c r="K64" s="120"/>
      <c r="L64" s="122"/>
      <c r="M64" s="122"/>
      <c r="N64" s="121"/>
      <c r="O64" s="122"/>
      <c r="P64" s="121"/>
      <c r="Q64" s="62"/>
    </row>
    <row r="65" spans="2:17" x14ac:dyDescent="0.25">
      <c r="B65" s="156" t="s">
        <v>477</v>
      </c>
      <c r="C65" s="83" t="s">
        <v>478</v>
      </c>
      <c r="D65" s="107"/>
      <c r="E65" s="119">
        <f>9.97+2.22+11.97</f>
        <v>24.160000000000004</v>
      </c>
      <c r="F65" s="60" t="s">
        <v>153</v>
      </c>
      <c r="G65" s="83">
        <f>E65</f>
        <v>24.160000000000004</v>
      </c>
      <c r="H65" s="73"/>
      <c r="I65" s="62"/>
      <c r="K65" s="120"/>
      <c r="L65" s="122"/>
      <c r="M65" s="122"/>
      <c r="N65" s="121"/>
      <c r="O65" s="122"/>
      <c r="P65" s="121"/>
      <c r="Q65" s="62"/>
    </row>
    <row r="66" spans="2:17" x14ac:dyDescent="0.25">
      <c r="B66" s="140"/>
      <c r="C66" s="139"/>
      <c r="D66" s="141"/>
      <c r="E66" s="151"/>
      <c r="F66" s="59"/>
      <c r="G66" s="139"/>
      <c r="H66" s="73"/>
      <c r="I66" s="62"/>
      <c r="K66" s="120"/>
      <c r="L66" s="121"/>
      <c r="M66" s="122"/>
      <c r="N66" s="121"/>
      <c r="O66" s="122"/>
      <c r="P66" s="121"/>
      <c r="Q66" s="62"/>
    </row>
    <row r="67" spans="2:17" x14ac:dyDescent="0.25">
      <c r="B67" s="116" t="s">
        <v>447</v>
      </c>
      <c r="C67" s="83" t="s">
        <v>448</v>
      </c>
      <c r="D67" s="107"/>
      <c r="E67" s="146">
        <v>81.84</v>
      </c>
      <c r="F67" s="47" t="s">
        <v>39</v>
      </c>
      <c r="G67" s="83">
        <f>IF(F67="",0,E67 )</f>
        <v>81.84</v>
      </c>
      <c r="H67" s="73"/>
      <c r="I67" s="62"/>
      <c r="K67" s="120"/>
      <c r="L67" s="121"/>
      <c r="M67" s="122"/>
      <c r="N67" s="121"/>
      <c r="O67" s="122"/>
      <c r="P67" s="121"/>
      <c r="Q67" s="62"/>
    </row>
    <row r="68" spans="2:17" x14ac:dyDescent="0.25">
      <c r="B68" s="116" t="s">
        <v>449</v>
      </c>
      <c r="C68" s="83" t="s">
        <v>450</v>
      </c>
      <c r="D68" s="107"/>
      <c r="E68" s="148">
        <f>26.95+65.37</f>
        <v>92.320000000000007</v>
      </c>
      <c r="F68" s="47" t="s">
        <v>366</v>
      </c>
      <c r="G68" s="83">
        <f>IF(F68="",0,E68 )</f>
        <v>92.320000000000007</v>
      </c>
      <c r="H68" s="73"/>
      <c r="I68" s="62"/>
      <c r="K68" s="120"/>
      <c r="L68" s="120"/>
      <c r="M68" s="120"/>
      <c r="N68" s="120"/>
      <c r="O68" s="120"/>
      <c r="P68" s="120"/>
      <c r="Q68" s="62"/>
    </row>
    <row r="69" spans="2:17" x14ac:dyDescent="0.25">
      <c r="B69" s="116" t="s">
        <v>451</v>
      </c>
      <c r="C69" s="83" t="s">
        <v>452</v>
      </c>
      <c r="D69" s="109"/>
      <c r="E69" s="148">
        <f>268.9+412.14</f>
        <v>681.04</v>
      </c>
      <c r="F69" s="47" t="s">
        <v>366</v>
      </c>
      <c r="G69" s="83">
        <f>IF(F69="",0,E69 )</f>
        <v>681.04</v>
      </c>
      <c r="H69" s="73"/>
      <c r="I69" s="62"/>
      <c r="K69" s="120"/>
      <c r="L69" s="120"/>
      <c r="M69" s="120"/>
      <c r="N69" s="120"/>
      <c r="O69" s="120"/>
      <c r="P69" s="120"/>
      <c r="Q69" s="62"/>
    </row>
    <row r="70" spans="2:17" x14ac:dyDescent="0.25">
      <c r="B70" s="116" t="s">
        <v>453</v>
      </c>
      <c r="C70" s="79" t="s">
        <v>454</v>
      </c>
      <c r="D70" s="109"/>
      <c r="E70" s="148">
        <v>426.35</v>
      </c>
      <c r="F70" s="47" t="s">
        <v>39</v>
      </c>
      <c r="G70" s="83">
        <f>IF(F70="",0,E70 )</f>
        <v>426.35</v>
      </c>
      <c r="H70" s="73"/>
      <c r="I70" s="62"/>
      <c r="K70" s="120"/>
      <c r="L70" s="120"/>
      <c r="M70" s="120"/>
      <c r="N70" s="120"/>
      <c r="O70" s="120"/>
      <c r="P70" s="120"/>
      <c r="Q70" s="62"/>
    </row>
    <row r="71" spans="2:17" x14ac:dyDescent="0.25">
      <c r="B71" s="116" t="s">
        <v>455</v>
      </c>
      <c r="C71" s="83" t="s">
        <v>456</v>
      </c>
      <c r="D71" s="109"/>
      <c r="E71" s="148">
        <v>19.62</v>
      </c>
      <c r="F71" s="47" t="s">
        <v>52</v>
      </c>
      <c r="G71" s="83">
        <f>IF(F71="",0,E71 )</f>
        <v>19.62</v>
      </c>
      <c r="H71" s="73"/>
      <c r="I71" s="62"/>
      <c r="K71" s="120"/>
      <c r="L71" s="120"/>
      <c r="M71" s="120"/>
      <c r="N71" s="120"/>
      <c r="O71" s="120"/>
      <c r="P71" s="120"/>
      <c r="Q71" s="62"/>
    </row>
    <row r="72" spans="2:17" x14ac:dyDescent="0.25">
      <c r="B72" s="116"/>
      <c r="C72" s="83"/>
      <c r="D72" s="109"/>
      <c r="E72" s="148"/>
      <c r="F72" s="47"/>
      <c r="G72" s="83"/>
      <c r="H72" s="73"/>
      <c r="I72" s="62"/>
      <c r="K72" s="120"/>
      <c r="L72" s="120"/>
      <c r="M72" s="120"/>
      <c r="N72" s="120"/>
      <c r="O72" s="120"/>
      <c r="P72" s="120"/>
      <c r="Q72" s="62"/>
    </row>
    <row r="73" spans="2:17" x14ac:dyDescent="0.25">
      <c r="B73" s="175" t="s">
        <v>457</v>
      </c>
      <c r="C73" s="176"/>
      <c r="D73" s="107">
        <v>153.80000000000001</v>
      </c>
      <c r="E73" s="146"/>
      <c r="F73" s="46"/>
      <c r="G73" s="83">
        <f t="shared" ref="G73:G78" si="4">IF(F73="",0,E73 )</f>
        <v>0</v>
      </c>
      <c r="H73" s="73"/>
      <c r="I73" s="62"/>
      <c r="K73" s="120"/>
      <c r="L73" s="120"/>
      <c r="M73" s="120"/>
      <c r="N73" s="120"/>
      <c r="O73" s="120"/>
      <c r="P73" s="120"/>
      <c r="Q73" s="62"/>
    </row>
    <row r="74" spans="2:17" x14ac:dyDescent="0.25">
      <c r="B74" s="116" t="s">
        <v>458</v>
      </c>
      <c r="C74" s="83" t="s">
        <v>459</v>
      </c>
      <c r="D74" s="107"/>
      <c r="E74" s="146">
        <v>113.49</v>
      </c>
      <c r="F74" s="47" t="s">
        <v>39</v>
      </c>
      <c r="G74" s="83">
        <f t="shared" si="4"/>
        <v>113.49</v>
      </c>
      <c r="H74" s="73"/>
      <c r="I74" s="62"/>
      <c r="K74" s="120"/>
      <c r="L74" s="120"/>
      <c r="M74" s="120"/>
      <c r="N74" s="120"/>
      <c r="O74" s="120"/>
      <c r="P74" s="120"/>
      <c r="Q74" s="62"/>
    </row>
    <row r="75" spans="2:17" x14ac:dyDescent="0.25">
      <c r="B75" s="116" t="s">
        <v>460</v>
      </c>
      <c r="C75" s="83" t="s">
        <v>459</v>
      </c>
      <c r="D75" s="107"/>
      <c r="E75" s="146">
        <v>76</v>
      </c>
      <c r="F75" s="47" t="s">
        <v>71</v>
      </c>
      <c r="G75" s="83">
        <f t="shared" si="4"/>
        <v>76</v>
      </c>
      <c r="H75" s="73"/>
      <c r="I75" s="62"/>
      <c r="K75" s="120"/>
      <c r="L75" s="120"/>
      <c r="M75" s="120"/>
      <c r="N75" s="120"/>
      <c r="O75" s="120"/>
      <c r="P75" s="120"/>
      <c r="Q75" s="62"/>
    </row>
    <row r="76" spans="2:17" x14ac:dyDescent="0.25">
      <c r="B76" s="116"/>
      <c r="C76" s="117"/>
      <c r="D76" s="107"/>
      <c r="E76" s="146"/>
      <c r="F76" s="46"/>
      <c r="G76" s="83">
        <f t="shared" si="4"/>
        <v>0</v>
      </c>
      <c r="H76" s="73"/>
      <c r="K76" s="113"/>
      <c r="L76" s="113"/>
      <c r="M76" s="113"/>
      <c r="N76" s="113"/>
      <c r="O76" s="113"/>
      <c r="P76" s="113"/>
    </row>
    <row r="77" spans="2:17" x14ac:dyDescent="0.25">
      <c r="B77" s="116" t="s">
        <v>461</v>
      </c>
      <c r="C77" s="83" t="s">
        <v>456</v>
      </c>
      <c r="D77" s="109">
        <v>40</v>
      </c>
      <c r="E77" s="146">
        <v>63.72</v>
      </c>
      <c r="F77" s="47" t="s">
        <v>55</v>
      </c>
      <c r="G77" s="83">
        <f t="shared" si="4"/>
        <v>63.72</v>
      </c>
      <c r="H77" s="73"/>
      <c r="I77" s="148"/>
      <c r="K77" s="113"/>
      <c r="L77" s="113"/>
      <c r="M77" s="113"/>
      <c r="N77" s="113"/>
      <c r="O77" s="113"/>
      <c r="P77" s="113"/>
    </row>
    <row r="78" spans="2:17" x14ac:dyDescent="0.25">
      <c r="B78" s="116" t="s">
        <v>462</v>
      </c>
      <c r="C78" s="83" t="s">
        <v>456</v>
      </c>
      <c r="D78" s="109"/>
      <c r="E78" s="150">
        <v>160.91999999999999</v>
      </c>
      <c r="F78" s="47" t="s">
        <v>55</v>
      </c>
      <c r="G78" s="83">
        <f t="shared" si="4"/>
        <v>160.91999999999999</v>
      </c>
      <c r="H78" s="73"/>
      <c r="I78" s="148"/>
      <c r="K78" s="113"/>
      <c r="L78" s="113"/>
      <c r="M78" s="113"/>
      <c r="N78" s="113"/>
      <c r="O78" s="113"/>
      <c r="P78" s="113"/>
    </row>
    <row r="79" spans="2:17" x14ac:dyDescent="0.25">
      <c r="B79" s="116"/>
      <c r="C79" s="83"/>
      <c r="D79" s="148"/>
      <c r="E79" s="146"/>
      <c r="F79" s="113"/>
      <c r="G79" s="83"/>
      <c r="H79" s="73"/>
      <c r="I79" s="148"/>
      <c r="J79" s="113"/>
      <c r="K79" s="113"/>
      <c r="L79" s="113"/>
      <c r="M79" s="113"/>
      <c r="N79" s="113"/>
      <c r="O79" s="113"/>
      <c r="P79" s="113"/>
    </row>
    <row r="80" spans="2:17" x14ac:dyDescent="0.25">
      <c r="B80" s="116"/>
      <c r="C80" s="83"/>
      <c r="D80" s="148"/>
      <c r="E80" s="146"/>
      <c r="F80" s="113"/>
      <c r="G80" s="83"/>
      <c r="H80" s="73"/>
      <c r="I80" s="148"/>
      <c r="J80" s="113"/>
    </row>
    <row r="81" spans="2:16" x14ac:dyDescent="0.25">
      <c r="B81" s="116"/>
      <c r="C81" s="83" t="s">
        <v>28</v>
      </c>
      <c r="D81" s="107">
        <v>3180.6</v>
      </c>
      <c r="E81" s="150"/>
      <c r="F81" s="46"/>
      <c r="G81" s="83">
        <f t="shared" ref="G81:G87" si="5">IF(F81="",0,E81 )</f>
        <v>0</v>
      </c>
      <c r="H81" s="73"/>
      <c r="I81" s="148"/>
      <c r="J81" s="113"/>
    </row>
    <row r="82" spans="2:16" x14ac:dyDescent="0.25">
      <c r="B82" s="116"/>
      <c r="C82" s="83" t="s">
        <v>29</v>
      </c>
      <c r="D82" s="107">
        <f>550+55+300</f>
        <v>905</v>
      </c>
      <c r="E82" s="150"/>
      <c r="F82" s="46"/>
      <c r="G82" s="83">
        <f t="shared" si="5"/>
        <v>0</v>
      </c>
      <c r="H82" s="73"/>
      <c r="I82" s="148"/>
      <c r="J82" s="113"/>
    </row>
    <row r="83" spans="2:16" x14ac:dyDescent="0.25">
      <c r="B83" s="116"/>
      <c r="C83" s="83" t="s">
        <v>30</v>
      </c>
      <c r="D83" s="107">
        <v>300</v>
      </c>
      <c r="E83" s="150"/>
      <c r="F83" s="46"/>
      <c r="G83" s="83">
        <f t="shared" si="5"/>
        <v>0</v>
      </c>
      <c r="H83" s="73"/>
      <c r="I83" s="148"/>
      <c r="J83" s="113"/>
    </row>
    <row r="84" spans="2:16" x14ac:dyDescent="0.25">
      <c r="B84" s="116"/>
      <c r="C84" s="83" t="s">
        <v>45</v>
      </c>
      <c r="D84" s="107">
        <v>550</v>
      </c>
      <c r="E84" s="147"/>
      <c r="F84" s="46"/>
      <c r="G84" s="83">
        <f t="shared" si="5"/>
        <v>0</v>
      </c>
      <c r="H84" s="73"/>
      <c r="I84" s="150"/>
      <c r="J84" s="113"/>
    </row>
    <row r="85" spans="2:16" x14ac:dyDescent="0.25">
      <c r="B85" s="116"/>
      <c r="C85" s="83"/>
      <c r="D85" s="109"/>
      <c r="E85" s="147"/>
      <c r="F85" s="46"/>
      <c r="G85" s="83">
        <f t="shared" si="5"/>
        <v>0</v>
      </c>
      <c r="H85" s="73"/>
      <c r="I85" s="148"/>
      <c r="J85" s="113"/>
    </row>
    <row r="86" spans="2:16" x14ac:dyDescent="0.25">
      <c r="B86" s="116"/>
      <c r="C86" s="123" t="s">
        <v>63</v>
      </c>
      <c r="D86" s="124"/>
      <c r="E86" s="152"/>
      <c r="F86" s="33"/>
      <c r="G86" s="69">
        <f t="shared" si="5"/>
        <v>0</v>
      </c>
      <c r="H86" s="73"/>
      <c r="I86" s="119"/>
      <c r="J86" s="113"/>
    </row>
    <row r="87" spans="2:16" x14ac:dyDescent="0.25">
      <c r="B87" s="116" t="s">
        <v>463</v>
      </c>
      <c r="C87" s="83" t="s">
        <v>464</v>
      </c>
      <c r="D87" s="109">
        <v>60.02</v>
      </c>
      <c r="E87" s="147">
        <v>75.319999999999993</v>
      </c>
      <c r="F87" s="47" t="s">
        <v>39</v>
      </c>
      <c r="G87" s="83">
        <f t="shared" si="5"/>
        <v>75.319999999999993</v>
      </c>
      <c r="H87" s="73"/>
      <c r="I87" s="119"/>
      <c r="J87" s="113"/>
      <c r="K87" s="113"/>
      <c r="L87" s="113"/>
      <c r="M87" s="113"/>
      <c r="N87" s="113"/>
      <c r="O87" s="113"/>
      <c r="P87" s="113"/>
    </row>
    <row r="88" spans="2:16" x14ac:dyDescent="0.25">
      <c r="B88" s="116"/>
      <c r="C88" s="8"/>
      <c r="D88" s="109"/>
      <c r="E88" s="148"/>
      <c r="F88" s="47"/>
      <c r="G88" s="83"/>
      <c r="H88" s="73"/>
      <c r="I88" s="119"/>
      <c r="J88" s="113"/>
      <c r="K88" s="113"/>
      <c r="L88" s="113"/>
      <c r="M88" s="113"/>
      <c r="N88" s="113"/>
      <c r="O88" s="113"/>
      <c r="P88" s="113"/>
    </row>
    <row r="89" spans="2:16" x14ac:dyDescent="0.25">
      <c r="B89" s="116" t="s">
        <v>465</v>
      </c>
      <c r="C89" s="83" t="s">
        <v>466</v>
      </c>
      <c r="D89" s="107"/>
      <c r="E89" s="148">
        <f>-61.25-500</f>
        <v>-561.25</v>
      </c>
      <c r="F89" s="60" t="s">
        <v>370</v>
      </c>
      <c r="G89" s="83">
        <f>IF(F89="",0,E89 )</f>
        <v>-561.25</v>
      </c>
      <c r="H89" s="73"/>
      <c r="I89" s="151"/>
      <c r="J89" s="113"/>
      <c r="K89" s="113"/>
      <c r="L89" s="113"/>
      <c r="M89" s="113"/>
      <c r="N89" s="113"/>
      <c r="O89" s="113"/>
      <c r="P89" s="113"/>
    </row>
    <row r="90" spans="2:16" x14ac:dyDescent="0.25">
      <c r="B90" s="125">
        <v>42859</v>
      </c>
      <c r="C90" s="83" t="s">
        <v>467</v>
      </c>
      <c r="D90" s="107"/>
      <c r="E90" s="148">
        <v>-500</v>
      </c>
      <c r="F90" s="60" t="s">
        <v>11</v>
      </c>
      <c r="G90" s="83">
        <v>-500</v>
      </c>
      <c r="H90" s="73"/>
      <c r="I90" s="148"/>
      <c r="J90" s="113"/>
      <c r="K90" s="113"/>
      <c r="L90" s="113"/>
      <c r="M90" s="113"/>
      <c r="N90" s="113"/>
      <c r="O90" s="113"/>
      <c r="P90" s="113"/>
    </row>
    <row r="91" spans="2:16" x14ac:dyDescent="0.25">
      <c r="B91" s="116"/>
      <c r="C91" s="83" t="s">
        <v>340</v>
      </c>
      <c r="D91" s="109">
        <v>-12859.78</v>
      </c>
      <c r="E91" s="150">
        <v>-12859.78</v>
      </c>
      <c r="F91" s="47" t="s">
        <v>52</v>
      </c>
      <c r="G91" s="83">
        <f>IF(F91="",0,E91 )</f>
        <v>-12859.78</v>
      </c>
      <c r="H91" s="73"/>
      <c r="I91" s="148"/>
      <c r="J91" s="113"/>
      <c r="K91" s="113"/>
      <c r="L91" s="113"/>
      <c r="M91" s="113"/>
      <c r="N91" s="113"/>
      <c r="O91" s="113"/>
      <c r="P91" s="113"/>
    </row>
    <row r="92" spans="2:16" ht="15.75" thickBot="1" x14ac:dyDescent="0.3">
      <c r="B92" s="116"/>
      <c r="C92" s="83" t="s">
        <v>341</v>
      </c>
      <c r="D92" s="109">
        <v>-30000</v>
      </c>
      <c r="E92" s="150">
        <v>-30000</v>
      </c>
      <c r="F92" s="47" t="s">
        <v>9</v>
      </c>
      <c r="G92" s="83">
        <f>IF(F92="",0,E92 )</f>
        <v>-30000</v>
      </c>
      <c r="H92" s="73"/>
      <c r="I92" s="148"/>
      <c r="J92" s="113"/>
      <c r="K92" s="113"/>
      <c r="L92" s="113"/>
      <c r="M92" s="113"/>
      <c r="N92" s="113"/>
      <c r="O92" s="113"/>
      <c r="P92" s="113"/>
    </row>
    <row r="93" spans="2:16" ht="16.5" thickTop="1" thickBot="1" x14ac:dyDescent="0.3">
      <c r="B93" s="126"/>
      <c r="C93" s="127" t="s">
        <v>19</v>
      </c>
      <c r="D93" s="128">
        <f>SUM(D3:D92)</f>
        <v>-1116.3699999999953</v>
      </c>
      <c r="E93" s="142">
        <f>SUM(E7:E92)</f>
        <v>-27481.96</v>
      </c>
      <c r="F93" s="26"/>
      <c r="G93" s="27">
        <f>SUM(G7:G92)</f>
        <v>-27481.96</v>
      </c>
      <c r="H93" s="73"/>
      <c r="I93" s="148"/>
      <c r="J93" s="113"/>
      <c r="K93" s="113"/>
      <c r="L93" s="113"/>
      <c r="M93" s="113"/>
      <c r="N93" s="113"/>
      <c r="O93" s="113"/>
      <c r="P93" s="113"/>
    </row>
    <row r="94" spans="2:16" ht="15.75" thickTop="1" x14ac:dyDescent="0.25">
      <c r="B94" s="116"/>
      <c r="C94" s="79" t="s">
        <v>60</v>
      </c>
      <c r="D94" s="129">
        <f>-G93</f>
        <v>27481.96</v>
      </c>
      <c r="E94" s="149"/>
      <c r="F94" s="7"/>
      <c r="G94" s="8"/>
      <c r="H94" s="73"/>
      <c r="I94" s="148"/>
      <c r="J94" s="113"/>
      <c r="K94" s="113"/>
      <c r="L94" s="113"/>
      <c r="M94" s="113"/>
      <c r="N94" s="113"/>
      <c r="O94" s="113"/>
      <c r="P94" s="113"/>
    </row>
    <row r="95" spans="2:16" ht="15.75" thickBot="1" x14ac:dyDescent="0.3">
      <c r="B95" s="130"/>
      <c r="C95" s="131" t="s">
        <v>288</v>
      </c>
      <c r="D95" s="132"/>
      <c r="E95" s="153"/>
      <c r="F95" s="133"/>
      <c r="G95" s="134"/>
      <c r="H95" s="135"/>
      <c r="I95" s="148"/>
      <c r="J95" s="113"/>
      <c r="K95" s="113"/>
      <c r="L95" s="113"/>
      <c r="M95" s="113"/>
      <c r="N95" s="113"/>
      <c r="O95" s="113"/>
      <c r="P95" s="113"/>
    </row>
    <row r="96" spans="2:16" ht="15.75" thickTop="1" x14ac:dyDescent="0.25">
      <c r="B96" s="136"/>
      <c r="C96" s="36"/>
      <c r="D96" s="137"/>
      <c r="E96" s="154"/>
      <c r="F96" s="138"/>
      <c r="G96" s="138"/>
      <c r="H96" s="155"/>
      <c r="I96" s="113"/>
      <c r="J96" s="113"/>
      <c r="K96" s="113"/>
      <c r="L96" s="113"/>
      <c r="M96" s="113"/>
      <c r="N96" s="113"/>
      <c r="O96" s="113"/>
      <c r="P96" s="113"/>
    </row>
    <row r="97" spans="8:16" x14ac:dyDescent="0.25">
      <c r="H97" s="155"/>
      <c r="J97" s="113"/>
      <c r="K97" s="113"/>
      <c r="L97" s="113"/>
      <c r="M97" s="113"/>
      <c r="N97" s="113"/>
      <c r="O97" s="113"/>
      <c r="P97" s="113"/>
    </row>
    <row r="98" spans="8:16" x14ac:dyDescent="0.25">
      <c r="H98" s="155"/>
      <c r="J98" s="113"/>
      <c r="K98" s="113"/>
      <c r="L98" s="113"/>
      <c r="M98" s="113"/>
      <c r="N98" s="113"/>
      <c r="O98" s="113"/>
      <c r="P98" s="113"/>
    </row>
    <row r="99" spans="8:16" x14ac:dyDescent="0.25">
      <c r="H99" s="155"/>
      <c r="J99" s="113"/>
      <c r="K99" s="113"/>
      <c r="L99" s="113"/>
      <c r="M99" s="113"/>
      <c r="N99" s="113"/>
      <c r="O99" s="113"/>
      <c r="P99" s="113"/>
    </row>
    <row r="100" spans="8:16" x14ac:dyDescent="0.25">
      <c r="H100" s="155"/>
      <c r="J100" s="113"/>
      <c r="K100" s="113"/>
      <c r="L100" s="113"/>
      <c r="M100" s="113"/>
      <c r="N100" s="113"/>
      <c r="O100" s="113"/>
      <c r="P100" s="113"/>
    </row>
    <row r="101" spans="8:16" x14ac:dyDescent="0.25">
      <c r="H101" s="155"/>
      <c r="J101" s="113"/>
      <c r="L101" s="113"/>
      <c r="M101" s="113"/>
      <c r="N101" s="113"/>
      <c r="O101" s="113"/>
      <c r="P101" s="113"/>
    </row>
    <row r="102" spans="8:16" x14ac:dyDescent="0.25">
      <c r="H102" s="155"/>
      <c r="I102" s="158"/>
      <c r="J102" s="113"/>
      <c r="L102" s="113"/>
      <c r="M102" s="113"/>
      <c r="N102" s="113"/>
      <c r="O102" s="113"/>
      <c r="P102" s="113"/>
    </row>
    <row r="103" spans="8:16" x14ac:dyDescent="0.25">
      <c r="H103" s="155"/>
      <c r="J103" s="113"/>
      <c r="L103" s="113"/>
      <c r="M103" s="113"/>
      <c r="N103" s="113"/>
      <c r="O103" s="113"/>
      <c r="P103" s="113"/>
    </row>
    <row r="104" spans="8:16" x14ac:dyDescent="0.25">
      <c r="H104" s="155"/>
      <c r="J104" s="113"/>
      <c r="L104" s="113"/>
      <c r="M104" s="113"/>
      <c r="N104" s="113"/>
      <c r="O104" s="113"/>
      <c r="P104" s="113"/>
    </row>
    <row r="105" spans="8:16" x14ac:dyDescent="0.25">
      <c r="H105" s="155"/>
      <c r="J105" s="113"/>
      <c r="L105" s="113"/>
      <c r="M105" s="113"/>
      <c r="N105" s="113"/>
      <c r="O105" s="113"/>
      <c r="P105" s="113"/>
    </row>
    <row r="106" spans="8:16" x14ac:dyDescent="0.25">
      <c r="H106" s="155"/>
      <c r="J106" s="113"/>
      <c r="L106" s="113"/>
      <c r="M106" s="113"/>
      <c r="N106" s="113"/>
      <c r="O106" s="113"/>
      <c r="P106" s="113"/>
    </row>
    <row r="107" spans="8:16" x14ac:dyDescent="0.25">
      <c r="H107" s="155"/>
      <c r="J107" s="113"/>
      <c r="L107" s="113"/>
      <c r="M107" s="113"/>
      <c r="N107" s="113"/>
      <c r="O107" s="113"/>
      <c r="P107" s="113"/>
    </row>
    <row r="108" spans="8:16" x14ac:dyDescent="0.25">
      <c r="H108" s="155"/>
      <c r="J108" s="113"/>
      <c r="L108" s="113"/>
      <c r="M108" s="113"/>
      <c r="N108" s="113"/>
      <c r="O108" s="113"/>
      <c r="P108" s="113"/>
    </row>
    <row r="109" spans="8:16" x14ac:dyDescent="0.25">
      <c r="H109" s="155"/>
      <c r="J109" s="113"/>
      <c r="L109" s="113"/>
      <c r="M109" s="113"/>
      <c r="N109" s="113"/>
      <c r="O109" s="113"/>
      <c r="P109" s="113"/>
    </row>
    <row r="110" spans="8:16" x14ac:dyDescent="0.25">
      <c r="H110" s="155"/>
      <c r="J110" s="113"/>
      <c r="L110" s="113"/>
      <c r="M110" s="113"/>
      <c r="N110" s="113"/>
      <c r="O110" s="113"/>
      <c r="P110" s="113"/>
    </row>
    <row r="111" spans="8:16" x14ac:dyDescent="0.25">
      <c r="H111" s="155"/>
      <c r="J111" s="113"/>
      <c r="L111" s="113"/>
      <c r="M111" s="113"/>
      <c r="N111" s="113"/>
      <c r="O111" s="113"/>
      <c r="P111" s="113"/>
    </row>
    <row r="112" spans="8:16" x14ac:dyDescent="0.25">
      <c r="H112" s="155"/>
      <c r="J112" s="113"/>
      <c r="L112" s="113"/>
      <c r="M112" s="113"/>
      <c r="N112" s="113"/>
      <c r="O112" s="113"/>
      <c r="P112" s="113"/>
    </row>
    <row r="113" spans="8:16" x14ac:dyDescent="0.25">
      <c r="H113" s="155"/>
      <c r="J113" s="113"/>
      <c r="L113" s="113"/>
      <c r="M113" s="113"/>
      <c r="N113" s="113"/>
      <c r="O113" s="113"/>
      <c r="P113" s="113"/>
    </row>
    <row r="114" spans="8:16" x14ac:dyDescent="0.25">
      <c r="H114" s="155"/>
      <c r="J114" s="113"/>
      <c r="L114" s="113"/>
      <c r="M114" s="113"/>
      <c r="N114" s="113"/>
      <c r="O114" s="113"/>
      <c r="P114" s="113"/>
    </row>
    <row r="115" spans="8:16" x14ac:dyDescent="0.25">
      <c r="H115" s="155"/>
      <c r="J115" s="113"/>
      <c r="L115" s="113"/>
      <c r="M115" s="113"/>
      <c r="N115" s="113"/>
      <c r="O115" s="113"/>
      <c r="P115" s="113"/>
    </row>
    <row r="116" spans="8:16" x14ac:dyDescent="0.25">
      <c r="H116" s="155"/>
      <c r="J116" s="113"/>
      <c r="L116" s="113"/>
      <c r="M116" s="113"/>
      <c r="N116" s="113"/>
      <c r="O116" s="113"/>
      <c r="P116" s="113"/>
    </row>
    <row r="117" spans="8:16" x14ac:dyDescent="0.25">
      <c r="H117" s="155"/>
      <c r="J117" s="113"/>
      <c r="L117" s="113"/>
      <c r="M117" s="113"/>
      <c r="N117" s="113"/>
      <c r="O117" s="113"/>
      <c r="P117" s="113"/>
    </row>
    <row r="118" spans="8:16" x14ac:dyDescent="0.25">
      <c r="H118" s="155"/>
      <c r="J118" s="113"/>
      <c r="L118" s="113"/>
      <c r="M118" s="113"/>
      <c r="N118" s="113"/>
      <c r="O118" s="113"/>
      <c r="P118" s="113"/>
    </row>
    <row r="119" spans="8:16" x14ac:dyDescent="0.25">
      <c r="H119" s="155"/>
      <c r="J119" s="113"/>
      <c r="L119" s="113"/>
      <c r="M119" s="113"/>
      <c r="N119" s="113"/>
      <c r="O119" s="113"/>
      <c r="P119" s="113"/>
    </row>
    <row r="120" spans="8:16" x14ac:dyDescent="0.25">
      <c r="J120" s="113"/>
      <c r="L120" s="113"/>
      <c r="M120" s="113"/>
      <c r="N120" s="113"/>
      <c r="O120" s="113"/>
      <c r="P120" s="113"/>
    </row>
    <row r="121" spans="8:16" x14ac:dyDescent="0.25">
      <c r="J121" s="113"/>
      <c r="L121" s="113"/>
      <c r="M121" s="113"/>
      <c r="N121" s="113"/>
      <c r="O121" s="113"/>
      <c r="P121" s="113"/>
    </row>
    <row r="122" spans="8:16" x14ac:dyDescent="0.25">
      <c r="J122" s="113"/>
      <c r="L122" s="113"/>
      <c r="M122" s="113"/>
      <c r="N122" s="113"/>
      <c r="O122" s="113"/>
      <c r="P122" s="113"/>
    </row>
    <row r="123" spans="8:16" x14ac:dyDescent="0.25">
      <c r="J123" s="113"/>
      <c r="L123" s="113"/>
      <c r="M123" s="113"/>
      <c r="N123" s="113"/>
      <c r="O123" s="113"/>
      <c r="P123" s="113"/>
    </row>
    <row r="124" spans="8:16" x14ac:dyDescent="0.25">
      <c r="J124" s="113"/>
      <c r="L124" s="113"/>
      <c r="M124" s="113"/>
      <c r="N124" s="113"/>
      <c r="O124" s="113"/>
      <c r="P124" s="113"/>
    </row>
    <row r="125" spans="8:16" x14ac:dyDescent="0.25">
      <c r="J125" s="113"/>
      <c r="L125" s="113"/>
      <c r="M125" s="113"/>
      <c r="N125" s="113"/>
      <c r="O125" s="113"/>
      <c r="P125" s="113"/>
    </row>
    <row r="126" spans="8:16" x14ac:dyDescent="0.25">
      <c r="J126" s="113"/>
      <c r="L126" s="113"/>
      <c r="M126" s="113"/>
      <c r="N126" s="113"/>
      <c r="O126" s="113"/>
      <c r="P126" s="113"/>
    </row>
    <row r="127" spans="8:16" x14ac:dyDescent="0.25">
      <c r="J127" s="113"/>
      <c r="L127" s="113"/>
      <c r="M127" s="113"/>
      <c r="N127" s="113"/>
      <c r="O127" s="113"/>
      <c r="P127" s="113"/>
    </row>
    <row r="128" spans="8:16" x14ac:dyDescent="0.25">
      <c r="J128" s="113"/>
      <c r="L128" s="113"/>
      <c r="M128" s="113"/>
      <c r="N128" s="113"/>
      <c r="O128" s="113"/>
      <c r="P128" s="113"/>
    </row>
    <row r="129" spans="10:16" x14ac:dyDescent="0.25">
      <c r="J129" s="113"/>
      <c r="L129" s="113"/>
      <c r="M129" s="113"/>
      <c r="N129" s="113"/>
      <c r="O129" s="113"/>
      <c r="P129" s="113"/>
    </row>
    <row r="130" spans="10:16" x14ac:dyDescent="0.25">
      <c r="J130" s="113"/>
      <c r="L130" s="113"/>
      <c r="M130" s="113"/>
      <c r="N130" s="113"/>
      <c r="O130" s="113"/>
      <c r="P130" s="113"/>
    </row>
    <row r="131" spans="10:16" x14ac:dyDescent="0.25">
      <c r="J131" s="113"/>
      <c r="L131" s="113"/>
      <c r="M131" s="113"/>
      <c r="N131" s="113"/>
      <c r="O131" s="113"/>
      <c r="P131" s="113"/>
    </row>
    <row r="132" spans="10:16" x14ac:dyDescent="0.25">
      <c r="J132" s="113"/>
      <c r="L132" s="113"/>
      <c r="M132" s="113"/>
      <c r="N132" s="113"/>
      <c r="O132" s="113"/>
      <c r="P132" s="113"/>
    </row>
    <row r="133" spans="10:16" x14ac:dyDescent="0.25">
      <c r="J133" s="113"/>
      <c r="L133" s="113"/>
      <c r="M133" s="113"/>
      <c r="N133" s="113"/>
      <c r="O133" s="113"/>
      <c r="P133" s="113"/>
    </row>
    <row r="134" spans="10:16" x14ac:dyDescent="0.25">
      <c r="J134" s="113"/>
      <c r="L134" s="113"/>
      <c r="M134" s="113"/>
      <c r="N134" s="113"/>
      <c r="O134" s="113"/>
      <c r="P134" s="113"/>
    </row>
    <row r="135" spans="10:16" x14ac:dyDescent="0.25">
      <c r="J135" s="113"/>
      <c r="K135" s="113"/>
      <c r="L135" s="113"/>
      <c r="M135" s="113"/>
      <c r="N135" s="113"/>
      <c r="O135" s="113"/>
      <c r="P135" s="113"/>
    </row>
    <row r="136" spans="10:16" x14ac:dyDescent="0.25">
      <c r="J136" s="113"/>
      <c r="K136" s="113"/>
      <c r="L136" s="113"/>
      <c r="M136" s="113"/>
      <c r="N136" s="113"/>
      <c r="O136" s="113"/>
      <c r="P136" s="113"/>
    </row>
    <row r="137" spans="10:16" x14ac:dyDescent="0.25">
      <c r="J137" s="113"/>
      <c r="K137" s="113"/>
      <c r="L137" s="113"/>
      <c r="M137" s="113"/>
      <c r="N137" s="113"/>
      <c r="O137" s="113"/>
      <c r="P137" s="113"/>
    </row>
    <row r="138" spans="10:16" x14ac:dyDescent="0.25">
      <c r="J138" s="113"/>
      <c r="K138" s="113"/>
      <c r="L138" s="113"/>
      <c r="M138" s="113"/>
      <c r="N138" s="113"/>
      <c r="O138" s="113"/>
      <c r="P138" s="113"/>
    </row>
  </sheetData>
  <mergeCells count="10">
    <mergeCell ref="B18:C18"/>
    <mergeCell ref="B34:C34"/>
    <mergeCell ref="B52:C52"/>
    <mergeCell ref="B73:C73"/>
    <mergeCell ref="B1:C1"/>
    <mergeCell ref="F1:G1"/>
    <mergeCell ref="B3:C3"/>
    <mergeCell ref="B5:C5"/>
    <mergeCell ref="B6:C6"/>
    <mergeCell ref="B8:C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4" sqref="K34"/>
    </sheetView>
  </sheetViews>
  <sheetFormatPr defaultRowHeight="15" x14ac:dyDescent="0.25"/>
  <cols>
    <col min="2" max="2" width="12.28515625" customWidth="1"/>
    <col min="3" max="3" width="60.7109375" customWidth="1"/>
    <col min="4" max="4" width="10.140625" customWidth="1"/>
    <col min="8" max="8" width="19.140625" customWidth="1"/>
    <col min="11" max="11" width="15.42578125" customWidth="1"/>
    <col min="13" max="13" width="23.140625" customWidth="1"/>
    <col min="16" max="16" width="20.42578125" customWidth="1"/>
  </cols>
  <sheetData>
    <row r="1" spans="2:16" ht="28.5" customHeight="1" thickBot="1" x14ac:dyDescent="0.3">
      <c r="B1" s="173" t="s">
        <v>371</v>
      </c>
      <c r="C1" s="174"/>
      <c r="D1" s="41" t="s">
        <v>372</v>
      </c>
      <c r="E1" s="143" t="s">
        <v>373</v>
      </c>
      <c r="F1" s="173" t="s">
        <v>374</v>
      </c>
      <c r="G1" s="174"/>
      <c r="H1" s="89" t="s">
        <v>375</v>
      </c>
      <c r="J1" s="90" t="s">
        <v>376</v>
      </c>
      <c r="K1" s="91" t="s">
        <v>377</v>
      </c>
      <c r="L1" s="91" t="s">
        <v>378</v>
      </c>
      <c r="M1" s="91" t="s">
        <v>379</v>
      </c>
      <c r="N1" s="91" t="s">
        <v>380</v>
      </c>
      <c r="O1" s="91" t="s">
        <v>381</v>
      </c>
      <c r="P1" s="92" t="s">
        <v>382</v>
      </c>
    </row>
    <row r="2" spans="2:16" ht="15.75" thickTop="1" x14ac:dyDescent="0.25">
      <c r="B2" s="93" t="s">
        <v>383</v>
      </c>
      <c r="C2" s="160" t="s">
        <v>384</v>
      </c>
      <c r="D2" s="95"/>
      <c r="E2" s="144"/>
      <c r="F2" s="93" t="s">
        <v>385</v>
      </c>
      <c r="G2" s="160" t="s">
        <v>373</v>
      </c>
      <c r="H2" s="73"/>
      <c r="J2" s="96">
        <v>1</v>
      </c>
      <c r="K2" s="97" t="s">
        <v>538</v>
      </c>
      <c r="L2" s="168" t="s">
        <v>539</v>
      </c>
      <c r="N2" s="98">
        <f>3*100</f>
        <v>300</v>
      </c>
      <c r="O2" s="98"/>
      <c r="P2" s="99"/>
    </row>
    <row r="3" spans="2:16" x14ac:dyDescent="0.25">
      <c r="B3" s="175" t="s">
        <v>386</v>
      </c>
      <c r="C3" s="176"/>
      <c r="D3" s="109">
        <v>180</v>
      </c>
      <c r="E3" s="145"/>
      <c r="F3" s="101"/>
      <c r="G3" s="102"/>
      <c r="H3" s="73"/>
      <c r="J3" s="96">
        <v>2</v>
      </c>
      <c r="K3" s="97" t="s">
        <v>536</v>
      </c>
      <c r="L3" s="98" t="s">
        <v>535</v>
      </c>
      <c r="M3" s="98" t="s">
        <v>537</v>
      </c>
      <c r="N3" s="98">
        <f>10*15</f>
        <v>150</v>
      </c>
      <c r="O3" s="98"/>
      <c r="P3" s="99"/>
    </row>
    <row r="4" spans="2:16" x14ac:dyDescent="0.25">
      <c r="B4" s="103"/>
      <c r="C4" s="104"/>
      <c r="D4" s="100"/>
      <c r="E4" s="145"/>
      <c r="F4" s="101"/>
      <c r="G4" s="102"/>
      <c r="H4" s="73"/>
      <c r="J4" s="96"/>
      <c r="K4" s="98"/>
      <c r="L4" s="98"/>
      <c r="M4" s="98"/>
      <c r="N4" s="98"/>
      <c r="O4" s="98"/>
      <c r="P4" s="99"/>
    </row>
    <row r="5" spans="2:16" x14ac:dyDescent="0.25">
      <c r="B5" s="175" t="s">
        <v>263</v>
      </c>
      <c r="C5" s="177"/>
      <c r="D5" s="109">
        <v>400</v>
      </c>
      <c r="E5" s="145"/>
      <c r="F5" s="101"/>
      <c r="G5" s="102"/>
      <c r="H5" s="73"/>
      <c r="J5" s="96"/>
      <c r="K5" s="98"/>
      <c r="L5" s="98"/>
      <c r="M5" s="98"/>
      <c r="N5" s="98"/>
      <c r="O5" s="98"/>
      <c r="P5" s="99"/>
    </row>
    <row r="6" spans="2:16" x14ac:dyDescent="0.25">
      <c r="E6" s="145"/>
      <c r="F6" s="101"/>
      <c r="G6" s="102"/>
      <c r="H6" s="73"/>
      <c r="J6" s="96"/>
      <c r="K6" s="98"/>
      <c r="L6" s="98"/>
      <c r="M6" s="98"/>
      <c r="N6" s="98"/>
      <c r="O6" s="98"/>
      <c r="P6" s="99"/>
    </row>
    <row r="7" spans="2:16" x14ac:dyDescent="0.25">
      <c r="B7" s="175" t="s">
        <v>506</v>
      </c>
      <c r="C7" s="176"/>
      <c r="D7" s="109">
        <v>1000</v>
      </c>
      <c r="E7" s="146"/>
      <c r="F7" s="82"/>
      <c r="G7" s="83"/>
      <c r="H7" s="73"/>
      <c r="J7" s="96"/>
      <c r="K7" s="98"/>
      <c r="L7" s="98"/>
      <c r="M7" s="98"/>
      <c r="N7" s="98"/>
      <c r="O7" s="98"/>
      <c r="P7" s="99"/>
    </row>
    <row r="8" spans="2:16" x14ac:dyDescent="0.25">
      <c r="B8" s="175" t="s">
        <v>507</v>
      </c>
      <c r="C8" s="176" t="s">
        <v>507</v>
      </c>
      <c r="D8" s="109">
        <v>200</v>
      </c>
      <c r="E8" s="146"/>
      <c r="F8" s="82"/>
      <c r="G8" s="83"/>
      <c r="H8" s="73"/>
      <c r="J8" s="96"/>
      <c r="K8" s="98"/>
      <c r="L8" s="98"/>
      <c r="M8" s="98"/>
      <c r="N8" s="98"/>
      <c r="O8" s="98"/>
      <c r="P8" s="99"/>
    </row>
    <row r="9" spans="2:16" x14ac:dyDescent="0.25">
      <c r="B9" s="175" t="s">
        <v>508</v>
      </c>
      <c r="C9" s="176"/>
      <c r="D9" s="109">
        <v>2500</v>
      </c>
      <c r="E9" s="146"/>
      <c r="F9" s="82"/>
      <c r="G9" s="83"/>
      <c r="H9" s="73"/>
      <c r="J9" s="96"/>
      <c r="K9" s="98"/>
      <c r="L9" s="98"/>
      <c r="M9" s="98"/>
      <c r="N9" s="98"/>
      <c r="O9" s="98"/>
      <c r="P9" s="99"/>
    </row>
    <row r="10" spans="2:16" x14ac:dyDescent="0.25">
      <c r="B10" s="163"/>
      <c r="C10" s="164"/>
      <c r="D10" s="109"/>
      <c r="E10" s="146"/>
      <c r="F10" s="82"/>
      <c r="G10" s="83"/>
      <c r="H10" s="73"/>
      <c r="J10" s="96"/>
      <c r="K10" s="98"/>
      <c r="L10" s="98"/>
      <c r="M10" s="98"/>
      <c r="N10" s="98"/>
      <c r="O10" s="98"/>
      <c r="P10" s="99"/>
    </row>
    <row r="11" spans="2:16" x14ac:dyDescent="0.25">
      <c r="B11" s="163"/>
      <c r="C11" s="164"/>
      <c r="D11" s="109"/>
      <c r="E11" s="146"/>
      <c r="F11" s="82"/>
      <c r="G11" s="83"/>
      <c r="H11" s="73"/>
      <c r="J11" s="96"/>
      <c r="K11" s="98"/>
      <c r="L11" s="98"/>
      <c r="M11" s="98"/>
      <c r="N11" s="98"/>
      <c r="O11" s="98"/>
      <c r="P11" s="99"/>
    </row>
    <row r="12" spans="2:16" x14ac:dyDescent="0.25">
      <c r="B12" s="175" t="s">
        <v>90</v>
      </c>
      <c r="C12" s="177"/>
      <c r="D12" s="109">
        <v>2000</v>
      </c>
      <c r="E12" s="146"/>
      <c r="F12" s="82"/>
      <c r="G12" s="83"/>
      <c r="H12" s="73"/>
      <c r="J12" s="96"/>
      <c r="K12" s="98"/>
      <c r="L12" s="98"/>
      <c r="M12" s="98"/>
      <c r="N12" s="98"/>
      <c r="O12" s="98"/>
      <c r="P12" s="99"/>
    </row>
    <row r="13" spans="2:16" x14ac:dyDescent="0.25">
      <c r="B13" s="115" t="s">
        <v>528</v>
      </c>
      <c r="C13" s="165" t="s">
        <v>529</v>
      </c>
      <c r="D13" s="109"/>
      <c r="E13" s="146">
        <f>267.4+456+119.02+722.26+4.33</f>
        <v>1569.0099999999998</v>
      </c>
      <c r="F13" s="60" t="s">
        <v>514</v>
      </c>
      <c r="G13" s="83">
        <f>IF(F13="",0,E13 )</f>
        <v>1569.0099999999998</v>
      </c>
      <c r="H13" s="73"/>
      <c r="J13" s="96"/>
      <c r="K13" s="98"/>
      <c r="L13" s="98"/>
      <c r="M13" s="98"/>
      <c r="N13" s="98"/>
      <c r="O13" s="98"/>
      <c r="P13" s="99"/>
    </row>
    <row r="14" spans="2:16" x14ac:dyDescent="0.25">
      <c r="B14" s="163"/>
      <c r="C14" s="164"/>
      <c r="D14" s="109"/>
      <c r="E14" s="146"/>
      <c r="F14" s="82"/>
      <c r="G14" s="83"/>
      <c r="H14" s="73"/>
      <c r="J14" s="96"/>
      <c r="K14" s="98"/>
      <c r="L14" s="98"/>
      <c r="M14" s="98"/>
      <c r="N14" s="98"/>
      <c r="O14" s="98"/>
      <c r="P14" s="99"/>
    </row>
    <row r="15" spans="2:16" x14ac:dyDescent="0.25">
      <c r="B15" s="163"/>
      <c r="C15" s="164"/>
      <c r="D15" s="161"/>
      <c r="E15" s="146"/>
      <c r="F15" s="82"/>
      <c r="G15" s="83"/>
      <c r="H15" s="73"/>
      <c r="J15" s="96"/>
      <c r="K15" s="98"/>
      <c r="L15" s="98"/>
      <c r="M15" s="98"/>
      <c r="N15" s="98"/>
      <c r="O15" s="98"/>
      <c r="P15" s="99"/>
    </row>
    <row r="16" spans="2:16" x14ac:dyDescent="0.25">
      <c r="B16" s="175" t="s">
        <v>387</v>
      </c>
      <c r="C16" s="176"/>
      <c r="D16" s="109">
        <v>3300</v>
      </c>
      <c r="E16" s="147"/>
      <c r="F16" s="46"/>
      <c r="G16" s="79"/>
      <c r="H16" s="73"/>
      <c r="I16" s="147"/>
      <c r="J16" s="96"/>
      <c r="K16" s="98"/>
      <c r="L16" s="98"/>
      <c r="M16" s="98"/>
      <c r="N16" s="98"/>
      <c r="O16" s="98"/>
      <c r="P16" s="99"/>
    </row>
    <row r="17" spans="2:16" x14ac:dyDescent="0.25">
      <c r="B17" s="115" t="s">
        <v>525</v>
      </c>
      <c r="C17" s="79" t="s">
        <v>469</v>
      </c>
      <c r="D17" s="109"/>
      <c r="E17" s="146">
        <f>124.5+8.96</f>
        <v>133.46</v>
      </c>
      <c r="F17" s="47" t="s">
        <v>516</v>
      </c>
      <c r="G17" s="83">
        <f>IF(F17="",0,E17 )</f>
        <v>133.46</v>
      </c>
      <c r="H17" s="73"/>
      <c r="I17" s="146"/>
      <c r="J17" s="96"/>
      <c r="K17" s="98"/>
      <c r="L17" s="98"/>
      <c r="M17" s="98"/>
      <c r="N17" s="98"/>
      <c r="O17" s="98"/>
      <c r="P17" s="99"/>
    </row>
    <row r="18" spans="2:16" x14ac:dyDescent="0.25">
      <c r="B18" s="106" t="s">
        <v>524</v>
      </c>
      <c r="C18" s="8" t="s">
        <v>527</v>
      </c>
      <c r="D18" s="109"/>
      <c r="E18" s="146"/>
      <c r="F18" s="47"/>
      <c r="G18" s="83"/>
      <c r="H18" s="73"/>
      <c r="I18" s="146"/>
      <c r="J18" s="96"/>
      <c r="K18" s="98"/>
      <c r="L18" s="98"/>
      <c r="M18" s="98"/>
      <c r="N18" s="98"/>
      <c r="O18" s="98"/>
      <c r="P18" s="99"/>
    </row>
    <row r="19" spans="2:16" x14ac:dyDescent="0.25">
      <c r="B19" s="115" t="s">
        <v>526</v>
      </c>
      <c r="C19" s="79" t="s">
        <v>469</v>
      </c>
      <c r="D19" s="109"/>
      <c r="E19" s="146">
        <f>107.25+10+0.9</f>
        <v>118.15</v>
      </c>
      <c r="F19" s="47" t="s">
        <v>513</v>
      </c>
      <c r="G19" s="83">
        <f>IF(F19="",0,E19 )</f>
        <v>118.15</v>
      </c>
      <c r="H19" s="73"/>
      <c r="I19" s="146"/>
      <c r="J19" s="96"/>
      <c r="K19" s="97"/>
      <c r="L19" s="98"/>
      <c r="M19" s="98"/>
      <c r="N19" s="98"/>
      <c r="O19" s="98"/>
      <c r="P19" s="99"/>
    </row>
    <row r="20" spans="2:16" x14ac:dyDescent="0.25">
      <c r="B20" s="106"/>
      <c r="C20" s="8"/>
      <c r="D20" s="109"/>
      <c r="E20" s="146"/>
      <c r="F20" s="88"/>
      <c r="G20" s="79"/>
      <c r="H20" s="73"/>
      <c r="I20" s="146"/>
      <c r="J20" s="96"/>
      <c r="K20" s="98"/>
      <c r="L20" s="98"/>
      <c r="M20" s="98"/>
      <c r="N20" s="98"/>
      <c r="O20" s="98"/>
      <c r="P20" s="99"/>
    </row>
    <row r="21" spans="2:16" x14ac:dyDescent="0.25">
      <c r="B21" s="106" t="s">
        <v>390</v>
      </c>
      <c r="C21" s="8"/>
      <c r="D21" s="109"/>
      <c r="E21" s="146"/>
      <c r="F21" s="47"/>
      <c r="G21" s="79"/>
      <c r="H21" s="73"/>
      <c r="I21" s="146"/>
      <c r="K21" s="98"/>
      <c r="L21" s="98"/>
      <c r="M21" s="98"/>
      <c r="N21" s="98"/>
      <c r="O21" s="98"/>
      <c r="P21" s="99"/>
    </row>
    <row r="22" spans="2:16" x14ac:dyDescent="0.25">
      <c r="B22" s="106" t="s">
        <v>391</v>
      </c>
      <c r="C22" s="8"/>
      <c r="D22" s="109"/>
      <c r="E22" s="146"/>
      <c r="F22" s="47"/>
      <c r="G22" s="79"/>
      <c r="H22" s="73"/>
      <c r="I22" s="146"/>
      <c r="K22" s="98"/>
      <c r="L22" s="98"/>
      <c r="M22" s="98"/>
      <c r="N22" s="98"/>
      <c r="O22" s="98"/>
      <c r="P22" s="99"/>
    </row>
    <row r="23" spans="2:16" x14ac:dyDescent="0.25">
      <c r="B23" s="106" t="s">
        <v>392</v>
      </c>
      <c r="C23" s="8"/>
      <c r="D23" s="109"/>
      <c r="E23" s="146"/>
      <c r="F23" s="47"/>
      <c r="G23" s="79"/>
      <c r="H23" s="73"/>
      <c r="I23" s="146"/>
      <c r="K23" s="98"/>
      <c r="L23" s="98"/>
      <c r="M23" s="98"/>
      <c r="N23" s="98"/>
      <c r="O23" s="98"/>
      <c r="P23" s="99"/>
    </row>
    <row r="24" spans="2:16" ht="15.75" thickBot="1" x14ac:dyDescent="0.3">
      <c r="B24" s="114" t="s">
        <v>393</v>
      </c>
      <c r="C24" s="8"/>
      <c r="D24" s="107"/>
      <c r="E24" s="146"/>
      <c r="F24" s="60"/>
      <c r="G24" s="87"/>
      <c r="H24" s="73"/>
      <c r="I24" s="146"/>
      <c r="J24" s="110"/>
      <c r="K24" s="111"/>
      <c r="L24" s="111"/>
      <c r="M24" s="111"/>
      <c r="N24" s="111"/>
      <c r="O24" s="111"/>
      <c r="P24" s="112"/>
    </row>
    <row r="25" spans="2:16" ht="15.75" thickTop="1" x14ac:dyDescent="0.25">
      <c r="B25" s="115" t="s">
        <v>468</v>
      </c>
      <c r="C25" s="79" t="s">
        <v>469</v>
      </c>
      <c r="D25" s="109"/>
      <c r="E25" s="146"/>
      <c r="F25" s="60"/>
      <c r="G25" s="83"/>
      <c r="H25" s="73"/>
      <c r="J25" s="113"/>
      <c r="K25" s="113"/>
      <c r="L25" s="113"/>
      <c r="M25" s="113"/>
      <c r="N25" s="113"/>
      <c r="O25" s="113"/>
      <c r="P25" s="113"/>
    </row>
    <row r="26" spans="2:16" x14ac:dyDescent="0.25">
      <c r="B26" s="115" t="s">
        <v>471</v>
      </c>
      <c r="C26" s="79" t="s">
        <v>472</v>
      </c>
      <c r="D26" s="109"/>
      <c r="E26" s="146"/>
      <c r="F26" s="60"/>
      <c r="G26" s="83"/>
      <c r="H26" s="73"/>
      <c r="J26" s="113"/>
      <c r="K26" s="113"/>
      <c r="L26" s="113"/>
      <c r="M26" s="113"/>
      <c r="N26" s="113"/>
      <c r="O26" s="113"/>
      <c r="P26" s="113"/>
    </row>
    <row r="27" spans="2:16" x14ac:dyDescent="0.25">
      <c r="B27" s="175" t="s">
        <v>494</v>
      </c>
      <c r="C27" s="176"/>
      <c r="D27" s="109">
        <v>18400</v>
      </c>
      <c r="E27" s="147"/>
      <c r="F27" s="46"/>
      <c r="G27" s="83"/>
      <c r="H27" s="73"/>
      <c r="K27" s="113"/>
      <c r="L27" s="113"/>
      <c r="M27" s="113"/>
      <c r="N27" s="113"/>
      <c r="O27" s="113"/>
      <c r="P27" s="113"/>
    </row>
    <row r="28" spans="2:16" x14ac:dyDescent="0.25">
      <c r="B28" s="116" t="s">
        <v>520</v>
      </c>
      <c r="C28" s="79" t="s">
        <v>519</v>
      </c>
      <c r="D28" s="109"/>
      <c r="E28" s="147">
        <v>438</v>
      </c>
      <c r="F28" s="47" t="s">
        <v>515</v>
      </c>
      <c r="G28" s="83">
        <f>IF(F28="",0,E28 )</f>
        <v>438</v>
      </c>
      <c r="H28" s="73"/>
      <c r="K28" s="113"/>
      <c r="L28" s="113"/>
      <c r="M28" s="113"/>
      <c r="N28" s="113"/>
      <c r="O28" s="113"/>
      <c r="P28" s="113"/>
    </row>
    <row r="29" spans="2:16" x14ac:dyDescent="0.25">
      <c r="B29" s="116" t="s">
        <v>510</v>
      </c>
      <c r="C29" s="79" t="s">
        <v>531</v>
      </c>
      <c r="D29" s="118"/>
      <c r="E29" s="146">
        <f>105+52.5+162</f>
        <v>319.5</v>
      </c>
      <c r="F29" s="47" t="s">
        <v>513</v>
      </c>
      <c r="G29" s="83">
        <f>IF(F29="",0,E29 )</f>
        <v>319.5</v>
      </c>
      <c r="H29" s="73"/>
      <c r="K29" s="113"/>
      <c r="L29" s="113"/>
      <c r="M29" s="113"/>
      <c r="N29" s="113"/>
      <c r="O29" s="113"/>
      <c r="P29" s="113"/>
    </row>
    <row r="30" spans="2:16" x14ac:dyDescent="0.25">
      <c r="B30" s="116" t="s">
        <v>397</v>
      </c>
      <c r="C30" s="83"/>
      <c r="D30" s="107"/>
      <c r="E30" s="148"/>
      <c r="F30" s="47"/>
      <c r="G30" s="83"/>
      <c r="H30" s="73"/>
      <c r="L30" s="113"/>
      <c r="M30" s="113"/>
      <c r="N30" s="113"/>
      <c r="O30" s="113"/>
      <c r="P30" s="113"/>
    </row>
    <row r="31" spans="2:16" x14ac:dyDescent="0.25">
      <c r="B31" s="116" t="s">
        <v>399</v>
      </c>
      <c r="C31" s="83"/>
      <c r="D31" s="107"/>
      <c r="E31" s="146"/>
      <c r="F31" s="47"/>
      <c r="G31" s="79"/>
      <c r="H31" s="73"/>
      <c r="L31" s="113"/>
      <c r="M31" s="113"/>
      <c r="N31" s="113"/>
      <c r="O31" s="113"/>
      <c r="P31" s="113"/>
    </row>
    <row r="32" spans="2:16" x14ac:dyDescent="0.25">
      <c r="B32" s="116" t="s">
        <v>401</v>
      </c>
      <c r="C32" s="83"/>
      <c r="D32" s="107"/>
      <c r="E32" s="146"/>
      <c r="F32" s="47"/>
      <c r="G32" s="79"/>
      <c r="H32" s="73"/>
      <c r="L32" s="113"/>
      <c r="M32" s="113"/>
      <c r="N32" s="113"/>
      <c r="O32" s="113"/>
      <c r="P32" s="113"/>
    </row>
    <row r="33" spans="2:16" x14ac:dyDescent="0.25">
      <c r="B33" s="156" t="s">
        <v>403</v>
      </c>
      <c r="C33" s="83"/>
      <c r="D33" s="107"/>
      <c r="E33" s="146"/>
      <c r="F33" s="47"/>
      <c r="G33" s="79"/>
      <c r="H33" s="73"/>
      <c r="L33" s="113"/>
      <c r="M33" s="113"/>
      <c r="N33" s="113"/>
      <c r="O33" s="113"/>
      <c r="P33" s="113"/>
    </row>
    <row r="34" spans="2:16" x14ac:dyDescent="0.25">
      <c r="B34" s="156" t="s">
        <v>403</v>
      </c>
      <c r="C34" s="83"/>
      <c r="D34" s="109"/>
      <c r="E34" s="147"/>
      <c r="F34" s="47"/>
      <c r="G34" s="79"/>
      <c r="H34" s="73"/>
      <c r="L34" s="113"/>
      <c r="M34" s="113"/>
      <c r="N34" s="113"/>
      <c r="O34" s="113"/>
      <c r="P34" s="113"/>
    </row>
    <row r="35" spans="2:16" x14ac:dyDescent="0.25">
      <c r="B35" s="156" t="s">
        <v>405</v>
      </c>
      <c r="C35" s="83"/>
      <c r="D35" s="109"/>
      <c r="E35" s="147"/>
      <c r="F35" s="47"/>
      <c r="G35" s="79"/>
      <c r="H35" s="73"/>
      <c r="L35" s="113"/>
      <c r="M35" s="113"/>
      <c r="N35" s="113"/>
      <c r="O35" s="113"/>
      <c r="P35" s="113"/>
    </row>
    <row r="36" spans="2:16" x14ac:dyDescent="0.25">
      <c r="B36" s="156" t="s">
        <v>407</v>
      </c>
      <c r="C36" s="83"/>
      <c r="D36" s="109"/>
      <c r="E36" s="147"/>
      <c r="F36" s="47"/>
      <c r="G36" s="79"/>
      <c r="H36" s="73"/>
      <c r="L36" s="113"/>
      <c r="M36" s="113"/>
      <c r="N36" s="113"/>
      <c r="O36" s="113"/>
      <c r="P36" s="113"/>
    </row>
    <row r="37" spans="2:16" x14ac:dyDescent="0.25">
      <c r="B37" s="156" t="s">
        <v>409</v>
      </c>
      <c r="C37" s="83"/>
      <c r="D37" s="107"/>
      <c r="E37" s="146"/>
      <c r="F37" s="60"/>
      <c r="G37" s="83"/>
      <c r="H37" s="73"/>
      <c r="L37" s="113"/>
      <c r="M37" s="113"/>
      <c r="N37" s="113"/>
      <c r="O37" s="113"/>
      <c r="P37" s="113"/>
    </row>
    <row r="38" spans="2:16" x14ac:dyDescent="0.25">
      <c r="B38" s="156" t="s">
        <v>412</v>
      </c>
      <c r="C38" s="83"/>
      <c r="D38" s="107"/>
      <c r="E38" s="146"/>
      <c r="F38" s="60"/>
      <c r="G38" s="83"/>
      <c r="H38" s="73"/>
      <c r="L38" s="113"/>
      <c r="M38" s="113"/>
      <c r="N38" s="113"/>
      <c r="O38" s="113"/>
      <c r="P38" s="113"/>
    </row>
    <row r="39" spans="2:16" x14ac:dyDescent="0.25">
      <c r="B39" s="156" t="s">
        <v>482</v>
      </c>
      <c r="C39" s="83"/>
      <c r="D39" s="107"/>
      <c r="E39" s="108"/>
      <c r="F39" s="60"/>
      <c r="G39" s="83"/>
      <c r="H39" s="73"/>
      <c r="L39" s="113"/>
      <c r="M39" s="113"/>
      <c r="N39" s="113"/>
      <c r="O39" s="113"/>
      <c r="P39" s="113"/>
    </row>
    <row r="40" spans="2:16" x14ac:dyDescent="0.25">
      <c r="B40" s="156" t="s">
        <v>487</v>
      </c>
      <c r="C40" s="83"/>
      <c r="D40" s="107"/>
      <c r="E40" s="108"/>
      <c r="F40" s="60"/>
      <c r="G40" s="83"/>
      <c r="H40" s="159"/>
      <c r="L40" s="113"/>
      <c r="M40" s="113"/>
      <c r="N40" s="113"/>
      <c r="O40" s="113"/>
      <c r="P40" s="113"/>
    </row>
    <row r="41" spans="2:16" x14ac:dyDescent="0.25">
      <c r="B41" s="116" t="s">
        <v>414</v>
      </c>
      <c r="C41" s="83"/>
      <c r="D41" s="107"/>
      <c r="E41" s="146"/>
      <c r="F41" s="47"/>
      <c r="G41" s="83"/>
      <c r="H41" s="73"/>
      <c r="L41" s="113"/>
      <c r="M41" s="113"/>
      <c r="N41" s="113"/>
      <c r="O41" s="113"/>
      <c r="P41" s="113"/>
    </row>
    <row r="42" spans="2:16" x14ac:dyDescent="0.25">
      <c r="B42" s="116" t="s">
        <v>416</v>
      </c>
      <c r="C42" s="83"/>
      <c r="D42" s="107"/>
      <c r="E42" s="146"/>
      <c r="F42" s="47"/>
      <c r="G42" s="83"/>
      <c r="H42" s="73"/>
    </row>
    <row r="43" spans="2:16" x14ac:dyDescent="0.25">
      <c r="B43" s="116"/>
      <c r="C43" s="83"/>
      <c r="D43" s="107"/>
      <c r="E43" s="146"/>
      <c r="F43" s="47"/>
      <c r="G43" s="83"/>
      <c r="H43" s="73"/>
    </row>
    <row r="44" spans="2:16" x14ac:dyDescent="0.25">
      <c r="B44" s="175" t="s">
        <v>418</v>
      </c>
      <c r="C44" s="176"/>
      <c r="D44" s="107"/>
      <c r="E44" s="146"/>
      <c r="F44" s="46"/>
      <c r="G44" s="83"/>
      <c r="H44" s="73"/>
    </row>
    <row r="45" spans="2:16" x14ac:dyDescent="0.25">
      <c r="B45" s="116" t="s">
        <v>477</v>
      </c>
      <c r="C45" s="83" t="s">
        <v>420</v>
      </c>
      <c r="D45" s="107"/>
      <c r="E45" s="146">
        <f>87.92+1.31</f>
        <v>89.23</v>
      </c>
      <c r="F45" s="47" t="s">
        <v>516</v>
      </c>
      <c r="G45" s="83">
        <f>IF(F45="",0,E45 )</f>
        <v>89.23</v>
      </c>
      <c r="H45" s="73"/>
    </row>
    <row r="46" spans="2:16" x14ac:dyDescent="0.25">
      <c r="B46" s="116" t="s">
        <v>532</v>
      </c>
      <c r="C46" s="83" t="s">
        <v>533</v>
      </c>
      <c r="D46" s="107"/>
      <c r="E46" s="149">
        <f>36.9+3.1</f>
        <v>40</v>
      </c>
      <c r="F46" s="47" t="s">
        <v>516</v>
      </c>
      <c r="G46" s="83">
        <f>IF(F46="",0,E46 )</f>
        <v>40</v>
      </c>
      <c r="H46" s="73"/>
    </row>
    <row r="47" spans="2:16" x14ac:dyDescent="0.25">
      <c r="B47" s="116" t="s">
        <v>422</v>
      </c>
      <c r="C47" s="83" t="s">
        <v>420</v>
      </c>
      <c r="D47" s="107"/>
      <c r="E47" s="149"/>
      <c r="F47" s="47"/>
      <c r="G47" s="83"/>
      <c r="H47" s="73"/>
    </row>
    <row r="48" spans="2:16" x14ac:dyDescent="0.25">
      <c r="B48" s="116" t="s">
        <v>423</v>
      </c>
      <c r="C48" s="83" t="s">
        <v>424</v>
      </c>
      <c r="D48" s="107"/>
      <c r="E48" s="146"/>
      <c r="F48" s="47"/>
      <c r="G48" s="83"/>
      <c r="H48" s="73"/>
    </row>
    <row r="49" spans="2:16" x14ac:dyDescent="0.25">
      <c r="B49" s="116" t="s">
        <v>425</v>
      </c>
      <c r="C49" s="83" t="s">
        <v>424</v>
      </c>
      <c r="D49" s="107"/>
      <c r="E49" s="146"/>
      <c r="F49" s="47"/>
      <c r="G49" s="83"/>
      <c r="H49" s="73"/>
    </row>
    <row r="50" spans="2:16" x14ac:dyDescent="0.25">
      <c r="B50" s="116" t="s">
        <v>426</v>
      </c>
      <c r="C50" s="83" t="s">
        <v>420</v>
      </c>
      <c r="D50" s="107"/>
      <c r="E50" s="146"/>
      <c r="F50" s="47"/>
      <c r="G50" s="83"/>
      <c r="H50" s="73"/>
    </row>
    <row r="51" spans="2:16" x14ac:dyDescent="0.25">
      <c r="B51" s="156" t="s">
        <v>486</v>
      </c>
      <c r="C51" s="83" t="s">
        <v>420</v>
      </c>
      <c r="D51" s="107"/>
      <c r="E51" s="146"/>
      <c r="F51" s="47"/>
      <c r="G51" s="83"/>
      <c r="H51" s="73"/>
      <c r="L51" s="113"/>
      <c r="M51" s="113"/>
      <c r="N51" s="113"/>
      <c r="O51" s="113"/>
      <c r="P51" s="113"/>
    </row>
    <row r="52" spans="2:16" x14ac:dyDescent="0.25">
      <c r="B52" s="116"/>
      <c r="C52" s="69"/>
      <c r="D52" s="107"/>
      <c r="E52" s="146"/>
      <c r="F52" s="82"/>
      <c r="G52" s="83"/>
      <c r="H52" s="73"/>
      <c r="L52" s="113"/>
      <c r="M52" s="113"/>
      <c r="N52" s="113"/>
      <c r="O52" s="113"/>
      <c r="P52" s="113"/>
    </row>
    <row r="53" spans="2:16" x14ac:dyDescent="0.25">
      <c r="B53" s="116" t="s">
        <v>492</v>
      </c>
      <c r="C53" s="69" t="s">
        <v>493</v>
      </c>
      <c r="D53" s="107"/>
      <c r="E53" s="146"/>
      <c r="F53" s="60"/>
      <c r="G53" s="83"/>
      <c r="H53" s="73"/>
      <c r="L53" s="113"/>
      <c r="M53" s="113"/>
      <c r="N53" s="113"/>
      <c r="O53" s="113"/>
      <c r="P53" s="113"/>
    </row>
    <row r="54" spans="2:16" x14ac:dyDescent="0.25">
      <c r="B54" s="116" t="s">
        <v>409</v>
      </c>
      <c r="C54" s="69" t="s">
        <v>427</v>
      </c>
      <c r="D54" s="107"/>
      <c r="E54" s="146"/>
      <c r="F54" s="60"/>
      <c r="G54" s="83"/>
      <c r="H54" s="73"/>
      <c r="L54" s="113"/>
      <c r="M54" s="113"/>
      <c r="N54" s="113"/>
      <c r="O54" s="113"/>
      <c r="P54" s="113"/>
    </row>
    <row r="55" spans="2:16" x14ac:dyDescent="0.25">
      <c r="B55" s="116" t="s">
        <v>428</v>
      </c>
      <c r="C55" s="69" t="s">
        <v>429</v>
      </c>
      <c r="D55" s="107"/>
      <c r="E55" s="146"/>
      <c r="F55" s="60"/>
      <c r="G55" s="83"/>
      <c r="H55" s="73"/>
      <c r="L55" s="113"/>
      <c r="M55" s="113"/>
      <c r="N55" s="113"/>
      <c r="O55" s="113"/>
      <c r="P55" s="113"/>
    </row>
    <row r="56" spans="2:16" x14ac:dyDescent="0.25">
      <c r="B56" s="156" t="s">
        <v>470</v>
      </c>
      <c r="C56" s="83" t="s">
        <v>429</v>
      </c>
      <c r="D56" s="107"/>
      <c r="E56" s="146"/>
      <c r="F56" s="60"/>
      <c r="G56" s="83"/>
      <c r="H56" s="73"/>
      <c r="L56" s="113"/>
      <c r="M56" s="113"/>
      <c r="N56" s="113"/>
      <c r="O56" s="113"/>
      <c r="P56" s="113"/>
    </row>
    <row r="57" spans="2:16" x14ac:dyDescent="0.25">
      <c r="B57" s="156" t="s">
        <v>445</v>
      </c>
      <c r="C57" s="83" t="s">
        <v>429</v>
      </c>
      <c r="D57" s="107"/>
      <c r="E57" s="146"/>
      <c r="F57" s="60"/>
      <c r="G57" s="83"/>
      <c r="H57" s="73"/>
      <c r="L57" s="113"/>
      <c r="M57" s="113"/>
      <c r="N57" s="113"/>
      <c r="O57" s="113"/>
      <c r="P57" s="113"/>
    </row>
    <row r="58" spans="2:16" x14ac:dyDescent="0.25">
      <c r="B58" s="156" t="s">
        <v>430</v>
      </c>
      <c r="C58" s="83" t="s">
        <v>429</v>
      </c>
      <c r="D58" s="107"/>
      <c r="E58" s="146"/>
      <c r="F58" s="60"/>
      <c r="G58" s="83"/>
      <c r="H58" s="73"/>
      <c r="L58" s="113"/>
      <c r="M58" s="113"/>
      <c r="N58" s="113"/>
      <c r="O58" s="113"/>
      <c r="P58" s="113"/>
    </row>
    <row r="59" spans="2:16" x14ac:dyDescent="0.25">
      <c r="B59" s="156" t="s">
        <v>473</v>
      </c>
      <c r="C59" s="83" t="s">
        <v>474</v>
      </c>
      <c r="D59" s="107"/>
      <c r="E59" s="146"/>
      <c r="F59" s="60"/>
      <c r="G59" s="83"/>
      <c r="H59" s="73"/>
      <c r="L59" s="113"/>
      <c r="M59" s="113"/>
      <c r="N59" s="113"/>
      <c r="O59" s="113"/>
      <c r="P59" s="113"/>
    </row>
    <row r="60" spans="2:16" x14ac:dyDescent="0.25">
      <c r="B60" s="156" t="s">
        <v>475</v>
      </c>
      <c r="C60" s="83" t="s">
        <v>476</v>
      </c>
      <c r="D60" s="107"/>
      <c r="E60" s="146"/>
      <c r="F60" s="60"/>
      <c r="G60" s="83"/>
      <c r="H60" s="73"/>
      <c r="L60" s="113"/>
      <c r="M60" s="113"/>
      <c r="N60" s="113"/>
      <c r="O60" s="113"/>
      <c r="P60" s="113"/>
    </row>
    <row r="61" spans="2:16" x14ac:dyDescent="0.25">
      <c r="B61" s="116"/>
      <c r="C61" s="83"/>
      <c r="D61" s="107"/>
      <c r="E61" s="146"/>
      <c r="F61" s="82"/>
      <c r="G61" s="83"/>
      <c r="H61" s="73"/>
      <c r="L61" s="113"/>
      <c r="M61" s="113"/>
      <c r="N61" s="113"/>
      <c r="O61" s="113"/>
      <c r="P61" s="113"/>
    </row>
    <row r="62" spans="2:16" x14ac:dyDescent="0.25">
      <c r="B62" s="175" t="s">
        <v>18</v>
      </c>
      <c r="C62" s="176"/>
      <c r="D62" s="107">
        <v>17500</v>
      </c>
      <c r="E62" s="146"/>
      <c r="F62" s="46"/>
      <c r="G62" s="83"/>
      <c r="H62" s="73"/>
      <c r="I62" s="158"/>
      <c r="K62" s="113"/>
      <c r="L62" s="113"/>
      <c r="M62" s="113"/>
      <c r="N62" s="113"/>
      <c r="O62" s="113"/>
      <c r="P62" s="113"/>
    </row>
    <row r="63" spans="2:16" x14ac:dyDescent="0.25">
      <c r="B63" s="116" t="s">
        <v>517</v>
      </c>
      <c r="C63" s="79" t="s">
        <v>518</v>
      </c>
      <c r="D63" s="107"/>
      <c r="E63" s="146">
        <v>314.91000000000003</v>
      </c>
      <c r="F63" s="47" t="s">
        <v>515</v>
      </c>
      <c r="G63" s="83">
        <f>IF(F63="",0,E63 )</f>
        <v>314.91000000000003</v>
      </c>
      <c r="H63" s="73"/>
      <c r="I63" s="158"/>
      <c r="K63" s="113"/>
      <c r="L63" s="113"/>
      <c r="M63" s="113"/>
      <c r="N63" s="113"/>
      <c r="O63" s="113"/>
      <c r="P63" s="113"/>
    </row>
    <row r="64" spans="2:16" x14ac:dyDescent="0.25">
      <c r="B64" s="116" t="s">
        <v>522</v>
      </c>
      <c r="C64" s="79" t="s">
        <v>521</v>
      </c>
      <c r="D64" s="107"/>
      <c r="E64" s="146">
        <f>138.77+12.84+152.44+14.08+815.07+47.7+229.27+5.91</f>
        <v>1416.0800000000002</v>
      </c>
      <c r="F64" s="47" t="s">
        <v>516</v>
      </c>
      <c r="G64" s="83">
        <f>IF(F64="",0,E64 )</f>
        <v>1416.0800000000002</v>
      </c>
      <c r="H64" s="73"/>
      <c r="I64" s="158"/>
      <c r="K64" s="113"/>
      <c r="L64" s="113"/>
      <c r="M64" s="113"/>
      <c r="N64" s="113"/>
      <c r="O64" s="113"/>
      <c r="P64" s="113"/>
    </row>
    <row r="65" spans="2:16" x14ac:dyDescent="0.25">
      <c r="B65" s="116" t="s">
        <v>512</v>
      </c>
      <c r="C65" s="79" t="s">
        <v>511</v>
      </c>
      <c r="D65" s="107"/>
      <c r="E65" s="146">
        <f>78.75+140+660+3.05</f>
        <v>881.8</v>
      </c>
      <c r="F65" s="47" t="s">
        <v>513</v>
      </c>
      <c r="G65" s="83">
        <f>IF(F65="",0,E65 )</f>
        <v>881.8</v>
      </c>
      <c r="H65" s="73"/>
      <c r="I65" s="158"/>
      <c r="K65" s="113"/>
      <c r="L65" s="113"/>
      <c r="M65" s="113"/>
      <c r="N65" s="113"/>
      <c r="O65" s="113"/>
      <c r="P65" s="113"/>
    </row>
    <row r="66" spans="2:16" x14ac:dyDescent="0.25">
      <c r="B66" s="116" t="s">
        <v>431</v>
      </c>
      <c r="C66" s="79" t="s">
        <v>432</v>
      </c>
      <c r="D66" s="109"/>
      <c r="E66" s="147"/>
      <c r="F66" s="47"/>
      <c r="G66" s="83"/>
      <c r="H66" s="73"/>
      <c r="K66" s="113"/>
      <c r="L66" s="113"/>
      <c r="M66" s="113"/>
      <c r="N66" s="113"/>
      <c r="O66" s="113"/>
      <c r="P66" s="113"/>
    </row>
    <row r="67" spans="2:16" x14ac:dyDescent="0.25">
      <c r="B67" s="116" t="s">
        <v>488</v>
      </c>
      <c r="C67" s="79" t="s">
        <v>411</v>
      </c>
      <c r="D67" s="109"/>
      <c r="E67" s="147"/>
      <c r="F67" s="47"/>
      <c r="G67" s="83"/>
      <c r="H67" s="73"/>
      <c r="K67" s="113"/>
      <c r="L67" s="113"/>
      <c r="M67" s="113"/>
      <c r="N67" s="113"/>
      <c r="O67" s="113"/>
      <c r="P67" s="113"/>
    </row>
    <row r="68" spans="2:16" x14ac:dyDescent="0.25">
      <c r="B68" s="116" t="s">
        <v>433</v>
      </c>
      <c r="C68" s="79" t="s">
        <v>434</v>
      </c>
      <c r="D68" s="109"/>
      <c r="E68" s="147"/>
      <c r="F68" s="47"/>
      <c r="G68" s="83"/>
      <c r="H68" s="73"/>
      <c r="K68" s="113"/>
      <c r="L68" s="113"/>
      <c r="M68" s="113"/>
      <c r="N68" s="113"/>
      <c r="O68" s="113"/>
      <c r="P68" s="113"/>
    </row>
    <row r="69" spans="2:16" x14ac:dyDescent="0.25">
      <c r="B69" s="116" t="s">
        <v>435</v>
      </c>
      <c r="C69" s="79" t="s">
        <v>436</v>
      </c>
      <c r="D69" s="109"/>
      <c r="E69" s="147"/>
      <c r="F69" s="47"/>
      <c r="G69" s="83"/>
      <c r="H69" s="73"/>
      <c r="K69" s="113"/>
      <c r="L69" s="113"/>
      <c r="M69" s="113"/>
      <c r="N69" s="113"/>
      <c r="O69" s="113"/>
      <c r="P69" s="113"/>
    </row>
    <row r="70" spans="2:16" x14ac:dyDescent="0.25">
      <c r="B70" s="116" t="s">
        <v>437</v>
      </c>
      <c r="C70" s="79" t="s">
        <v>438</v>
      </c>
      <c r="D70" s="109"/>
      <c r="E70" s="147"/>
      <c r="F70" s="47"/>
      <c r="G70" s="83"/>
      <c r="H70" s="73"/>
      <c r="I70" s="62"/>
      <c r="K70" s="120"/>
      <c r="L70" s="120"/>
      <c r="M70" s="120"/>
      <c r="N70" s="120"/>
      <c r="O70" s="120"/>
      <c r="P70" s="120"/>
    </row>
    <row r="71" spans="2:16" x14ac:dyDescent="0.25">
      <c r="B71" s="116" t="s">
        <v>439</v>
      </c>
      <c r="C71" s="79" t="s">
        <v>440</v>
      </c>
      <c r="D71" s="109"/>
      <c r="E71" s="147"/>
      <c r="F71" s="47"/>
      <c r="G71" s="83"/>
      <c r="H71" s="73"/>
      <c r="I71" s="62"/>
      <c r="K71" s="120"/>
      <c r="L71" s="120"/>
      <c r="M71" s="120"/>
      <c r="N71" s="120"/>
      <c r="O71" s="120"/>
      <c r="P71" s="120"/>
    </row>
    <row r="72" spans="2:16" x14ac:dyDescent="0.25">
      <c r="B72" s="116" t="s">
        <v>441</v>
      </c>
      <c r="C72" s="79" t="s">
        <v>442</v>
      </c>
      <c r="D72" s="109"/>
      <c r="E72" s="147"/>
      <c r="F72" s="47"/>
      <c r="G72" s="83"/>
      <c r="H72" s="73"/>
      <c r="I72" s="62"/>
      <c r="K72" s="120"/>
      <c r="L72" s="120"/>
      <c r="M72" s="120"/>
      <c r="N72" s="120"/>
      <c r="O72" s="120"/>
      <c r="P72" s="120"/>
    </row>
    <row r="73" spans="2:16" x14ac:dyDescent="0.25">
      <c r="B73" s="116" t="s">
        <v>443</v>
      </c>
      <c r="C73" s="79" t="s">
        <v>444</v>
      </c>
      <c r="D73" s="109"/>
      <c r="E73" s="150"/>
      <c r="F73" s="47"/>
      <c r="G73" s="83"/>
      <c r="H73" s="73"/>
      <c r="I73" s="62"/>
      <c r="K73" s="120"/>
      <c r="L73" s="120"/>
      <c r="M73" s="120"/>
      <c r="N73" s="120"/>
      <c r="O73" s="120"/>
      <c r="P73" s="120"/>
    </row>
    <row r="74" spans="2:16" x14ac:dyDescent="0.25">
      <c r="B74" s="116" t="s">
        <v>394</v>
      </c>
      <c r="C74" s="83" t="s">
        <v>446</v>
      </c>
      <c r="D74" s="107"/>
      <c r="E74" s="148"/>
      <c r="F74" s="60"/>
      <c r="G74" s="83"/>
      <c r="H74" s="73"/>
      <c r="I74" s="62"/>
      <c r="K74" s="120"/>
      <c r="L74" s="120"/>
      <c r="M74" s="120"/>
      <c r="N74" s="120"/>
      <c r="O74" s="120"/>
      <c r="P74" s="120"/>
    </row>
    <row r="75" spans="2:16" x14ac:dyDescent="0.25">
      <c r="B75" s="156" t="s">
        <v>479</v>
      </c>
      <c r="C75" s="83" t="s">
        <v>480</v>
      </c>
      <c r="D75" s="107"/>
      <c r="E75" s="119"/>
      <c r="F75" s="60"/>
      <c r="G75" s="83"/>
      <c r="H75" s="73"/>
      <c r="I75" s="62"/>
      <c r="K75" s="120"/>
      <c r="L75" s="121"/>
      <c r="M75" s="121"/>
      <c r="N75" s="121"/>
      <c r="O75" s="122"/>
      <c r="P75" s="121"/>
    </row>
    <row r="76" spans="2:16" ht="20.25" customHeight="1" x14ac:dyDescent="0.25">
      <c r="B76" s="156" t="s">
        <v>484</v>
      </c>
      <c r="C76" s="157" t="s">
        <v>485</v>
      </c>
      <c r="D76" s="107"/>
      <c r="E76" s="119"/>
      <c r="F76" s="60"/>
      <c r="G76" s="83"/>
      <c r="H76" s="73"/>
      <c r="I76" s="62"/>
      <c r="K76" s="120"/>
      <c r="L76" s="121"/>
      <c r="M76" s="122"/>
      <c r="N76" s="121"/>
      <c r="O76" s="122"/>
      <c r="P76" s="121"/>
    </row>
    <row r="77" spans="2:16" ht="18" customHeight="1" x14ac:dyDescent="0.25">
      <c r="B77" s="156" t="s">
        <v>487</v>
      </c>
      <c r="C77" s="157" t="s">
        <v>490</v>
      </c>
      <c r="D77" s="107"/>
      <c r="E77" s="119"/>
      <c r="F77" s="60"/>
      <c r="G77" s="83"/>
      <c r="H77" s="73"/>
      <c r="I77" s="62"/>
      <c r="K77" s="120"/>
      <c r="L77" s="122"/>
      <c r="M77" s="122"/>
      <c r="N77" s="121"/>
      <c r="O77" s="122"/>
      <c r="P77" s="121"/>
    </row>
    <row r="78" spans="2:16" x14ac:dyDescent="0.25">
      <c r="B78" s="156" t="s">
        <v>477</v>
      </c>
      <c r="C78" s="83" t="s">
        <v>478</v>
      </c>
      <c r="D78" s="107"/>
      <c r="E78" s="119"/>
      <c r="F78" s="60"/>
      <c r="G78" s="83"/>
      <c r="H78" s="73"/>
      <c r="I78" s="62"/>
      <c r="K78" s="120"/>
      <c r="L78" s="122"/>
      <c r="M78" s="122"/>
      <c r="N78" s="121"/>
      <c r="O78" s="122"/>
      <c r="P78" s="121"/>
    </row>
    <row r="79" spans="2:16" x14ac:dyDescent="0.25">
      <c r="B79" s="140"/>
      <c r="C79" s="139"/>
      <c r="D79" s="141"/>
      <c r="E79" s="151"/>
      <c r="F79" s="59"/>
      <c r="G79" s="83"/>
      <c r="H79" s="73"/>
      <c r="I79" s="62"/>
      <c r="K79" s="120"/>
      <c r="L79" s="121"/>
      <c r="M79" s="122"/>
      <c r="N79" s="121"/>
      <c r="O79" s="122"/>
      <c r="P79" s="121"/>
    </row>
    <row r="80" spans="2:16" x14ac:dyDescent="0.25">
      <c r="B80" s="116" t="s">
        <v>447</v>
      </c>
      <c r="C80" s="83" t="s">
        <v>448</v>
      </c>
      <c r="D80" s="107"/>
      <c r="E80" s="146"/>
      <c r="F80" s="47"/>
      <c r="G80" s="83"/>
      <c r="H80" s="73"/>
      <c r="I80" s="62"/>
      <c r="K80" s="120"/>
      <c r="L80" s="121"/>
      <c r="M80" s="122"/>
      <c r="N80" s="121"/>
      <c r="O80" s="122"/>
      <c r="P80" s="121"/>
    </row>
    <row r="81" spans="2:16" x14ac:dyDescent="0.25">
      <c r="B81" s="116" t="s">
        <v>449</v>
      </c>
      <c r="C81" s="83" t="s">
        <v>450</v>
      </c>
      <c r="D81" s="107"/>
      <c r="E81" s="148"/>
      <c r="F81" s="47"/>
      <c r="G81" s="83"/>
      <c r="H81" s="73"/>
      <c r="I81" s="62"/>
      <c r="K81" s="120"/>
      <c r="L81" s="120"/>
      <c r="M81" s="120"/>
      <c r="N81" s="120"/>
      <c r="O81" s="120"/>
      <c r="P81" s="120"/>
    </row>
    <row r="82" spans="2:16" x14ac:dyDescent="0.25">
      <c r="B82" s="116" t="s">
        <v>451</v>
      </c>
      <c r="C82" s="83" t="s">
        <v>452</v>
      </c>
      <c r="D82" s="109"/>
      <c r="E82" s="148"/>
      <c r="F82" s="47"/>
      <c r="G82" s="83"/>
      <c r="H82" s="73"/>
      <c r="I82" s="62"/>
      <c r="K82" s="120"/>
      <c r="L82" s="120"/>
      <c r="M82" s="120"/>
      <c r="N82" s="120"/>
      <c r="O82" s="120"/>
      <c r="P82" s="120"/>
    </row>
    <row r="83" spans="2:16" x14ac:dyDescent="0.25">
      <c r="B83" s="116" t="s">
        <v>453</v>
      </c>
      <c r="C83" s="79" t="s">
        <v>454</v>
      </c>
      <c r="D83" s="109"/>
      <c r="E83" s="148"/>
      <c r="F83" s="47"/>
      <c r="G83" s="83"/>
      <c r="H83" s="73"/>
      <c r="I83" s="62"/>
      <c r="K83" s="120"/>
      <c r="L83" s="120"/>
      <c r="M83" s="120"/>
      <c r="N83" s="120"/>
      <c r="O83" s="120"/>
      <c r="P83" s="120"/>
    </row>
    <row r="84" spans="2:16" x14ac:dyDescent="0.25">
      <c r="B84" s="116" t="s">
        <v>455</v>
      </c>
      <c r="C84" s="83" t="s">
        <v>456</v>
      </c>
      <c r="D84" s="109"/>
      <c r="E84" s="148"/>
      <c r="F84" s="47"/>
      <c r="G84" s="83"/>
      <c r="H84" s="73"/>
      <c r="I84" s="62"/>
      <c r="K84" s="120"/>
      <c r="L84" s="120"/>
      <c r="M84" s="120"/>
      <c r="N84" s="120"/>
      <c r="O84" s="120"/>
      <c r="P84" s="120"/>
    </row>
    <row r="85" spans="2:16" x14ac:dyDescent="0.25">
      <c r="B85" s="116"/>
      <c r="C85" s="83"/>
      <c r="D85" s="109"/>
      <c r="E85" s="148"/>
      <c r="F85" s="47"/>
      <c r="G85" s="83"/>
      <c r="H85" s="73"/>
      <c r="I85" s="62"/>
      <c r="K85" s="120"/>
      <c r="L85" s="120"/>
      <c r="M85" s="120"/>
      <c r="N85" s="120"/>
      <c r="O85" s="120"/>
      <c r="P85" s="120"/>
    </row>
    <row r="86" spans="2:16" x14ac:dyDescent="0.25">
      <c r="B86" s="175" t="s">
        <v>457</v>
      </c>
      <c r="C86" s="176"/>
      <c r="D86" s="107"/>
      <c r="E86" s="146"/>
      <c r="F86" s="46"/>
      <c r="G86" s="83"/>
      <c r="H86" s="73"/>
      <c r="I86" s="62"/>
      <c r="K86" s="120"/>
      <c r="L86" s="120"/>
      <c r="M86" s="120"/>
      <c r="N86" s="120"/>
      <c r="O86" s="120"/>
      <c r="P86" s="120"/>
    </row>
    <row r="87" spans="2:16" x14ac:dyDescent="0.25">
      <c r="B87" s="116" t="s">
        <v>458</v>
      </c>
      <c r="C87" s="83" t="s">
        <v>459</v>
      </c>
      <c r="D87" s="107"/>
      <c r="E87" s="146"/>
      <c r="F87" s="47"/>
      <c r="G87" s="83"/>
      <c r="H87" s="73"/>
      <c r="I87" s="62"/>
      <c r="K87" s="120"/>
      <c r="L87" s="120"/>
      <c r="M87" s="120"/>
      <c r="N87" s="120"/>
      <c r="O87" s="120"/>
      <c r="P87" s="120"/>
    </row>
    <row r="88" spans="2:16" x14ac:dyDescent="0.25">
      <c r="B88" s="116" t="s">
        <v>460</v>
      </c>
      <c r="C88" s="83" t="s">
        <v>459</v>
      </c>
      <c r="D88" s="107"/>
      <c r="E88" s="146"/>
      <c r="F88" s="47"/>
      <c r="G88" s="83"/>
      <c r="H88" s="73"/>
      <c r="I88" s="62"/>
      <c r="K88" s="120"/>
      <c r="L88" s="120"/>
      <c r="M88" s="120"/>
      <c r="N88" s="120"/>
      <c r="O88" s="120"/>
      <c r="P88" s="120"/>
    </row>
    <row r="89" spans="2:16" x14ac:dyDescent="0.25">
      <c r="B89" s="116"/>
      <c r="C89" s="117"/>
      <c r="D89" s="107"/>
      <c r="E89" s="146"/>
      <c r="F89" s="46"/>
      <c r="G89" s="83"/>
      <c r="H89" s="73"/>
      <c r="K89" s="113"/>
      <c r="L89" s="113"/>
      <c r="M89" s="113"/>
      <c r="N89" s="113"/>
      <c r="O89" s="113"/>
      <c r="P89" s="113"/>
    </row>
    <row r="90" spans="2:16" x14ac:dyDescent="0.25">
      <c r="B90" s="116" t="s">
        <v>461</v>
      </c>
      <c r="C90" s="83" t="s">
        <v>456</v>
      </c>
      <c r="D90" s="109"/>
      <c r="E90" s="146"/>
      <c r="F90" s="47"/>
      <c r="G90" s="83"/>
      <c r="H90" s="73"/>
      <c r="I90" s="148"/>
      <c r="K90" s="113"/>
      <c r="L90" s="113"/>
      <c r="M90" s="113"/>
      <c r="N90" s="113"/>
      <c r="O90" s="113"/>
      <c r="P90" s="113"/>
    </row>
    <row r="91" spans="2:16" x14ac:dyDescent="0.25">
      <c r="B91" s="116" t="s">
        <v>462</v>
      </c>
      <c r="C91" s="83" t="s">
        <v>456</v>
      </c>
      <c r="D91" s="109"/>
      <c r="E91" s="150"/>
      <c r="F91" s="47"/>
      <c r="G91" s="83"/>
      <c r="H91" s="73"/>
      <c r="I91" s="148"/>
      <c r="K91" s="113"/>
      <c r="L91" s="113"/>
      <c r="M91" s="113"/>
      <c r="N91" s="113"/>
      <c r="O91" s="113"/>
      <c r="P91" s="113"/>
    </row>
    <row r="92" spans="2:16" x14ac:dyDescent="0.25">
      <c r="B92" s="116"/>
      <c r="C92" s="83"/>
      <c r="D92" s="148"/>
      <c r="E92" s="146"/>
      <c r="F92" s="113"/>
      <c r="G92" s="83"/>
      <c r="H92" s="73"/>
      <c r="I92" s="148"/>
      <c r="J92" s="113"/>
      <c r="K92" s="113"/>
      <c r="L92" s="113"/>
      <c r="M92" s="113"/>
      <c r="N92" s="113"/>
      <c r="O92" s="113"/>
      <c r="P92" s="113"/>
    </row>
    <row r="93" spans="2:16" x14ac:dyDescent="0.25">
      <c r="B93" s="175" t="s">
        <v>495</v>
      </c>
      <c r="C93" s="176"/>
      <c r="D93" s="148">
        <v>1500</v>
      </c>
      <c r="E93" s="146"/>
      <c r="F93" s="113"/>
      <c r="G93" s="83"/>
      <c r="H93" s="73"/>
      <c r="I93" s="148"/>
      <c r="J93" s="113"/>
    </row>
    <row r="94" spans="2:16" x14ac:dyDescent="0.25">
      <c r="B94" s="116"/>
      <c r="C94" s="83" t="s">
        <v>496</v>
      </c>
      <c r="D94" s="161">
        <v>500</v>
      </c>
      <c r="E94" s="146"/>
      <c r="F94" s="113"/>
      <c r="G94" s="83"/>
      <c r="H94" s="73"/>
      <c r="I94" s="148"/>
      <c r="J94" s="113"/>
    </row>
    <row r="95" spans="2:16" x14ac:dyDescent="0.25">
      <c r="B95" s="116"/>
      <c r="C95" s="83" t="s">
        <v>498</v>
      </c>
      <c r="D95" s="161">
        <v>1000</v>
      </c>
      <c r="E95" s="146"/>
      <c r="F95" s="113"/>
      <c r="G95" s="83"/>
      <c r="H95" s="73"/>
      <c r="I95" s="148"/>
      <c r="J95" s="113"/>
    </row>
    <row r="96" spans="2:16" x14ac:dyDescent="0.25">
      <c r="B96" s="116"/>
      <c r="C96" s="83"/>
      <c r="D96" s="161"/>
      <c r="E96" s="146"/>
      <c r="F96" s="113"/>
      <c r="G96" s="83"/>
      <c r="H96" s="73"/>
      <c r="I96" s="148"/>
      <c r="J96" s="113"/>
    </row>
    <row r="97" spans="2:10" x14ac:dyDescent="0.25">
      <c r="B97" s="175" t="s">
        <v>497</v>
      </c>
      <c r="C97" s="176"/>
      <c r="D97" s="161">
        <f>(D98+D99)*7</f>
        <v>4550</v>
      </c>
      <c r="E97" s="146"/>
      <c r="F97" s="113"/>
      <c r="G97" s="83"/>
      <c r="H97" s="73"/>
      <c r="I97" s="148"/>
      <c r="J97" s="113"/>
    </row>
    <row r="98" spans="2:10" x14ac:dyDescent="0.25">
      <c r="B98" s="116"/>
      <c r="C98" s="83" t="s">
        <v>500</v>
      </c>
      <c r="D98" s="161">
        <v>200</v>
      </c>
      <c r="E98" s="146"/>
      <c r="F98" s="113"/>
      <c r="G98" s="83"/>
      <c r="H98" s="73"/>
      <c r="I98" s="148"/>
      <c r="J98" s="113"/>
    </row>
    <row r="99" spans="2:10" x14ac:dyDescent="0.25">
      <c r="B99" s="116"/>
      <c r="C99" s="83" t="s">
        <v>499</v>
      </c>
      <c r="D99" s="161">
        <v>450</v>
      </c>
      <c r="E99" s="146"/>
      <c r="F99" s="113"/>
      <c r="G99" s="83"/>
      <c r="H99" s="73"/>
      <c r="I99" s="148"/>
      <c r="J99" s="113"/>
    </row>
    <row r="100" spans="2:10" x14ac:dyDescent="0.25">
      <c r="B100" s="116"/>
      <c r="C100" s="83"/>
      <c r="D100" s="161"/>
      <c r="E100" s="146"/>
      <c r="F100" s="113"/>
      <c r="G100" s="83"/>
      <c r="H100" s="73"/>
      <c r="I100" s="148"/>
      <c r="J100" s="113"/>
    </row>
    <row r="101" spans="2:10" x14ac:dyDescent="0.25">
      <c r="B101" s="175" t="s">
        <v>501</v>
      </c>
      <c r="C101" s="176"/>
      <c r="D101" s="161">
        <f>D102+D103+D104+D105</f>
        <v>3400</v>
      </c>
      <c r="E101" s="146"/>
      <c r="F101" s="113"/>
      <c r="G101" s="83"/>
      <c r="H101" s="73"/>
      <c r="I101" s="148"/>
      <c r="J101" s="113"/>
    </row>
    <row r="102" spans="2:10" x14ac:dyDescent="0.25">
      <c r="B102" s="116"/>
      <c r="C102" s="83" t="s">
        <v>502</v>
      </c>
      <c r="D102" s="161">
        <f>300*6</f>
        <v>1800</v>
      </c>
      <c r="E102" s="146"/>
      <c r="F102" s="113"/>
      <c r="G102" s="83"/>
      <c r="H102" s="73"/>
      <c r="I102" s="148"/>
      <c r="J102" s="113"/>
    </row>
    <row r="103" spans="2:10" x14ac:dyDescent="0.25">
      <c r="B103" s="116"/>
      <c r="C103" s="83" t="s">
        <v>503</v>
      </c>
      <c r="D103" s="161">
        <f>400*2</f>
        <v>800</v>
      </c>
      <c r="E103" s="146"/>
      <c r="F103" s="113"/>
      <c r="G103" s="83"/>
      <c r="H103" s="73"/>
      <c r="I103" s="148"/>
      <c r="J103" s="113"/>
    </row>
    <row r="104" spans="2:10" x14ac:dyDescent="0.25">
      <c r="B104" s="116"/>
      <c r="C104" s="83" t="s">
        <v>504</v>
      </c>
      <c r="D104" s="161">
        <v>300</v>
      </c>
      <c r="E104" s="146"/>
      <c r="F104" s="113"/>
      <c r="G104" s="83"/>
      <c r="H104" s="73"/>
      <c r="I104" s="148"/>
      <c r="J104" s="113"/>
    </row>
    <row r="105" spans="2:10" x14ac:dyDescent="0.25">
      <c r="B105" s="116"/>
      <c r="C105" s="83" t="s">
        <v>505</v>
      </c>
      <c r="D105" s="161">
        <v>500</v>
      </c>
      <c r="E105" s="146"/>
      <c r="F105" s="113"/>
      <c r="G105" s="83"/>
      <c r="H105" s="73"/>
      <c r="I105" s="148"/>
      <c r="J105" s="113"/>
    </row>
    <row r="106" spans="2:10" x14ac:dyDescent="0.25">
      <c r="B106" s="116"/>
      <c r="C106" s="83"/>
      <c r="D106" s="161"/>
      <c r="E106" s="146"/>
      <c r="F106" s="113"/>
      <c r="G106" s="83"/>
      <c r="H106" s="73"/>
      <c r="I106" s="148"/>
      <c r="J106" s="113"/>
    </row>
    <row r="107" spans="2:10" x14ac:dyDescent="0.25">
      <c r="B107" s="116"/>
      <c r="C107" s="83"/>
      <c r="D107" s="161"/>
      <c r="E107" s="146"/>
      <c r="F107" s="113"/>
      <c r="G107" s="83"/>
      <c r="H107" s="73"/>
      <c r="I107" s="148"/>
      <c r="J107" s="113"/>
    </row>
    <row r="108" spans="2:10" x14ac:dyDescent="0.25">
      <c r="B108" s="175" t="s">
        <v>509</v>
      </c>
      <c r="C108" s="176"/>
      <c r="D108" s="161">
        <v>700</v>
      </c>
      <c r="E108" s="147"/>
      <c r="F108" s="46"/>
      <c r="G108" s="83"/>
      <c r="H108" s="73"/>
      <c r="I108" s="148"/>
      <c r="J108" s="113"/>
    </row>
    <row r="109" spans="2:10" x14ac:dyDescent="0.25">
      <c r="B109" s="116" t="s">
        <v>530</v>
      </c>
      <c r="C109" s="83" t="s">
        <v>534</v>
      </c>
      <c r="D109" s="109"/>
      <c r="E109" s="147">
        <f>101.47+70.36+98.73+46.01</f>
        <v>316.57</v>
      </c>
      <c r="F109" s="47" t="s">
        <v>515</v>
      </c>
      <c r="G109" s="83">
        <f t="shared" ref="G109" si="0">IF(F109="",0,E109 )</f>
        <v>316.57</v>
      </c>
      <c r="H109" s="73"/>
      <c r="I109" s="148"/>
      <c r="J109" s="113"/>
    </row>
    <row r="110" spans="2:10" x14ac:dyDescent="0.25">
      <c r="B110" s="116"/>
      <c r="C110" s="83"/>
      <c r="D110" s="109"/>
      <c r="E110" s="147"/>
      <c r="F110" s="47"/>
      <c r="G110" s="83"/>
      <c r="H110" s="73"/>
      <c r="I110" s="148"/>
      <c r="J110" s="113"/>
    </row>
    <row r="111" spans="2:10" x14ac:dyDescent="0.25">
      <c r="B111" s="116"/>
      <c r="C111" s="83"/>
      <c r="D111" s="109"/>
      <c r="E111" s="147"/>
      <c r="F111" s="46"/>
      <c r="G111" s="83"/>
      <c r="H111" s="73"/>
      <c r="I111" s="148"/>
      <c r="J111" s="113"/>
    </row>
    <row r="112" spans="2:10" x14ac:dyDescent="0.25">
      <c r="B112" s="116"/>
      <c r="C112" s="123"/>
      <c r="D112" s="124"/>
      <c r="E112" s="152"/>
      <c r="F112" s="33"/>
      <c r="G112" s="83"/>
      <c r="H112" s="73"/>
      <c r="I112" s="119"/>
      <c r="J112" s="113"/>
    </row>
    <row r="113" spans="2:16" x14ac:dyDescent="0.25">
      <c r="B113" s="116"/>
      <c r="C113" s="83"/>
      <c r="D113" s="109"/>
      <c r="E113" s="147"/>
      <c r="F113" s="47"/>
      <c r="G113" s="83"/>
      <c r="H113" s="73"/>
      <c r="I113" s="119"/>
      <c r="J113" s="113"/>
      <c r="K113" s="113"/>
      <c r="L113" s="113"/>
      <c r="M113" s="113"/>
      <c r="N113" s="113"/>
      <c r="O113" s="113"/>
      <c r="P113" s="113"/>
    </row>
    <row r="114" spans="2:16" x14ac:dyDescent="0.25">
      <c r="B114" s="116"/>
      <c r="C114" s="8"/>
      <c r="D114" s="109"/>
      <c r="E114" s="148"/>
      <c r="F114" s="47"/>
      <c r="G114" s="83"/>
      <c r="H114" s="73"/>
      <c r="I114" s="119"/>
      <c r="J114" s="113"/>
      <c r="K114" s="113"/>
      <c r="L114" s="113"/>
      <c r="M114" s="113"/>
      <c r="N114" s="113"/>
      <c r="O114" s="113"/>
      <c r="P114" s="113"/>
    </row>
    <row r="115" spans="2:16" x14ac:dyDescent="0.25">
      <c r="B115" s="116" t="s">
        <v>465</v>
      </c>
      <c r="C115" s="83" t="s">
        <v>466</v>
      </c>
      <c r="D115" s="107"/>
      <c r="E115" s="148"/>
      <c r="F115" s="60"/>
      <c r="G115" s="83"/>
      <c r="H115" s="73"/>
      <c r="I115" s="151"/>
      <c r="J115" s="113"/>
      <c r="K115" s="113"/>
      <c r="L115" s="113"/>
      <c r="M115" s="113"/>
      <c r="N115" s="113"/>
      <c r="O115" s="113"/>
      <c r="P115" s="113"/>
    </row>
    <row r="116" spans="2:16" x14ac:dyDescent="0.25">
      <c r="B116" s="125">
        <v>42859</v>
      </c>
      <c r="C116" s="83" t="s">
        <v>467</v>
      </c>
      <c r="D116" s="107"/>
      <c r="E116" s="148"/>
      <c r="F116" s="60"/>
      <c r="G116" s="83"/>
      <c r="H116" s="73"/>
      <c r="I116" s="148"/>
      <c r="J116" s="113"/>
      <c r="K116" s="113"/>
      <c r="L116" s="113"/>
      <c r="M116" s="113"/>
      <c r="N116" s="113"/>
      <c r="O116" s="113"/>
      <c r="P116" s="113"/>
    </row>
    <row r="117" spans="2:16" x14ac:dyDescent="0.25">
      <c r="B117" s="116"/>
      <c r="C117" s="83" t="s">
        <v>340</v>
      </c>
      <c r="D117" s="109"/>
      <c r="E117" s="150">
        <v>-27481.96</v>
      </c>
      <c r="F117" s="47" t="s">
        <v>523</v>
      </c>
      <c r="G117" s="83">
        <f t="shared" ref="G117" si="1">IF(F117="",0,E117 )</f>
        <v>-27481.96</v>
      </c>
      <c r="H117" s="73"/>
      <c r="I117" s="148"/>
      <c r="J117" s="113"/>
      <c r="K117" s="113"/>
      <c r="L117" s="113"/>
      <c r="M117" s="113"/>
      <c r="N117" s="113"/>
      <c r="O117" s="113"/>
      <c r="P117" s="113"/>
    </row>
    <row r="118" spans="2:16" ht="15.75" thickBot="1" x14ac:dyDescent="0.3">
      <c r="B118" s="116"/>
      <c r="C118" s="83" t="s">
        <v>341</v>
      </c>
      <c r="D118" s="109"/>
      <c r="E118" s="150"/>
      <c r="F118" s="47"/>
      <c r="G118" s="83"/>
      <c r="H118" s="73"/>
      <c r="I118" s="148"/>
      <c r="J118" s="113"/>
      <c r="K118" s="113"/>
      <c r="L118" s="113"/>
      <c r="M118" s="113"/>
      <c r="N118" s="113"/>
      <c r="O118" s="113"/>
      <c r="P118" s="113"/>
    </row>
    <row r="119" spans="2:16" ht="16.5" thickTop="1" thickBot="1" x14ac:dyDescent="0.3">
      <c r="B119" s="126"/>
      <c r="C119" s="127" t="s">
        <v>19</v>
      </c>
      <c r="D119" s="162">
        <f>D3+D5+D12+D16+D27+D44+D62+D86+D93+D97+D101+D7+D8+D9+D108</f>
        <v>55630</v>
      </c>
      <c r="E119" s="142">
        <f>SUM(E7:E118)</f>
        <v>-21845.25</v>
      </c>
      <c r="F119" s="26"/>
      <c r="G119" s="167">
        <f>SUM(G7:G118)</f>
        <v>-21845.25</v>
      </c>
      <c r="H119" s="73"/>
      <c r="I119" s="148"/>
      <c r="J119" s="113"/>
      <c r="K119" s="113"/>
      <c r="L119" s="113"/>
      <c r="M119" s="113"/>
      <c r="N119" s="113"/>
      <c r="O119" s="113"/>
      <c r="P119" s="113"/>
    </row>
    <row r="120" spans="2:16" ht="15.75" thickTop="1" x14ac:dyDescent="0.25">
      <c r="B120" s="116"/>
      <c r="C120" s="79" t="s">
        <v>60</v>
      </c>
      <c r="D120" s="166">
        <f>-G119</f>
        <v>21845.25</v>
      </c>
      <c r="E120" s="149"/>
      <c r="F120" s="7"/>
      <c r="G120" s="8"/>
      <c r="H120" s="73"/>
      <c r="I120" s="148"/>
      <c r="J120" s="113"/>
      <c r="K120" s="113"/>
      <c r="L120" s="113"/>
      <c r="M120" s="113"/>
      <c r="N120" s="113"/>
      <c r="O120" s="113"/>
      <c r="P120" s="113"/>
    </row>
    <row r="121" spans="2:16" ht="15.75" thickBot="1" x14ac:dyDescent="0.3">
      <c r="B121" s="130"/>
      <c r="C121" s="131" t="s">
        <v>579</v>
      </c>
      <c r="D121" s="132"/>
      <c r="E121" s="153"/>
      <c r="F121" s="133"/>
      <c r="G121" s="134"/>
      <c r="H121" s="135"/>
      <c r="I121" s="148"/>
      <c r="J121" s="113"/>
      <c r="K121" s="113"/>
      <c r="L121" s="113"/>
      <c r="M121" s="113"/>
      <c r="N121" s="113"/>
      <c r="O121" s="113"/>
      <c r="P121" s="113"/>
    </row>
    <row r="122" spans="2:16" ht="15.75" thickTop="1" x14ac:dyDescent="0.25"/>
  </sheetData>
  <mergeCells count="17">
    <mergeCell ref="B97:C97"/>
    <mergeCell ref="B101:C101"/>
    <mergeCell ref="B7:C7"/>
    <mergeCell ref="B108:C108"/>
    <mergeCell ref="B8:C8"/>
    <mergeCell ref="B9:C9"/>
    <mergeCell ref="B27:C27"/>
    <mergeCell ref="B44:C44"/>
    <mergeCell ref="B62:C62"/>
    <mergeCell ref="B86:C86"/>
    <mergeCell ref="B93:C93"/>
    <mergeCell ref="B16:C16"/>
    <mergeCell ref="B1:C1"/>
    <mergeCell ref="F1:G1"/>
    <mergeCell ref="B3:C3"/>
    <mergeCell ref="B5:C5"/>
    <mergeCell ref="B12:C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tabSelected="1" workbookViewId="0">
      <selection activeCell="G53" sqref="G53"/>
    </sheetView>
  </sheetViews>
  <sheetFormatPr defaultColWidth="8.7109375" defaultRowHeight="15" x14ac:dyDescent="0.25"/>
  <cols>
    <col min="1" max="1" width="46" customWidth="1"/>
    <col min="2" max="2" width="77.28515625" customWidth="1"/>
    <col min="3" max="3" width="6.140625" bestFit="1" customWidth="1"/>
    <col min="4" max="4" width="12.7109375" customWidth="1"/>
    <col min="5" max="5" width="10.140625" style="49" customWidth="1"/>
    <col min="7" max="7" width="16.28515625" customWidth="1"/>
  </cols>
  <sheetData>
    <row r="1" spans="1:7" x14ac:dyDescent="0.25">
      <c r="G1" s="2"/>
    </row>
    <row r="2" spans="1:7" x14ac:dyDescent="0.25">
      <c r="A2" s="179" t="s">
        <v>540</v>
      </c>
      <c r="B2" s="179"/>
      <c r="C2" s="171"/>
      <c r="D2" s="171"/>
      <c r="E2" s="172">
        <f>SUM(E3:E13)</f>
        <v>18400</v>
      </c>
    </row>
    <row r="3" spans="1:7" ht="90" x14ac:dyDescent="0.25">
      <c r="A3" s="180" t="s">
        <v>544</v>
      </c>
      <c r="B3" s="169" t="s">
        <v>541</v>
      </c>
      <c r="E3" s="49">
        <v>3000</v>
      </c>
      <c r="G3" s="67"/>
    </row>
    <row r="4" spans="1:7" x14ac:dyDescent="0.25">
      <c r="A4" s="180"/>
      <c r="B4" s="169" t="s">
        <v>542</v>
      </c>
      <c r="E4" s="49">
        <v>1500</v>
      </c>
      <c r="G4" s="67"/>
    </row>
    <row r="5" spans="1:7" x14ac:dyDescent="0.25">
      <c r="A5" s="180"/>
      <c r="B5" s="169" t="s">
        <v>543</v>
      </c>
      <c r="E5" s="49">
        <v>2000</v>
      </c>
      <c r="G5" s="67"/>
    </row>
    <row r="6" spans="1:7" ht="30" x14ac:dyDescent="0.25">
      <c r="A6" s="180" t="s">
        <v>548</v>
      </c>
      <c r="B6" s="169" t="s">
        <v>545</v>
      </c>
      <c r="E6" s="49">
        <v>2000</v>
      </c>
      <c r="G6" s="67"/>
    </row>
    <row r="7" spans="1:7" x14ac:dyDescent="0.25">
      <c r="A7" s="180"/>
      <c r="B7" s="169" t="s">
        <v>546</v>
      </c>
      <c r="E7" s="49">
        <v>1000</v>
      </c>
      <c r="G7" s="67"/>
    </row>
    <row r="8" spans="1:7" x14ac:dyDescent="0.25">
      <c r="A8" s="180"/>
      <c r="B8" s="169" t="s">
        <v>547</v>
      </c>
      <c r="E8" s="49">
        <v>1500</v>
      </c>
      <c r="G8" s="67"/>
    </row>
    <row r="9" spans="1:7" ht="30" x14ac:dyDescent="0.25">
      <c r="A9" s="180" t="s">
        <v>552</v>
      </c>
      <c r="B9" s="169" t="s">
        <v>549</v>
      </c>
      <c r="E9" s="49">
        <v>500</v>
      </c>
      <c r="G9" s="67"/>
    </row>
    <row r="10" spans="1:7" x14ac:dyDescent="0.25">
      <c r="A10" s="180"/>
      <c r="B10" s="169" t="s">
        <v>550</v>
      </c>
      <c r="E10" s="49">
        <v>1200</v>
      </c>
      <c r="G10" s="67"/>
    </row>
    <row r="11" spans="1:7" x14ac:dyDescent="0.25">
      <c r="A11" s="180"/>
      <c r="B11" s="169" t="s">
        <v>551</v>
      </c>
      <c r="E11" s="49">
        <v>5000</v>
      </c>
      <c r="G11" s="67"/>
    </row>
    <row r="12" spans="1:7" ht="30" x14ac:dyDescent="0.25">
      <c r="A12" s="180" t="s">
        <v>554</v>
      </c>
      <c r="B12" s="169" t="s">
        <v>553</v>
      </c>
      <c r="E12" s="49">
        <v>500</v>
      </c>
      <c r="G12" s="67"/>
    </row>
    <row r="13" spans="1:7" x14ac:dyDescent="0.25">
      <c r="A13" s="180"/>
      <c r="B13" s="169" t="s">
        <v>555</v>
      </c>
      <c r="E13" s="49">
        <v>200</v>
      </c>
      <c r="G13" s="67"/>
    </row>
    <row r="14" spans="1:7" x14ac:dyDescent="0.25">
      <c r="A14" s="169"/>
      <c r="G14" s="67"/>
    </row>
    <row r="15" spans="1:7" x14ac:dyDescent="0.25">
      <c r="A15" s="179" t="s">
        <v>556</v>
      </c>
      <c r="B15" s="179"/>
      <c r="C15" s="171"/>
      <c r="D15" s="171"/>
      <c r="E15" s="172">
        <f>SUM(E16:E20)</f>
        <v>18100</v>
      </c>
      <c r="F15" s="3">
        <v>17500</v>
      </c>
      <c r="G15" s="67"/>
    </row>
    <row r="16" spans="1:7" x14ac:dyDescent="0.25">
      <c r="A16" s="169"/>
      <c r="B16" t="s">
        <v>557</v>
      </c>
      <c r="E16" s="49">
        <f>800*10</f>
        <v>8000</v>
      </c>
      <c r="G16" s="67"/>
    </row>
    <row r="17" spans="1:7" x14ac:dyDescent="0.25">
      <c r="B17" t="s">
        <v>261</v>
      </c>
      <c r="E17" s="49">
        <v>2500</v>
      </c>
      <c r="G17" s="67"/>
    </row>
    <row r="18" spans="1:7" x14ac:dyDescent="0.25">
      <c r="B18" t="s">
        <v>558</v>
      </c>
      <c r="E18" s="49">
        <f>400*5</f>
        <v>2000</v>
      </c>
      <c r="G18" s="67"/>
    </row>
    <row r="19" spans="1:7" x14ac:dyDescent="0.25">
      <c r="B19" t="s">
        <v>559</v>
      </c>
      <c r="E19" s="49">
        <f>30*20</f>
        <v>600</v>
      </c>
      <c r="G19" s="67"/>
    </row>
    <row r="20" spans="1:7" x14ac:dyDescent="0.25">
      <c r="B20" t="s">
        <v>560</v>
      </c>
      <c r="E20" s="49">
        <v>5000</v>
      </c>
      <c r="G20" s="67"/>
    </row>
    <row r="21" spans="1:7" x14ac:dyDescent="0.25">
      <c r="G21" s="67"/>
    </row>
    <row r="22" spans="1:7" x14ac:dyDescent="0.25">
      <c r="A22" s="179" t="s">
        <v>561</v>
      </c>
      <c r="B22" s="179"/>
      <c r="C22" s="171"/>
      <c r="D22" s="171"/>
      <c r="E22" s="172">
        <f>SUM(E23:E24)</f>
        <v>1500</v>
      </c>
      <c r="G22" s="67"/>
    </row>
    <row r="23" spans="1:7" x14ac:dyDescent="0.25">
      <c r="B23" t="s">
        <v>562</v>
      </c>
      <c r="E23" s="49">
        <v>500</v>
      </c>
      <c r="G23" s="67"/>
    </row>
    <row r="24" spans="1:7" ht="30" x14ac:dyDescent="0.25">
      <c r="B24" s="169" t="s">
        <v>563</v>
      </c>
      <c r="E24" s="49">
        <v>1000</v>
      </c>
      <c r="G24" s="67"/>
    </row>
    <row r="25" spans="1:7" x14ac:dyDescent="0.25">
      <c r="G25" s="67"/>
    </row>
    <row r="26" spans="1:7" x14ac:dyDescent="0.25">
      <c r="A26" s="179" t="s">
        <v>564</v>
      </c>
      <c r="B26" s="179"/>
      <c r="C26" s="171"/>
      <c r="D26" s="171"/>
      <c r="E26" s="172">
        <v>180</v>
      </c>
      <c r="G26" s="67"/>
    </row>
    <row r="27" spans="1:7" x14ac:dyDescent="0.25">
      <c r="G27" s="67"/>
    </row>
    <row r="28" spans="1:7" x14ac:dyDescent="0.25">
      <c r="A28" s="178" t="s">
        <v>567</v>
      </c>
      <c r="B28" s="179" t="s">
        <v>565</v>
      </c>
      <c r="C28" s="171"/>
      <c r="D28" s="171"/>
      <c r="E28" s="172">
        <f>650*7</f>
        <v>4550</v>
      </c>
      <c r="G28" s="67"/>
    </row>
    <row r="29" spans="1:7" x14ac:dyDescent="0.25">
      <c r="B29" t="s">
        <v>500</v>
      </c>
      <c r="E29" s="49">
        <v>200</v>
      </c>
      <c r="G29" s="67"/>
    </row>
    <row r="30" spans="1:7" x14ac:dyDescent="0.25">
      <c r="B30" t="s">
        <v>566</v>
      </c>
      <c r="E30" s="49">
        <f>150*3</f>
        <v>450</v>
      </c>
      <c r="G30" s="67"/>
    </row>
    <row r="31" spans="1:7" x14ac:dyDescent="0.25">
      <c r="G31" s="67"/>
    </row>
    <row r="32" spans="1:7" x14ac:dyDescent="0.25">
      <c r="A32" s="178" t="s">
        <v>568</v>
      </c>
      <c r="B32" s="179" t="s">
        <v>568</v>
      </c>
      <c r="C32" s="171"/>
      <c r="D32" s="171"/>
      <c r="E32" s="172">
        <f>SUM(E33:E36)</f>
        <v>3400</v>
      </c>
      <c r="G32" s="67"/>
    </row>
    <row r="33" spans="1:7" x14ac:dyDescent="0.25">
      <c r="A33" s="2"/>
      <c r="B33" t="s">
        <v>569</v>
      </c>
      <c r="C33" s="2"/>
      <c r="D33" s="2"/>
      <c r="E33" s="49">
        <f>300*6</f>
        <v>1800</v>
      </c>
      <c r="F33" s="66"/>
      <c r="G33" s="66"/>
    </row>
    <row r="34" spans="1:7" x14ac:dyDescent="0.25">
      <c r="B34" t="s">
        <v>570</v>
      </c>
      <c r="E34" s="49">
        <f>400*2</f>
        <v>800</v>
      </c>
      <c r="G34" s="67"/>
    </row>
    <row r="35" spans="1:7" x14ac:dyDescent="0.25">
      <c r="A35" s="2"/>
      <c r="B35" t="s">
        <v>571</v>
      </c>
      <c r="E35" s="49">
        <v>300</v>
      </c>
      <c r="G35" s="67"/>
    </row>
    <row r="36" spans="1:7" x14ac:dyDescent="0.25">
      <c r="A36" s="65"/>
      <c r="B36" s="65" t="s">
        <v>505</v>
      </c>
      <c r="E36" s="49">
        <v>500</v>
      </c>
      <c r="G36" s="67"/>
    </row>
    <row r="37" spans="1:7" x14ac:dyDescent="0.25">
      <c r="A37" s="65"/>
      <c r="B37" s="65"/>
      <c r="G37" s="67"/>
    </row>
    <row r="38" spans="1:7" x14ac:dyDescent="0.25">
      <c r="A38" s="178" t="s">
        <v>574</v>
      </c>
      <c r="B38" s="179" t="s">
        <v>568</v>
      </c>
      <c r="C38" s="171"/>
      <c r="D38" s="171"/>
      <c r="E38" s="172">
        <f>SUM(E39:E42)</f>
        <v>700</v>
      </c>
      <c r="G38" s="67"/>
    </row>
    <row r="39" spans="1:7" x14ac:dyDescent="0.25">
      <c r="A39" s="65"/>
      <c r="B39" s="65" t="s">
        <v>575</v>
      </c>
      <c r="E39" s="49">
        <v>200</v>
      </c>
      <c r="G39" s="67"/>
    </row>
    <row r="40" spans="1:7" x14ac:dyDescent="0.25">
      <c r="A40" s="65"/>
      <c r="B40" s="65" t="s">
        <v>576</v>
      </c>
      <c r="E40" s="49">
        <v>300</v>
      </c>
      <c r="G40" s="67"/>
    </row>
    <row r="41" spans="1:7" x14ac:dyDescent="0.25">
      <c r="A41" s="65"/>
      <c r="B41" s="65" t="s">
        <v>577</v>
      </c>
      <c r="E41" s="49">
        <v>100</v>
      </c>
      <c r="G41" s="67"/>
    </row>
    <row r="42" spans="1:7" x14ac:dyDescent="0.25">
      <c r="A42" s="65"/>
      <c r="B42" s="65" t="s">
        <v>578</v>
      </c>
      <c r="E42" s="49">
        <v>100</v>
      </c>
      <c r="G42" s="67"/>
    </row>
    <row r="43" spans="1:7" x14ac:dyDescent="0.25">
      <c r="B43" s="65"/>
      <c r="G43" s="67"/>
    </row>
    <row r="44" spans="1:7" x14ac:dyDescent="0.25">
      <c r="A44" s="178" t="s">
        <v>572</v>
      </c>
      <c r="B44" s="179" t="s">
        <v>568</v>
      </c>
      <c r="C44" s="171"/>
      <c r="D44" s="171"/>
      <c r="E44" s="172">
        <f>SUM(E45:E50)</f>
        <v>9400</v>
      </c>
      <c r="G44" s="67"/>
    </row>
    <row r="45" spans="1:7" x14ac:dyDescent="0.25">
      <c r="A45" s="65"/>
      <c r="B45" s="65" t="s">
        <v>573</v>
      </c>
      <c r="E45" s="49">
        <v>1000</v>
      </c>
      <c r="G45" s="67"/>
    </row>
    <row r="46" spans="1:7" x14ac:dyDescent="0.25">
      <c r="B46" s="65" t="s">
        <v>262</v>
      </c>
      <c r="E46" s="49">
        <v>3300</v>
      </c>
      <c r="G46" s="67"/>
    </row>
    <row r="47" spans="1:7" x14ac:dyDescent="0.25">
      <c r="B47" s="65" t="s">
        <v>507</v>
      </c>
      <c r="E47" s="49">
        <v>200</v>
      </c>
      <c r="G47" s="67"/>
    </row>
    <row r="48" spans="1:7" x14ac:dyDescent="0.25">
      <c r="B48" s="65" t="s">
        <v>476</v>
      </c>
      <c r="E48" s="49">
        <v>2500</v>
      </c>
      <c r="G48" s="67"/>
    </row>
    <row r="49" spans="1:7" x14ac:dyDescent="0.25">
      <c r="B49" s="65" t="s">
        <v>263</v>
      </c>
      <c r="E49" s="49">
        <v>400</v>
      </c>
      <c r="G49" s="67"/>
    </row>
    <row r="50" spans="1:7" x14ac:dyDescent="0.25">
      <c r="A50" s="2"/>
      <c r="B50" s="65" t="s">
        <v>264</v>
      </c>
      <c r="E50" s="49">
        <v>2000</v>
      </c>
      <c r="F50" s="66"/>
      <c r="G50" s="66"/>
    </row>
    <row r="51" spans="1:7" x14ac:dyDescent="0.25">
      <c r="G51" s="67"/>
    </row>
    <row r="52" spans="1:7" x14ac:dyDescent="0.25">
      <c r="A52" s="170" t="s">
        <v>580</v>
      </c>
      <c r="B52" s="171"/>
      <c r="C52" s="171"/>
      <c r="D52" s="171"/>
      <c r="E52" s="172">
        <f>E2+E22+E26+E28+E32+E38+E44+F15</f>
        <v>55630</v>
      </c>
      <c r="F52" s="65"/>
      <c r="G52" s="65"/>
    </row>
    <row r="53" spans="1:7" x14ac:dyDescent="0.25">
      <c r="A53" t="s">
        <v>581</v>
      </c>
      <c r="E53" s="49">
        <v>0</v>
      </c>
    </row>
    <row r="54" spans="1:7" x14ac:dyDescent="0.25">
      <c r="A54" t="s">
        <v>582</v>
      </c>
      <c r="E54" s="49">
        <v>1543</v>
      </c>
    </row>
    <row r="55" spans="1:7" x14ac:dyDescent="0.25">
      <c r="A55" s="171" t="s">
        <v>583</v>
      </c>
      <c r="B55" s="171"/>
      <c r="C55" s="171"/>
      <c r="D55" s="171"/>
      <c r="E55" s="172">
        <f>E52-E53+E54</f>
        <v>57173</v>
      </c>
    </row>
  </sheetData>
  <mergeCells count="12">
    <mergeCell ref="A44:B44"/>
    <mergeCell ref="A38:B38"/>
    <mergeCell ref="A2:B2"/>
    <mergeCell ref="A6:A8"/>
    <mergeCell ref="A9:A11"/>
    <mergeCell ref="A12:A13"/>
    <mergeCell ref="A15:B15"/>
    <mergeCell ref="A22:B22"/>
    <mergeCell ref="A26:B26"/>
    <mergeCell ref="A28:B28"/>
    <mergeCell ref="A32:B32"/>
    <mergeCell ref="A3:A5"/>
  </mergeCells>
  <phoneticPr fontId="12" type="noConversion"/>
  <pageMargins left="0.7" right="0.7" top="0.75" bottom="0.75" header="0.3" footer="0.3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(Monthly)</vt:lpstr>
      <vt:lpstr>AugSept 2013</vt:lpstr>
      <vt:lpstr>FY2013-2014</vt:lpstr>
      <vt:lpstr>FY2014-2015</vt:lpstr>
      <vt:lpstr>FY2015-2016</vt:lpstr>
      <vt:lpstr>FY2016-2017</vt:lpstr>
      <vt:lpstr>FY2017-2018</vt:lpstr>
      <vt:lpstr>FY2017-2018 Budgeted Expenses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Henderson, Bryana L (3227-Affiliate)</dc:creator>
  <cp:lastModifiedBy>Callie</cp:lastModifiedBy>
  <cp:lastPrinted>2016-07-28T00:56:25Z</cp:lastPrinted>
  <dcterms:created xsi:type="dcterms:W3CDTF">2013-09-10T00:10:20Z</dcterms:created>
  <dcterms:modified xsi:type="dcterms:W3CDTF">2017-09-29T05:24:19Z</dcterms:modified>
</cp:coreProperties>
</file>