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2880" yWindow="0" windowWidth="27495" windowHeight="16440" tabRatio="971" firstSheet="11" activeTab="16"/>
  </bookViews>
  <sheets>
    <sheet name="1. Specimen Data" sheetId="107" r:id="rId1"/>
    <sheet name="2. All Evid. Gorgosaurus data" sheetId="105" r:id="rId2"/>
    <sheet name="3. All Evid. Albertosaurus Data" sheetId="90" r:id="rId3"/>
    <sheet name="4.All Evid. Daspletosaurus Data" sheetId="92" r:id="rId4"/>
    <sheet name="5. All Evid. Tyrannosaurus data" sheetId="123" r:id="rId5"/>
    <sheet name="6.AllEvid. T.rex data-corrected" sheetId="120" r:id="rId6"/>
    <sheet name="7.All Evid.CorrectedCompilation" sheetId="103" r:id="rId7"/>
    <sheet name="8.Unconstrained GorgosaurusData" sheetId="46" r:id="rId8"/>
    <sheet name="9.Unconstrain.AlbertosaurusData" sheetId="47" r:id="rId9"/>
    <sheet name="10.UnconstraDaspletosaurus Data" sheetId="49" r:id="rId10"/>
    <sheet name="11. Unconstrained T. rex Data" sheetId="51" r:id="rId11"/>
    <sheet name="12. Unconstrained Compilation" sheetId="122" r:id="rId12"/>
    <sheet name="13.Constrained Gorgosaurus Data" sheetId="53" r:id="rId13"/>
    <sheet name="14.ConstrainedAlbertosaurusData" sheetId="55" r:id="rId14"/>
    <sheet name="15.Constrain.DaspletosaurusData" sheetId="57" r:id="rId15"/>
    <sheet name="16. Constrained. T. rex Data" sheetId="59" r:id="rId16"/>
    <sheet name="17. Constrained Compilation " sheetId="61" r:id="rId17"/>
    <sheet name="Sheet1" sheetId="124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solver_adj" localSheetId="9" hidden="1">'10.UnconstraDaspletosaurus Data'!$H$6:$H$8</definedName>
    <definedName name="solver_adj" localSheetId="10" hidden="1">'11. Unconstrained T. rex Data'!$H$6:$H$8</definedName>
    <definedName name="solver_adj" localSheetId="12" hidden="1">'13.Constrained Gorgosaurus Data'!$H$7:$H$8</definedName>
    <definedName name="solver_adj" localSheetId="13" hidden="1">'14.ConstrainedAlbertosaurusData'!$H$7:$H$8</definedName>
    <definedName name="solver_adj" localSheetId="14" hidden="1">'15.Constrain.DaspletosaurusData'!$H$7:$H$8</definedName>
    <definedName name="solver_adj" localSheetId="15" hidden="1">'16. Constrained. T. rex Data'!$H$7:$H$8</definedName>
    <definedName name="solver_adj" localSheetId="1" hidden="1">'2. All Evid. Gorgosaurus data'!$H$8:$H$10</definedName>
    <definedName name="solver_adj" localSheetId="3" hidden="1">'4.All Evid. Daspletosaurus Data'!$H$7:$H$8</definedName>
    <definedName name="solver_adj" localSheetId="5" hidden="1">'6.AllEvid. T.rex data-corrected'!$H$7:$H$8</definedName>
    <definedName name="solver_adj" localSheetId="7" hidden="1">'8.Unconstrained GorgosaurusData'!$H$6:$H$8</definedName>
    <definedName name="solver_adj" localSheetId="8" hidden="1">'9.Unconstrain.AlbertosaurusData'!$H$6:$H$8</definedName>
    <definedName name="solver_cvg" localSheetId="9" hidden="1">0.0001</definedName>
    <definedName name="solver_cvg" localSheetId="10" hidden="1">0.001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0.001</definedName>
    <definedName name="solver_cvg" localSheetId="1" hidden="1">0.0001</definedName>
    <definedName name="solver_cvg" localSheetId="3" hidden="1">0.0001</definedName>
    <definedName name="solver_cvg" localSheetId="5" hidden="1">0.001</definedName>
    <definedName name="solver_cvg" localSheetId="7" hidden="1">0.0001</definedName>
    <definedName name="solver_cvg" localSheetId="8" hidden="1">0.0001</definedName>
    <definedName name="solver_drv" localSheetId="9" hidden="1">1</definedName>
    <definedName name="solver_drv" localSheetId="10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8" hidden="1">1</definedName>
    <definedName name="solver_eng" localSheetId="9" hidden="1">1</definedName>
    <definedName name="solver_eng" localSheetId="10" hidden="1">1</definedName>
    <definedName name="solver_eng" localSheetId="12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5" hidden="1">1</definedName>
    <definedName name="solver_eng" localSheetId="7" hidden="1">1</definedName>
    <definedName name="solver_eng" localSheetId="8" hidden="1">1</definedName>
    <definedName name="solver_est" localSheetId="9" hidden="1">1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15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9" hidden="1">100</definedName>
    <definedName name="solver_itr" localSheetId="10" hidden="1">1000</definedName>
    <definedName name="solver_itr" localSheetId="12" hidden="1">100</definedName>
    <definedName name="solver_itr" localSheetId="13" hidden="1">2147483647</definedName>
    <definedName name="solver_itr" localSheetId="14" hidden="1">100</definedName>
    <definedName name="solver_itr" localSheetId="15" hidden="1">1000</definedName>
    <definedName name="solver_itr" localSheetId="1" hidden="1">100</definedName>
    <definedName name="solver_itr" localSheetId="3" hidden="1">100</definedName>
    <definedName name="solver_itr" localSheetId="5" hidden="1">100</definedName>
    <definedName name="solver_itr" localSheetId="7" hidden="1">100</definedName>
    <definedName name="solver_itr" localSheetId="8" hidden="1">2147483647</definedName>
    <definedName name="solver_lin" localSheetId="9" hidden="1">2</definedName>
    <definedName name="solver_lin" localSheetId="10" hidden="1">2</definedName>
    <definedName name="solver_lin" localSheetId="12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" hidden="1">2</definedName>
    <definedName name="solver_lin" localSheetId="3" hidden="1">2</definedName>
    <definedName name="solver_lin" localSheetId="5" hidden="1">2</definedName>
    <definedName name="solver_lin" localSheetId="7" hidden="1">2</definedName>
    <definedName name="solver_lin" localSheetId="8" hidden="1">2</definedName>
    <definedName name="solver_mip" localSheetId="9" hidden="1">2147483647</definedName>
    <definedName name="solver_mip" localSheetId="10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5" hidden="1">2147483647</definedName>
    <definedName name="solver_mip" localSheetId="7" hidden="1">2147483647</definedName>
    <definedName name="solver_mip" localSheetId="8" hidden="1">2147483647</definedName>
    <definedName name="solver_mni" localSheetId="9" hidden="1">30</definedName>
    <definedName name="solver_mni" localSheetId="10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5" hidden="1">30</definedName>
    <definedName name="solver_mni" localSheetId="7" hidden="1">30</definedName>
    <definedName name="solver_mni" localSheetId="8" hidden="1">30</definedName>
    <definedName name="solver_mrt" localSheetId="9" hidden="1">0.075</definedName>
    <definedName name="solver_mrt" localSheetId="10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5" hidden="1">0.075</definedName>
    <definedName name="solver_mrt" localSheetId="7" hidden="1">0.075</definedName>
    <definedName name="solver_mrt" localSheetId="8" hidden="1">0.075</definedName>
    <definedName name="solver_msl" localSheetId="9" hidden="1">2</definedName>
    <definedName name="solver_msl" localSheetId="10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5" hidden="1">2</definedName>
    <definedName name="solver_msl" localSheetId="7" hidden="1">2</definedName>
    <definedName name="solver_msl" localSheetId="8" hidden="1">2</definedName>
    <definedName name="solver_neg" localSheetId="9" hidden="1">2</definedName>
    <definedName name="solver_neg" localSheetId="10" hidden="1">2</definedName>
    <definedName name="solver_neg" localSheetId="12" hidden="1">2</definedName>
    <definedName name="solver_neg" localSheetId="13" hidden="1">2</definedName>
    <definedName name="solver_neg" localSheetId="14" hidden="1">2</definedName>
    <definedName name="solver_neg" localSheetId="15" hidden="1">2</definedName>
    <definedName name="solver_neg" localSheetId="1" hidden="1">2</definedName>
    <definedName name="solver_neg" localSheetId="3" hidden="1">2</definedName>
    <definedName name="solver_neg" localSheetId="5" hidden="1">2</definedName>
    <definedName name="solver_neg" localSheetId="7" hidden="1">2</definedName>
    <definedName name="solver_neg" localSheetId="8" hidden="1">2</definedName>
    <definedName name="solver_nod" localSheetId="9" hidden="1">2147483647</definedName>
    <definedName name="solver_nod" localSheetId="10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5" hidden="1">2147483647</definedName>
    <definedName name="solver_nod" localSheetId="7" hidden="1">2147483647</definedName>
    <definedName name="solver_nod" localSheetId="8" hidden="1">2147483647</definedName>
    <definedName name="solver_num" localSheetId="9" hidden="1">0</definedName>
    <definedName name="solver_num" localSheetId="10" hidden="1">0</definedName>
    <definedName name="solver_num" localSheetId="12" hidden="1">0</definedName>
    <definedName name="solver_num" localSheetId="13" hidden="1">0</definedName>
    <definedName name="solver_num" localSheetId="14" hidden="1">0</definedName>
    <definedName name="solver_num" localSheetId="15" hidden="1">0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8" hidden="1">0</definedName>
    <definedName name="solver_nwt" localSheetId="9" hidden="1">1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15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9" hidden="1">'10.UnconstraDaspletosaurus Data'!$E$110</definedName>
    <definedName name="solver_opt" localSheetId="10" hidden="1">'11. Unconstrained T. rex Data'!$E$128</definedName>
    <definedName name="solver_opt" localSheetId="12" hidden="1">'13.Constrained Gorgosaurus Data'!$E$89</definedName>
    <definedName name="solver_opt" localSheetId="13" hidden="1">'14.ConstrainedAlbertosaurusData'!$E$110</definedName>
    <definedName name="solver_opt" localSheetId="14" hidden="1">'15.Constrain.DaspletosaurusData'!$E$110</definedName>
    <definedName name="solver_opt" localSheetId="15" hidden="1">'16. Constrained. T. rex Data'!$E$128</definedName>
    <definedName name="solver_opt" localSheetId="1" hidden="1">'2. All Evid. Gorgosaurus data'!$E$91</definedName>
    <definedName name="solver_opt" localSheetId="3" hidden="1">'4.All Evid. Daspletosaurus Data'!$E$110</definedName>
    <definedName name="solver_opt" localSheetId="5" hidden="1">'6.AllEvid. T.rex data-corrected'!$E$127</definedName>
    <definedName name="solver_opt" localSheetId="7" hidden="1">'8.Unconstrained GorgosaurusData'!$E$89</definedName>
    <definedName name="solver_opt" localSheetId="8" hidden="1">'9.Unconstrain.AlbertosaurusData'!$E$110</definedName>
    <definedName name="solver_pre" localSheetId="9" hidden="1">0.000001</definedName>
    <definedName name="solver_pre" localSheetId="10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8" hidden="1">0.000001</definedName>
    <definedName name="solver_rbv" localSheetId="9" hidden="1">1</definedName>
    <definedName name="solver_rbv" localSheetId="10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5" hidden="1">1</definedName>
    <definedName name="solver_rbv" localSheetId="7" hidden="1">1</definedName>
    <definedName name="solver_rbv" localSheetId="8" hidden="1">1</definedName>
    <definedName name="solver_rlx" localSheetId="9" hidden="1">1</definedName>
    <definedName name="solver_rlx" localSheetId="10" hidden="1">1</definedName>
    <definedName name="solver_rlx" localSheetId="12" hidden="1">1</definedName>
    <definedName name="solver_rlx" localSheetId="13" hidden="1">2</definedName>
    <definedName name="solver_rlx" localSheetId="14" hidden="1">1</definedName>
    <definedName name="solver_rlx" localSheetId="15" hidden="1">1</definedName>
    <definedName name="solver_rlx" localSheetId="5" hidden="1">1</definedName>
    <definedName name="solver_rlx" localSheetId="7" hidden="1">1</definedName>
    <definedName name="solver_rlx" localSheetId="8" hidden="1">2</definedName>
    <definedName name="solver_rsd" localSheetId="9" hidden="1">0</definedName>
    <definedName name="solver_rsd" localSheetId="10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5" hidden="1">0</definedName>
    <definedName name="solver_rsd" localSheetId="7" hidden="1">0</definedName>
    <definedName name="solver_rsd" localSheetId="8" hidden="1">0</definedName>
    <definedName name="solver_scl" localSheetId="9" hidden="1">2</definedName>
    <definedName name="solver_scl" localSheetId="10" hidden="1">2</definedName>
    <definedName name="solver_scl" localSheetId="12" hidden="1">2</definedName>
    <definedName name="solver_scl" localSheetId="13" hidden="1">1</definedName>
    <definedName name="solver_scl" localSheetId="14" hidden="1">2</definedName>
    <definedName name="solver_scl" localSheetId="15" hidden="1">2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cl" localSheetId="8" hidden="1">1</definedName>
    <definedName name="solver_sho" localSheetId="9" hidden="1">2</definedName>
    <definedName name="solver_sho" localSheetId="10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8" hidden="1">2</definedName>
    <definedName name="solver_ssz" localSheetId="9" hidden="1">100</definedName>
    <definedName name="solver_ssz" localSheetId="10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5" hidden="1">100</definedName>
    <definedName name="solver_ssz" localSheetId="7" hidden="1">100</definedName>
    <definedName name="solver_ssz" localSheetId="8" hidden="1">100</definedName>
    <definedName name="solver_tim" localSheetId="9" hidden="1">100</definedName>
    <definedName name="solver_tim" localSheetId="10" hidden="1">100</definedName>
    <definedName name="solver_tim" localSheetId="12" hidden="1">100</definedName>
    <definedName name="solver_tim" localSheetId="13" hidden="1">2147483647</definedName>
    <definedName name="solver_tim" localSheetId="14" hidden="1">100</definedName>
    <definedName name="solver_tim" localSheetId="15" hidden="1">100</definedName>
    <definedName name="solver_tim" localSheetId="1" hidden="1">100</definedName>
    <definedName name="solver_tim" localSheetId="3" hidden="1">100</definedName>
    <definedName name="solver_tim" localSheetId="5" hidden="1">100</definedName>
    <definedName name="solver_tim" localSheetId="7" hidden="1">100</definedName>
    <definedName name="solver_tim" localSheetId="8" hidden="1">2147483647</definedName>
    <definedName name="solver_tol" localSheetId="9" hidden="1">0.05</definedName>
    <definedName name="solver_tol" localSheetId="10" hidden="1">0.05</definedName>
    <definedName name="solver_tol" localSheetId="12" hidden="1">0.05</definedName>
    <definedName name="solver_tol" localSheetId="13" hidden="1">0.01</definedName>
    <definedName name="solver_tol" localSheetId="14" hidden="1">0.05</definedName>
    <definedName name="solver_tol" localSheetId="15" hidden="1">0.05</definedName>
    <definedName name="solver_tol" localSheetId="1" hidden="1">0.05</definedName>
    <definedName name="solver_tol" localSheetId="3" hidden="1">0.05</definedName>
    <definedName name="solver_tol" localSheetId="5" hidden="1">0.05</definedName>
    <definedName name="solver_tol" localSheetId="7" hidden="1">0.05</definedName>
    <definedName name="solver_tol" localSheetId="8" hidden="1">0.01</definedName>
    <definedName name="solver_typ" localSheetId="9" hidden="1">2</definedName>
    <definedName name="solver_typ" localSheetId="10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" hidden="1">1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8" hidden="1">2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er" localSheetId="9" hidden="1">2</definedName>
    <definedName name="solver_ver" localSheetId="10" hidden="1">2</definedName>
    <definedName name="solver_ver" localSheetId="12" hidden="1">2</definedName>
    <definedName name="solver_ver" localSheetId="13" hidden="1">2</definedName>
    <definedName name="solver_ver" localSheetId="14" hidden="1">2</definedName>
    <definedName name="solver_ver" localSheetId="15" hidden="1">2</definedName>
    <definedName name="solver_ver" localSheetId="5" hidden="1">2</definedName>
    <definedName name="solver_ver" localSheetId="7" hidden="1">2</definedName>
    <definedName name="solver_ver" localSheetId="8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23" l="1"/>
  <c r="H15" i="120"/>
  <c r="D126" i="123"/>
  <c r="D125" i="123"/>
  <c r="D124" i="123"/>
  <c r="D123" i="123"/>
  <c r="D122" i="123"/>
  <c r="D121" i="123"/>
  <c r="D120" i="123"/>
  <c r="D119" i="123"/>
  <c r="C14" i="123"/>
  <c r="E14" i="123"/>
  <c r="C62" i="123"/>
  <c r="E62" i="123"/>
  <c r="C66" i="123"/>
  <c r="E66" i="123"/>
  <c r="C70" i="123"/>
  <c r="E70" i="123"/>
  <c r="C78" i="123"/>
  <c r="E78" i="123"/>
  <c r="C94" i="123"/>
  <c r="E94" i="123"/>
  <c r="D114" i="123"/>
  <c r="E114" i="123"/>
  <c r="E118" i="123"/>
  <c r="D118" i="123"/>
  <c r="D117" i="123"/>
  <c r="D116" i="123"/>
  <c r="D115" i="123"/>
  <c r="C114" i="123"/>
  <c r="C113" i="123"/>
  <c r="C112" i="123"/>
  <c r="C111" i="123"/>
  <c r="C110" i="123"/>
  <c r="C109" i="123"/>
  <c r="C108" i="123"/>
  <c r="C107" i="123"/>
  <c r="C106" i="123"/>
  <c r="C105" i="123"/>
  <c r="C104" i="123"/>
  <c r="C103" i="123"/>
  <c r="C102" i="123"/>
  <c r="C101" i="123"/>
  <c r="C100" i="123"/>
  <c r="C99" i="123"/>
  <c r="C98" i="123"/>
  <c r="C97" i="123"/>
  <c r="C96" i="123"/>
  <c r="C95" i="123"/>
  <c r="C93" i="123"/>
  <c r="C92" i="123"/>
  <c r="C91" i="123"/>
  <c r="C90" i="123"/>
  <c r="C89" i="123"/>
  <c r="C88" i="123"/>
  <c r="C87" i="123"/>
  <c r="C86" i="123"/>
  <c r="C85" i="123"/>
  <c r="C84" i="123"/>
  <c r="C83" i="123"/>
  <c r="C82" i="123"/>
  <c r="C81" i="123"/>
  <c r="C80" i="123"/>
  <c r="C79" i="123"/>
  <c r="C77" i="123"/>
  <c r="C76" i="123"/>
  <c r="C75" i="123"/>
  <c r="C74" i="123"/>
  <c r="C73" i="123"/>
  <c r="C72" i="123"/>
  <c r="C71" i="123"/>
  <c r="C69" i="123"/>
  <c r="C68" i="123"/>
  <c r="C67" i="123"/>
  <c r="C65" i="123"/>
  <c r="C64" i="123"/>
  <c r="C63" i="123"/>
  <c r="C61" i="123"/>
  <c r="C60" i="123"/>
  <c r="C59" i="123"/>
  <c r="C58" i="123"/>
  <c r="C57" i="123"/>
  <c r="C56" i="123"/>
  <c r="C55" i="123"/>
  <c r="C54" i="123"/>
  <c r="C53" i="123"/>
  <c r="C52" i="123"/>
  <c r="C51" i="123"/>
  <c r="C50" i="123"/>
  <c r="C49" i="123"/>
  <c r="C48" i="123"/>
  <c r="C47" i="123"/>
  <c r="C46" i="123"/>
  <c r="C45" i="123"/>
  <c r="C44" i="123"/>
  <c r="C43" i="123"/>
  <c r="C42" i="123"/>
  <c r="C41" i="123"/>
  <c r="C40" i="123"/>
  <c r="C39" i="123"/>
  <c r="C38" i="123"/>
  <c r="C37" i="123"/>
  <c r="C36" i="123"/>
  <c r="C35" i="123"/>
  <c r="C34" i="123"/>
  <c r="C33" i="123"/>
  <c r="C32" i="123"/>
  <c r="C31" i="123"/>
  <c r="C30" i="123"/>
  <c r="C29" i="123"/>
  <c r="C28" i="123"/>
  <c r="C27" i="123"/>
  <c r="C26" i="123"/>
  <c r="C25" i="123"/>
  <c r="C24" i="123"/>
  <c r="C23" i="123"/>
  <c r="C22" i="123"/>
  <c r="C21" i="123"/>
  <c r="C20" i="123"/>
  <c r="C19" i="123"/>
  <c r="C18" i="123"/>
  <c r="C17" i="123"/>
  <c r="C16" i="123"/>
  <c r="C15" i="123"/>
  <c r="C13" i="123"/>
  <c r="C6" i="123"/>
  <c r="C7" i="123"/>
  <c r="C8" i="123"/>
  <c r="C9" i="123"/>
  <c r="C10" i="123"/>
  <c r="C11" i="123"/>
  <c r="C12" i="123"/>
  <c r="H12" i="123"/>
  <c r="G26" i="107"/>
  <c r="H26" i="107"/>
  <c r="I26" i="107"/>
  <c r="G27" i="107"/>
  <c r="H27" i="107"/>
  <c r="I27" i="107"/>
  <c r="G25" i="107"/>
  <c r="H25" i="107"/>
  <c r="I25" i="107"/>
  <c r="G24" i="107"/>
  <c r="H24" i="107"/>
  <c r="I24" i="107"/>
  <c r="G23" i="107"/>
  <c r="H23" i="107"/>
  <c r="I23" i="107"/>
  <c r="G30" i="107"/>
  <c r="H30" i="107"/>
  <c r="G29" i="107"/>
  <c r="H29" i="107"/>
  <c r="G19" i="107"/>
  <c r="G20" i="107"/>
  <c r="H19" i="107"/>
  <c r="I19" i="107"/>
  <c r="G18" i="107"/>
  <c r="H18" i="107"/>
  <c r="I18" i="107"/>
  <c r="G13" i="107"/>
  <c r="G15" i="107"/>
  <c r="H13" i="107"/>
  <c r="I13" i="107"/>
  <c r="G12" i="107"/>
  <c r="H12" i="107"/>
  <c r="I12" i="107"/>
  <c r="G11" i="107"/>
  <c r="H11" i="107"/>
  <c r="I11" i="107"/>
  <c r="G14" i="107"/>
  <c r="H14" i="107"/>
  <c r="G5" i="107"/>
  <c r="G6" i="107"/>
  <c r="G7" i="107"/>
  <c r="G8" i="107"/>
  <c r="H7" i="107"/>
  <c r="I7" i="107"/>
  <c r="H6" i="107"/>
  <c r="I6" i="107"/>
  <c r="H5" i="107"/>
  <c r="I5" i="107"/>
  <c r="G4" i="107"/>
  <c r="H4" i="107"/>
  <c r="I4" i="107"/>
  <c r="H15" i="55"/>
  <c r="H15" i="57"/>
  <c r="H15" i="53"/>
  <c r="H15" i="59"/>
  <c r="H15" i="47"/>
  <c r="H15" i="49"/>
  <c r="H15" i="46"/>
  <c r="H15" i="51"/>
  <c r="H15" i="90"/>
  <c r="H15" i="92"/>
  <c r="H17" i="105"/>
  <c r="C14" i="120"/>
  <c r="E14" i="120"/>
  <c r="C62" i="120"/>
  <c r="E62" i="120"/>
  <c r="C70" i="120"/>
  <c r="E70" i="120"/>
  <c r="D118" i="120"/>
  <c r="E118" i="120"/>
  <c r="E127" i="120"/>
  <c r="D126" i="120"/>
  <c r="D125" i="120"/>
  <c r="D124" i="120"/>
  <c r="D123" i="120"/>
  <c r="D122" i="120"/>
  <c r="D121" i="120"/>
  <c r="D120" i="120"/>
  <c r="D119" i="120"/>
  <c r="C118" i="120"/>
  <c r="C117" i="120"/>
  <c r="C116" i="120"/>
  <c r="C115" i="120"/>
  <c r="C114" i="120"/>
  <c r="C113" i="120"/>
  <c r="C112" i="120"/>
  <c r="C111" i="120"/>
  <c r="C110" i="120"/>
  <c r="C109" i="120"/>
  <c r="C108" i="120"/>
  <c r="C107" i="120"/>
  <c r="C106" i="120"/>
  <c r="C105" i="120"/>
  <c r="C104" i="120"/>
  <c r="C103" i="120"/>
  <c r="C102" i="120"/>
  <c r="C101" i="120"/>
  <c r="C100" i="120"/>
  <c r="C99" i="120"/>
  <c r="C98" i="120"/>
  <c r="C97" i="120"/>
  <c r="C96" i="120"/>
  <c r="C95" i="120"/>
  <c r="C94" i="120"/>
  <c r="E94" i="120"/>
  <c r="C93" i="120"/>
  <c r="C92" i="120"/>
  <c r="C91" i="120"/>
  <c r="C90" i="120"/>
  <c r="C89" i="120"/>
  <c r="C88" i="120"/>
  <c r="C87" i="120"/>
  <c r="C86" i="120"/>
  <c r="C85" i="120"/>
  <c r="C84" i="120"/>
  <c r="C83" i="120"/>
  <c r="C82" i="120"/>
  <c r="C81" i="120"/>
  <c r="C80" i="120"/>
  <c r="C79" i="120"/>
  <c r="C78" i="120"/>
  <c r="E78" i="120"/>
  <c r="C77" i="120"/>
  <c r="C76" i="120"/>
  <c r="C75" i="120"/>
  <c r="C74" i="120"/>
  <c r="C73" i="120"/>
  <c r="C72" i="120"/>
  <c r="C71" i="120"/>
  <c r="C69" i="120"/>
  <c r="C68" i="120"/>
  <c r="C67" i="120"/>
  <c r="C66" i="120"/>
  <c r="E66" i="120"/>
  <c r="C65" i="120"/>
  <c r="C64" i="120"/>
  <c r="C63" i="120"/>
  <c r="C61" i="120"/>
  <c r="C60" i="120"/>
  <c r="C59" i="120"/>
  <c r="C58" i="120"/>
  <c r="C57" i="120"/>
  <c r="C56" i="120"/>
  <c r="C55" i="120"/>
  <c r="C54" i="120"/>
  <c r="C53" i="120"/>
  <c r="C52" i="120"/>
  <c r="C51" i="120"/>
  <c r="C50" i="120"/>
  <c r="C49" i="120"/>
  <c r="C48" i="120"/>
  <c r="C47" i="120"/>
  <c r="C46" i="120"/>
  <c r="C45" i="120"/>
  <c r="C44" i="120"/>
  <c r="C43" i="120"/>
  <c r="C42" i="120"/>
  <c r="C41" i="120"/>
  <c r="C40" i="120"/>
  <c r="C39" i="120"/>
  <c r="C38" i="120"/>
  <c r="C37" i="120"/>
  <c r="C36" i="120"/>
  <c r="C35" i="120"/>
  <c r="C34" i="120"/>
  <c r="C33" i="120"/>
  <c r="C32" i="120"/>
  <c r="C31" i="120"/>
  <c r="C30" i="120"/>
  <c r="C29" i="120"/>
  <c r="C28" i="120"/>
  <c r="C27" i="120"/>
  <c r="C26" i="120"/>
  <c r="C25" i="120"/>
  <c r="C24" i="120"/>
  <c r="C23" i="120"/>
  <c r="C22" i="120"/>
  <c r="C21" i="120"/>
  <c r="C20" i="120"/>
  <c r="C19" i="120"/>
  <c r="C18" i="120"/>
  <c r="C17" i="120"/>
  <c r="C16" i="120"/>
  <c r="C15" i="120"/>
  <c r="C13" i="120"/>
  <c r="C6" i="120"/>
  <c r="C7" i="120"/>
  <c r="C8" i="120"/>
  <c r="C9" i="120"/>
  <c r="C10" i="120"/>
  <c r="C11" i="120"/>
  <c r="C12" i="120"/>
  <c r="H12" i="120"/>
  <c r="D8" i="105"/>
  <c r="D9" i="105"/>
  <c r="D10" i="105"/>
  <c r="D11" i="105"/>
  <c r="D12" i="105"/>
  <c r="D13" i="105"/>
  <c r="D14" i="105"/>
  <c r="C28" i="105"/>
  <c r="C29" i="105"/>
  <c r="C30" i="105"/>
  <c r="C31" i="105"/>
  <c r="C32" i="105"/>
  <c r="C33" i="105"/>
  <c r="C34" i="105"/>
  <c r="C35" i="105"/>
  <c r="C36" i="105"/>
  <c r="C37" i="105"/>
  <c r="C38" i="105"/>
  <c r="C39" i="105"/>
  <c r="C40" i="105"/>
  <c r="C41" i="105"/>
  <c r="C42" i="105"/>
  <c r="C43" i="105"/>
  <c r="C44" i="105"/>
  <c r="C45" i="105"/>
  <c r="C46" i="105"/>
  <c r="C47" i="105"/>
  <c r="C48" i="105"/>
  <c r="C49" i="105"/>
  <c r="C50" i="105"/>
  <c r="C51" i="105"/>
  <c r="C52" i="105"/>
  <c r="C53" i="105"/>
  <c r="C54" i="105"/>
  <c r="C55" i="105"/>
  <c r="C56" i="105"/>
  <c r="C57" i="105"/>
  <c r="C58" i="105"/>
  <c r="C59" i="105"/>
  <c r="C60" i="105"/>
  <c r="C61" i="105"/>
  <c r="C62" i="105"/>
  <c r="C63" i="105"/>
  <c r="C64" i="105"/>
  <c r="C65" i="105"/>
  <c r="C66" i="105"/>
  <c r="C67" i="105"/>
  <c r="C68" i="105"/>
  <c r="C69" i="105"/>
  <c r="C70" i="105"/>
  <c r="C71" i="105"/>
  <c r="C72" i="105"/>
  <c r="C73" i="105"/>
  <c r="C74" i="105"/>
  <c r="C75" i="105"/>
  <c r="C76" i="105"/>
  <c r="C77" i="105"/>
  <c r="C78" i="105"/>
  <c r="C79" i="105"/>
  <c r="C80" i="105"/>
  <c r="C81" i="105"/>
  <c r="H14" i="105"/>
  <c r="D15" i="105"/>
  <c r="D16" i="105"/>
  <c r="D17" i="105"/>
  <c r="D18" i="105"/>
  <c r="D19" i="105"/>
  <c r="D20" i="105"/>
  <c r="D21" i="105"/>
  <c r="D22" i="105"/>
  <c r="D23" i="105"/>
  <c r="D24" i="105"/>
  <c r="D25" i="105"/>
  <c r="D26" i="105"/>
  <c r="D27" i="105"/>
  <c r="D28" i="105"/>
  <c r="E28" i="105"/>
  <c r="E36" i="105"/>
  <c r="E64" i="105"/>
  <c r="E65" i="105"/>
  <c r="D81" i="105"/>
  <c r="E81" i="105"/>
  <c r="D82" i="105"/>
  <c r="D83" i="105"/>
  <c r="D84" i="105"/>
  <c r="D85" i="105"/>
  <c r="D86" i="105"/>
  <c r="D87" i="105"/>
  <c r="D88" i="105"/>
  <c r="D89" i="105"/>
  <c r="D90" i="105"/>
  <c r="D91" i="105"/>
  <c r="E91" i="105"/>
  <c r="D92" i="105"/>
  <c r="D93" i="105"/>
  <c r="D94" i="105"/>
  <c r="D95" i="105"/>
  <c r="D96" i="105"/>
  <c r="D97" i="105"/>
  <c r="D98" i="105"/>
  <c r="D99" i="105"/>
  <c r="D100" i="105"/>
  <c r="D101" i="105"/>
  <c r="D102" i="105"/>
  <c r="D103" i="105"/>
  <c r="D104" i="105"/>
  <c r="D105" i="105"/>
  <c r="D106" i="105"/>
  <c r="D107" i="105"/>
  <c r="D108" i="105"/>
  <c r="D109" i="105"/>
  <c r="D110" i="105"/>
  <c r="D111" i="105"/>
  <c r="D112" i="105"/>
  <c r="D113" i="105"/>
  <c r="D114" i="105"/>
  <c r="D115" i="105"/>
  <c r="D116" i="105"/>
  <c r="D117" i="105"/>
  <c r="D118" i="105"/>
  <c r="D119" i="105"/>
  <c r="D120" i="105"/>
  <c r="D121" i="105"/>
  <c r="D122" i="105"/>
  <c r="D123" i="105"/>
  <c r="D124" i="105"/>
  <c r="D125" i="105"/>
  <c r="D126" i="105"/>
  <c r="D127" i="105"/>
  <c r="D128" i="105"/>
  <c r="D129" i="105"/>
  <c r="D6" i="92"/>
  <c r="D7" i="92"/>
  <c r="D8" i="92"/>
  <c r="D9" i="92"/>
  <c r="D10" i="92"/>
  <c r="D11" i="92"/>
  <c r="D12" i="92"/>
  <c r="C46" i="92"/>
  <c r="C47" i="92"/>
  <c r="C48" i="92"/>
  <c r="C49" i="92"/>
  <c r="C50" i="92"/>
  <c r="C51" i="92"/>
  <c r="C52" i="92"/>
  <c r="C53" i="92"/>
  <c r="C54" i="92"/>
  <c r="C55" i="92"/>
  <c r="C56" i="92"/>
  <c r="C57" i="92"/>
  <c r="C58" i="92"/>
  <c r="C59" i="92"/>
  <c r="C60" i="92"/>
  <c r="C61" i="92"/>
  <c r="C62" i="92"/>
  <c r="C63" i="92"/>
  <c r="C64" i="92"/>
  <c r="C65" i="92"/>
  <c r="C66" i="92"/>
  <c r="C67" i="92"/>
  <c r="C68" i="92"/>
  <c r="C69" i="92"/>
  <c r="C70" i="92"/>
  <c r="C71" i="92"/>
  <c r="C72" i="92"/>
  <c r="C73" i="92"/>
  <c r="C74" i="92"/>
  <c r="C75" i="92"/>
  <c r="C76" i="92"/>
  <c r="C77" i="92"/>
  <c r="C78" i="92"/>
  <c r="C79" i="92"/>
  <c r="C80" i="92"/>
  <c r="C81" i="92"/>
  <c r="C82" i="92"/>
  <c r="C83" i="92"/>
  <c r="C84" i="92"/>
  <c r="C85" i="92"/>
  <c r="C86" i="92"/>
  <c r="C87" i="92"/>
  <c r="C88" i="92"/>
  <c r="C89" i="92"/>
  <c r="C90" i="92"/>
  <c r="H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E46" i="92"/>
  <c r="E74" i="92"/>
  <c r="D90" i="92"/>
  <c r="E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104" i="92"/>
  <c r="D105" i="92"/>
  <c r="D106" i="92"/>
  <c r="D107" i="92"/>
  <c r="D108" i="92"/>
  <c r="D109" i="92"/>
  <c r="D110" i="92"/>
  <c r="E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6" i="90"/>
  <c r="D7" i="90"/>
  <c r="D8" i="90"/>
  <c r="D9" i="90"/>
  <c r="D10" i="90"/>
  <c r="D11" i="90"/>
  <c r="D12" i="90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1" i="90"/>
  <c r="C52" i="90"/>
  <c r="C53" i="90"/>
  <c r="C54" i="90"/>
  <c r="C55" i="90"/>
  <c r="C56" i="90"/>
  <c r="C57" i="90"/>
  <c r="C58" i="90"/>
  <c r="C59" i="90"/>
  <c r="C60" i="90"/>
  <c r="C61" i="90"/>
  <c r="C62" i="90"/>
  <c r="C63" i="90"/>
  <c r="C64" i="90"/>
  <c r="C65" i="90"/>
  <c r="C66" i="90"/>
  <c r="C67" i="90"/>
  <c r="C68" i="90"/>
  <c r="C69" i="90"/>
  <c r="C70" i="90"/>
  <c r="C71" i="90"/>
  <c r="C72" i="90"/>
  <c r="C73" i="90"/>
  <c r="C74" i="90"/>
  <c r="C75" i="90"/>
  <c r="C76" i="90"/>
  <c r="C77" i="90"/>
  <c r="C78" i="90"/>
  <c r="C79" i="90"/>
  <c r="C80" i="90"/>
  <c r="C81" i="90"/>
  <c r="C82" i="90"/>
  <c r="C83" i="90"/>
  <c r="C84" i="90"/>
  <c r="C85" i="90"/>
  <c r="C86" i="90"/>
  <c r="C87" i="90"/>
  <c r="C88" i="90"/>
  <c r="C89" i="90"/>
  <c r="C90" i="90"/>
  <c r="C91" i="90"/>
  <c r="C92" i="90"/>
  <c r="C93" i="90"/>
  <c r="C94" i="90"/>
  <c r="C95" i="90"/>
  <c r="C96" i="90"/>
  <c r="C97" i="90"/>
  <c r="C98" i="90"/>
  <c r="C99" i="90"/>
  <c r="C100" i="90"/>
  <c r="C101" i="90"/>
  <c r="C102" i="90"/>
  <c r="H12" i="90"/>
  <c r="D13" i="90"/>
  <c r="D14" i="90"/>
  <c r="E14" i="90"/>
  <c r="E66" i="90"/>
  <c r="E78" i="90"/>
  <c r="E94" i="90"/>
  <c r="D102" i="90"/>
  <c r="E102" i="90"/>
  <c r="D103" i="90"/>
  <c r="D104" i="90"/>
  <c r="D105" i="90"/>
  <c r="D106" i="90"/>
  <c r="D107" i="90"/>
  <c r="D108" i="90"/>
  <c r="D109" i="90"/>
  <c r="D110" i="90"/>
  <c r="E110" i="90"/>
  <c r="D111" i="90"/>
  <c r="D112" i="90"/>
  <c r="D113" i="90"/>
  <c r="D114" i="90"/>
  <c r="D115" i="90"/>
  <c r="D116" i="90"/>
  <c r="D117" i="90"/>
  <c r="D118" i="90"/>
  <c r="D119" i="90"/>
  <c r="D120" i="90"/>
  <c r="D121" i="90"/>
  <c r="D122" i="90"/>
  <c r="D123" i="90"/>
  <c r="D124" i="90"/>
  <c r="D125" i="90"/>
  <c r="D126" i="90"/>
  <c r="D6" i="59"/>
  <c r="D7" i="59"/>
  <c r="D8" i="59"/>
  <c r="D9" i="59"/>
  <c r="D10" i="59"/>
  <c r="D11" i="59"/>
  <c r="D12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H12" i="59"/>
  <c r="D13" i="59"/>
  <c r="D14" i="59"/>
  <c r="E14" i="59"/>
  <c r="E62" i="59"/>
  <c r="E66" i="59"/>
  <c r="E70" i="59"/>
  <c r="E78" i="59"/>
  <c r="E94" i="59"/>
  <c r="C115" i="59"/>
  <c r="C116" i="59"/>
  <c r="C117" i="59"/>
  <c r="C118" i="59"/>
  <c r="D118" i="59"/>
  <c r="E118" i="59"/>
  <c r="D119" i="59"/>
  <c r="D120" i="59"/>
  <c r="D121" i="59"/>
  <c r="D122" i="59"/>
  <c r="D123" i="59"/>
  <c r="D124" i="59"/>
  <c r="D125" i="59"/>
  <c r="D126" i="59"/>
  <c r="E128" i="59"/>
  <c r="D6" i="57"/>
  <c r="D7" i="57"/>
  <c r="D8" i="57"/>
  <c r="D9" i="57"/>
  <c r="D10" i="57"/>
  <c r="D11" i="57"/>
  <c r="D12" i="57"/>
  <c r="C46" i="57"/>
  <c r="C47" i="57"/>
  <c r="C48" i="57"/>
  <c r="C49" i="57"/>
  <c r="C50" i="57"/>
  <c r="C51" i="57"/>
  <c r="C52" i="57"/>
  <c r="C53" i="57"/>
  <c r="C54" i="57"/>
  <c r="C55" i="57"/>
  <c r="C56" i="57"/>
  <c r="C57" i="57"/>
  <c r="C58" i="57"/>
  <c r="C59" i="57"/>
  <c r="C60" i="57"/>
  <c r="C61" i="57"/>
  <c r="C62" i="57"/>
  <c r="C63" i="57"/>
  <c r="C64" i="57"/>
  <c r="C65" i="57"/>
  <c r="C66" i="57"/>
  <c r="C67" i="57"/>
  <c r="C68" i="57"/>
  <c r="C69" i="57"/>
  <c r="C70" i="57"/>
  <c r="C71" i="57"/>
  <c r="C72" i="57"/>
  <c r="C73" i="57"/>
  <c r="C74" i="57"/>
  <c r="C75" i="57"/>
  <c r="C76" i="57"/>
  <c r="C77" i="57"/>
  <c r="C78" i="57"/>
  <c r="C79" i="57"/>
  <c r="C80" i="57"/>
  <c r="C81" i="57"/>
  <c r="C82" i="57"/>
  <c r="C83" i="57"/>
  <c r="C84" i="57"/>
  <c r="C85" i="57"/>
  <c r="C86" i="57"/>
  <c r="C87" i="57"/>
  <c r="C88" i="57"/>
  <c r="C89" i="57"/>
  <c r="C90" i="57"/>
  <c r="H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42" i="57"/>
  <c r="D43" i="57"/>
  <c r="D44" i="57"/>
  <c r="D45" i="57"/>
  <c r="D46" i="57"/>
  <c r="E46" i="57"/>
  <c r="E74" i="57"/>
  <c r="D90" i="57"/>
  <c r="E90" i="57"/>
  <c r="D91" i="57"/>
  <c r="D92" i="57"/>
  <c r="D93" i="57"/>
  <c r="D94" i="57"/>
  <c r="D95" i="57"/>
  <c r="D96" i="57"/>
  <c r="D97" i="57"/>
  <c r="D98" i="57"/>
  <c r="D99" i="57"/>
  <c r="D100" i="57"/>
  <c r="D101" i="57"/>
  <c r="D102" i="57"/>
  <c r="D103" i="57"/>
  <c r="D104" i="57"/>
  <c r="D105" i="57"/>
  <c r="D106" i="57"/>
  <c r="D107" i="57"/>
  <c r="D108" i="57"/>
  <c r="D109" i="57"/>
  <c r="D110" i="57"/>
  <c r="E110" i="57"/>
  <c r="D111" i="57"/>
  <c r="D112" i="57"/>
  <c r="D113" i="57"/>
  <c r="D114" i="57"/>
  <c r="D115" i="57"/>
  <c r="D116" i="57"/>
  <c r="D117" i="57"/>
  <c r="D118" i="57"/>
  <c r="D119" i="57"/>
  <c r="D120" i="57"/>
  <c r="D121" i="57"/>
  <c r="D122" i="57"/>
  <c r="D123" i="57"/>
  <c r="D124" i="57"/>
  <c r="D125" i="57"/>
  <c r="D126" i="57"/>
  <c r="D6" i="55"/>
  <c r="D7" i="55"/>
  <c r="D8" i="55"/>
  <c r="D9" i="55"/>
  <c r="D10" i="55"/>
  <c r="D11" i="55"/>
  <c r="D12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H12" i="55"/>
  <c r="D13" i="55"/>
  <c r="D14" i="55"/>
  <c r="E14" i="55"/>
  <c r="E66" i="55"/>
  <c r="E78" i="55"/>
  <c r="E94" i="55"/>
  <c r="D102" i="55"/>
  <c r="E102" i="55"/>
  <c r="D103" i="55"/>
  <c r="D104" i="55"/>
  <c r="D105" i="55"/>
  <c r="D106" i="55"/>
  <c r="D107" i="55"/>
  <c r="D108" i="55"/>
  <c r="D109" i="55"/>
  <c r="D110" i="55"/>
  <c r="E110" i="55"/>
  <c r="D111" i="55"/>
  <c r="D112" i="55"/>
  <c r="D113" i="55"/>
  <c r="D114" i="55"/>
  <c r="D115" i="55"/>
  <c r="D116" i="55"/>
  <c r="D117" i="55"/>
  <c r="D118" i="55"/>
  <c r="D119" i="55"/>
  <c r="D120" i="55"/>
  <c r="D121" i="55"/>
  <c r="D122" i="55"/>
  <c r="D123" i="55"/>
  <c r="D124" i="55"/>
  <c r="D125" i="55"/>
  <c r="D126" i="55"/>
  <c r="D6" i="53"/>
  <c r="D7" i="53"/>
  <c r="D8" i="53"/>
  <c r="D9" i="53"/>
  <c r="D10" i="53"/>
  <c r="D11" i="53"/>
  <c r="D12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69" i="53"/>
  <c r="C70" i="53"/>
  <c r="C71" i="53"/>
  <c r="C72" i="53"/>
  <c r="C73" i="53"/>
  <c r="C74" i="53"/>
  <c r="C75" i="53"/>
  <c r="C76" i="53"/>
  <c r="C77" i="53"/>
  <c r="C78" i="53"/>
  <c r="C79" i="53"/>
  <c r="H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E26" i="53"/>
  <c r="E34" i="53"/>
  <c r="E62" i="53"/>
  <c r="E63" i="53"/>
  <c r="D79" i="53"/>
  <c r="E79" i="53"/>
  <c r="D80" i="53"/>
  <c r="D81" i="53"/>
  <c r="D82" i="53"/>
  <c r="D83" i="53"/>
  <c r="D84" i="53"/>
  <c r="D85" i="53"/>
  <c r="D86" i="53"/>
  <c r="D87" i="53"/>
  <c r="D88" i="53"/>
  <c r="D89" i="53"/>
  <c r="E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04" i="53"/>
  <c r="D105" i="53"/>
  <c r="D106" i="53"/>
  <c r="D107" i="53"/>
  <c r="D108" i="53"/>
  <c r="D109" i="53"/>
  <c r="D110" i="53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D127" i="53"/>
  <c r="D6" i="51"/>
  <c r="D7" i="51"/>
  <c r="D8" i="51"/>
  <c r="D9" i="51"/>
  <c r="D10" i="51"/>
  <c r="D11" i="51"/>
  <c r="D12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43" i="51"/>
  <c r="C44" i="51"/>
  <c r="C45" i="51"/>
  <c r="C46" i="51"/>
  <c r="C47" i="51"/>
  <c r="C48" i="51"/>
  <c r="C49" i="51"/>
  <c r="C50" i="51"/>
  <c r="C51" i="51"/>
  <c r="C52" i="51"/>
  <c r="C53" i="51"/>
  <c r="C54" i="51"/>
  <c r="C55" i="51"/>
  <c r="C56" i="51"/>
  <c r="C57" i="51"/>
  <c r="C58" i="51"/>
  <c r="C59" i="51"/>
  <c r="C60" i="51"/>
  <c r="C61" i="51"/>
  <c r="C62" i="51"/>
  <c r="C63" i="51"/>
  <c r="C64" i="51"/>
  <c r="C65" i="51"/>
  <c r="C66" i="51"/>
  <c r="C67" i="51"/>
  <c r="C68" i="51"/>
  <c r="C69" i="51"/>
  <c r="C70" i="51"/>
  <c r="C71" i="51"/>
  <c r="C72" i="51"/>
  <c r="C73" i="51"/>
  <c r="C74" i="51"/>
  <c r="C75" i="51"/>
  <c r="C76" i="51"/>
  <c r="C77" i="51"/>
  <c r="C78" i="51"/>
  <c r="C79" i="51"/>
  <c r="C80" i="51"/>
  <c r="C81" i="51"/>
  <c r="C82" i="51"/>
  <c r="C83" i="51"/>
  <c r="C84" i="51"/>
  <c r="C85" i="51"/>
  <c r="C86" i="51"/>
  <c r="C87" i="51"/>
  <c r="C88" i="51"/>
  <c r="C89" i="51"/>
  <c r="C90" i="51"/>
  <c r="C91" i="51"/>
  <c r="C92" i="51"/>
  <c r="C93" i="51"/>
  <c r="C94" i="51"/>
  <c r="C95" i="51"/>
  <c r="C96" i="51"/>
  <c r="C97" i="51"/>
  <c r="C98" i="51"/>
  <c r="C99" i="51"/>
  <c r="C100" i="51"/>
  <c r="C101" i="51"/>
  <c r="C102" i="51"/>
  <c r="C103" i="51"/>
  <c r="C104" i="51"/>
  <c r="C105" i="51"/>
  <c r="C106" i="51"/>
  <c r="C107" i="51"/>
  <c r="C108" i="51"/>
  <c r="C109" i="51"/>
  <c r="C110" i="51"/>
  <c r="C111" i="51"/>
  <c r="C112" i="51"/>
  <c r="C113" i="51"/>
  <c r="C114" i="51"/>
  <c r="H12" i="51"/>
  <c r="D13" i="51"/>
  <c r="D14" i="51"/>
  <c r="E14" i="51"/>
  <c r="E62" i="51"/>
  <c r="E66" i="51"/>
  <c r="E70" i="51"/>
  <c r="E78" i="51"/>
  <c r="E94" i="51"/>
  <c r="C115" i="51"/>
  <c r="C116" i="51"/>
  <c r="C117" i="51"/>
  <c r="C118" i="51"/>
  <c r="D118" i="51"/>
  <c r="E118" i="51"/>
  <c r="D119" i="51"/>
  <c r="D120" i="51"/>
  <c r="D121" i="51"/>
  <c r="D122" i="51"/>
  <c r="D123" i="51"/>
  <c r="D124" i="51"/>
  <c r="D125" i="51"/>
  <c r="D126" i="51"/>
  <c r="E128" i="51"/>
  <c r="D6" i="49"/>
  <c r="D7" i="49"/>
  <c r="D8" i="49"/>
  <c r="D9" i="49"/>
  <c r="D10" i="49"/>
  <c r="D11" i="49"/>
  <c r="D12" i="49"/>
  <c r="C46" i="49"/>
  <c r="C47" i="49"/>
  <c r="C48" i="49"/>
  <c r="C49" i="49"/>
  <c r="C50" i="49"/>
  <c r="C51" i="49"/>
  <c r="C52" i="49"/>
  <c r="C53" i="49"/>
  <c r="C54" i="49"/>
  <c r="C55" i="49"/>
  <c r="C56" i="49"/>
  <c r="C57" i="49"/>
  <c r="C58" i="49"/>
  <c r="C59" i="49"/>
  <c r="C60" i="49"/>
  <c r="C61" i="49"/>
  <c r="C62" i="49"/>
  <c r="C63" i="49"/>
  <c r="C64" i="49"/>
  <c r="C65" i="49"/>
  <c r="C66" i="49"/>
  <c r="C67" i="49"/>
  <c r="C68" i="49"/>
  <c r="C69" i="49"/>
  <c r="C70" i="49"/>
  <c r="C71" i="49"/>
  <c r="C72" i="49"/>
  <c r="C73" i="49"/>
  <c r="C74" i="49"/>
  <c r="C75" i="49"/>
  <c r="C76" i="49"/>
  <c r="C77" i="49"/>
  <c r="C78" i="49"/>
  <c r="C79" i="49"/>
  <c r="C80" i="49"/>
  <c r="C81" i="49"/>
  <c r="C82" i="49"/>
  <c r="C83" i="49"/>
  <c r="C84" i="49"/>
  <c r="C85" i="49"/>
  <c r="C86" i="49"/>
  <c r="C87" i="49"/>
  <c r="C88" i="49"/>
  <c r="C89" i="49"/>
  <c r="C90" i="49"/>
  <c r="H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E46" i="49"/>
  <c r="E74" i="49"/>
  <c r="D90" i="49"/>
  <c r="E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E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6" i="47"/>
  <c r="D7" i="47"/>
  <c r="D8" i="47"/>
  <c r="D9" i="47"/>
  <c r="D10" i="47"/>
  <c r="D11" i="47"/>
  <c r="D12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H12" i="47"/>
  <c r="D13" i="47"/>
  <c r="D14" i="47"/>
  <c r="E14" i="47"/>
  <c r="E66" i="47"/>
  <c r="E78" i="47"/>
  <c r="E94" i="47"/>
  <c r="D102" i="47"/>
  <c r="E102" i="47"/>
  <c r="D103" i="47"/>
  <c r="D104" i="47"/>
  <c r="D105" i="47"/>
  <c r="D106" i="47"/>
  <c r="D107" i="47"/>
  <c r="D108" i="47"/>
  <c r="D109" i="47"/>
  <c r="D110" i="47"/>
  <c r="E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6" i="46"/>
  <c r="D7" i="46"/>
  <c r="D8" i="46"/>
  <c r="D9" i="46"/>
  <c r="D10" i="46"/>
  <c r="D11" i="46"/>
  <c r="D12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H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E26" i="46"/>
  <c r="E34" i="46"/>
  <c r="E62" i="46"/>
  <c r="E63" i="46"/>
  <c r="D79" i="46"/>
  <c r="E79" i="46"/>
  <c r="D80" i="46"/>
  <c r="D81" i="46"/>
  <c r="D82" i="46"/>
  <c r="D83" i="46"/>
  <c r="D84" i="46"/>
  <c r="D85" i="46"/>
  <c r="D86" i="46"/>
  <c r="D87" i="46"/>
  <c r="D88" i="46"/>
  <c r="D89" i="46"/>
  <c r="E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H14" i="120"/>
  <c r="H17" i="120"/>
  <c r="H16" i="105"/>
  <c r="H18" i="105"/>
  <c r="H14" i="92"/>
  <c r="H16" i="92"/>
  <c r="H14" i="90"/>
  <c r="H16" i="90"/>
  <c r="H14" i="123"/>
  <c r="H16" i="123"/>
</calcChain>
</file>

<file path=xl/sharedStrings.xml><?xml version="1.0" encoding="utf-8"?>
<sst xmlns="http://schemas.openxmlformats.org/spreadsheetml/2006/main" count="275" uniqueCount="62">
  <si>
    <t>Taxon</t>
  </si>
  <si>
    <t>Spec. #</t>
  </si>
  <si>
    <t>Growth Rate</t>
  </si>
  <si>
    <t>RSQ</t>
  </si>
  <si>
    <t>Minimum mass</t>
  </si>
  <si>
    <t>d</t>
  </si>
  <si>
    <t>Age where the greatest slope occurs</t>
  </si>
  <si>
    <t>c</t>
  </si>
  <si>
    <t>Slope relationship</t>
  </si>
  <si>
    <t>b</t>
  </si>
  <si>
    <t>Difference between max mass and min mass</t>
  </si>
  <si>
    <t>a</t>
  </si>
  <si>
    <t>Fit Coeff</t>
  </si>
  <si>
    <t>ABS(mass-est mass)</t>
  </si>
  <si>
    <t>Est. Mass (Outer Limits)</t>
  </si>
  <si>
    <t>Est. Mass</t>
  </si>
  <si>
    <t>Mass</t>
  </si>
  <si>
    <t>Age</t>
  </si>
  <si>
    <t xml:space="preserve">Analysis conducted using Excel Solver </t>
  </si>
  <si>
    <t xml:space="preserve">for Macintosh ver. 14.4.7 (2011)    </t>
  </si>
  <si>
    <t xml:space="preserve">for Macintosh (2004)    </t>
  </si>
  <si>
    <t>Age est (years)</t>
  </si>
  <si>
    <t>Mass Estimate (kg)</t>
  </si>
  <si>
    <t>Gorgosaurus</t>
  </si>
  <si>
    <t>FMNH PR2211</t>
  </si>
  <si>
    <t>RTMP 86.144.1</t>
  </si>
  <si>
    <t>RTMP 99.33.1</t>
  </si>
  <si>
    <t>RTMP 73.30.1</t>
  </si>
  <si>
    <t>RTMP 94.12.602</t>
  </si>
  <si>
    <t>Albertosaurus</t>
  </si>
  <si>
    <t>RTMP 2002.45.46</t>
  </si>
  <si>
    <t>RTMP 86.64.01</t>
  </si>
  <si>
    <t>USNM 12814/AMNH 5428</t>
  </si>
  <si>
    <t>AMNH 5432</t>
  </si>
  <si>
    <t>RTMP 81.10.1</t>
  </si>
  <si>
    <t>Daspletosaurus</t>
  </si>
  <si>
    <t>RTMP 94.143.1</t>
  </si>
  <si>
    <t>AMNH 5438</t>
  </si>
  <si>
    <t>FMNH PR 308</t>
  </si>
  <si>
    <t>Tyrannosaurus</t>
  </si>
  <si>
    <t>LACM 28471</t>
  </si>
  <si>
    <t>AMNH 30564</t>
  </si>
  <si>
    <t>LACM 23845</t>
  </si>
  <si>
    <t>ICM 2001.90.1</t>
  </si>
  <si>
    <t>RTMP 81.6.1</t>
  </si>
  <si>
    <t>RTMP 81.12.1</t>
  </si>
  <si>
    <t>FMNH PR 2081</t>
  </si>
  <si>
    <t>Femoral circ.(mm)</t>
  </si>
  <si>
    <t>Instantaneous Growth Rate</t>
  </si>
  <si>
    <t>Instantaneous growth rate</t>
  </si>
  <si>
    <t>Daily Rate</t>
  </si>
  <si>
    <t>X-cubed</t>
  </si>
  <si>
    <t>Femoral length(cm)</t>
  </si>
  <si>
    <t>% of adult</t>
  </si>
  <si>
    <t>Mass est. (kg)</t>
  </si>
  <si>
    <t>NA</t>
  </si>
  <si>
    <t>BHI 3303</t>
  </si>
  <si>
    <t xml:space="preserve">for Macintosh (2004) </t>
  </si>
  <si>
    <t>Compilation from growth analyses in sheets 2-4 and 6</t>
  </si>
  <si>
    <t>Data compiled from growth analyses in sheets 8-11</t>
  </si>
  <si>
    <t>Data compiled from growth analyses in sheets 13-16</t>
  </si>
  <si>
    <t>Instananeous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</si>
</sst>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Geneva"/>
    </font>
    <font>
      <sz val="10"/>
      <name val="Geneva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scheme val="minor"/>
    </font>
    <font>
      <b/>
      <sz val="20"/>
      <color rgb="FF000000"/>
      <name val="Calibri"/>
      <scheme val="minor"/>
    </font>
    <font>
      <sz val="9"/>
      <color rgb="FFFF0000"/>
      <name val="Geneva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2" borderId="0" xfId="0" applyFill="1"/>
    <xf numFmtId="0" fontId="6" fillId="0" borderId="0" xfId="3"/>
    <xf numFmtId="1" fontId="6" fillId="0" borderId="0" xfId="3" applyNumberFormat="1"/>
    <xf numFmtId="2" fontId="6" fillId="0" borderId="0" xfId="3" applyNumberFormat="1"/>
    <xf numFmtId="2" fontId="7" fillId="0" borderId="0" xfId="3" applyNumberFormat="1" applyFont="1"/>
    <xf numFmtId="164" fontId="6" fillId="0" borderId="0" xfId="3" applyNumberFormat="1"/>
    <xf numFmtId="0" fontId="7" fillId="0" borderId="0" xfId="3" applyFont="1"/>
    <xf numFmtId="0" fontId="6" fillId="0" borderId="0" xfId="3" applyAlignment="1">
      <alignment horizontal="centerContinuous"/>
    </xf>
    <xf numFmtId="0" fontId="8" fillId="0" borderId="0" xfId="4"/>
    <xf numFmtId="0" fontId="10" fillId="0" borderId="0" xfId="4" applyFont="1"/>
    <xf numFmtId="0" fontId="10" fillId="0" borderId="0" xfId="0" applyFont="1"/>
    <xf numFmtId="0" fontId="11" fillId="0" borderId="0" xfId="0" applyFont="1"/>
    <xf numFmtId="0" fontId="0" fillId="0" borderId="1" xfId="0" applyBorder="1"/>
    <xf numFmtId="165" fontId="6" fillId="0" borderId="0" xfId="3" applyNumberFormat="1"/>
    <xf numFmtId="0" fontId="6" fillId="3" borderId="0" xfId="3" applyFill="1"/>
    <xf numFmtId="2" fontId="7" fillId="3" borderId="0" xfId="3" applyNumberFormat="1" applyFont="1" applyFill="1"/>
    <xf numFmtId="2" fontId="6" fillId="3" borderId="0" xfId="3" applyNumberFormat="1" applyFill="1"/>
    <xf numFmtId="2" fontId="12" fillId="3" borderId="0" xfId="3" applyNumberFormat="1" applyFont="1" applyFill="1"/>
    <xf numFmtId="0" fontId="0" fillId="3" borderId="0" xfId="0" applyFill="1"/>
    <xf numFmtId="0" fontId="13" fillId="0" borderId="0" xfId="0" applyFont="1"/>
    <xf numFmtId="0" fontId="13" fillId="4" borderId="0" xfId="0" applyFont="1" applyFill="1"/>
    <xf numFmtId="0" fontId="13" fillId="5" borderId="0" xfId="0" applyFont="1" applyFill="1"/>
    <xf numFmtId="0" fontId="13" fillId="0" borderId="0" xfId="0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Continuous"/>
    </xf>
    <xf numFmtId="2" fontId="7" fillId="0" borderId="0" xfId="0" applyNumberFormat="1" applyFont="1"/>
    <xf numFmtId="0" fontId="7" fillId="0" borderId="0" xfId="0" applyFont="1"/>
    <xf numFmtId="164" fontId="0" fillId="0" borderId="0" xfId="0" applyNumberFormat="1"/>
    <xf numFmtId="2" fontId="14" fillId="0" borderId="0" xfId="0" applyNumberFormat="1" applyFont="1"/>
    <xf numFmtId="1" fontId="14" fillId="0" borderId="0" xfId="0" applyNumberFormat="1" applyFont="1"/>
    <xf numFmtId="0" fontId="14" fillId="0" borderId="0" xfId="0" applyFont="1"/>
    <xf numFmtId="2" fontId="15" fillId="0" borderId="0" xfId="0" applyNumberFormat="1" applyFont="1"/>
  </cellXfs>
  <cellStyles count="129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Normal 2" xfId="3"/>
    <cellStyle name="Normal 2 2" xfId="115"/>
    <cellStyle name="Normal 2 3" xfId="116"/>
    <cellStyle name="Normal 3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Gorgosaurus</a:t>
            </a:r>
            <a:r>
              <a:rPr lang="en-US"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All-Evidence Growth</a:t>
            </a:r>
          </a:p>
        </c:rich>
      </c:tx>
      <c:layout>
        <c:manualLayout>
          <c:xMode val="edge"/>
          <c:yMode val="edge"/>
          <c:x val="0.314074074074074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'[1]T-Rex'!$A$14:$A$82</c:f>
              <c:numCache>
                <c:formatCode>General</c:formatCode>
                <c:ptCount val="6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  <c:pt idx="25">
                  <c:v>9.25</c:v>
                </c:pt>
                <c:pt idx="26">
                  <c:v>9.5</c:v>
                </c:pt>
                <c:pt idx="27">
                  <c:v>9.75</c:v>
                </c:pt>
                <c:pt idx="28">
                  <c:v>10</c:v>
                </c:pt>
                <c:pt idx="29">
                  <c:v>10.25</c:v>
                </c:pt>
                <c:pt idx="30">
                  <c:v>10.5</c:v>
                </c:pt>
                <c:pt idx="31">
                  <c:v>10.75</c:v>
                </c:pt>
                <c:pt idx="32">
                  <c:v>11</c:v>
                </c:pt>
                <c:pt idx="33">
                  <c:v>11.25</c:v>
                </c:pt>
                <c:pt idx="34">
                  <c:v>11.5</c:v>
                </c:pt>
                <c:pt idx="35">
                  <c:v>11.75</c:v>
                </c:pt>
                <c:pt idx="36">
                  <c:v>12</c:v>
                </c:pt>
                <c:pt idx="37">
                  <c:v>12.25</c:v>
                </c:pt>
                <c:pt idx="38">
                  <c:v>12.5</c:v>
                </c:pt>
                <c:pt idx="39">
                  <c:v>12.75</c:v>
                </c:pt>
                <c:pt idx="40">
                  <c:v>13</c:v>
                </c:pt>
                <c:pt idx="41">
                  <c:v>13.25</c:v>
                </c:pt>
                <c:pt idx="42">
                  <c:v>13.5</c:v>
                </c:pt>
                <c:pt idx="43">
                  <c:v>13.75</c:v>
                </c:pt>
                <c:pt idx="44">
                  <c:v>14</c:v>
                </c:pt>
                <c:pt idx="45">
                  <c:v>14.25</c:v>
                </c:pt>
                <c:pt idx="46">
                  <c:v>14.5</c:v>
                </c:pt>
                <c:pt idx="47">
                  <c:v>14.75</c:v>
                </c:pt>
                <c:pt idx="48">
                  <c:v>15</c:v>
                </c:pt>
                <c:pt idx="49">
                  <c:v>15.25</c:v>
                </c:pt>
                <c:pt idx="50">
                  <c:v>15.5</c:v>
                </c:pt>
                <c:pt idx="51">
                  <c:v>15.75</c:v>
                </c:pt>
                <c:pt idx="52">
                  <c:v>16</c:v>
                </c:pt>
                <c:pt idx="53">
                  <c:v>16.25</c:v>
                </c:pt>
                <c:pt idx="54">
                  <c:v>16.5</c:v>
                </c:pt>
                <c:pt idx="55">
                  <c:v>16.75</c:v>
                </c:pt>
                <c:pt idx="56">
                  <c:v>17</c:v>
                </c:pt>
                <c:pt idx="57">
                  <c:v>17.25</c:v>
                </c:pt>
                <c:pt idx="58">
                  <c:v>17.5</c:v>
                </c:pt>
                <c:pt idx="59">
                  <c:v>17.75</c:v>
                </c:pt>
                <c:pt idx="60">
                  <c:v>18</c:v>
                </c:pt>
                <c:pt idx="61">
                  <c:v>18.25</c:v>
                </c:pt>
                <c:pt idx="62">
                  <c:v>18.5</c:v>
                </c:pt>
                <c:pt idx="63">
                  <c:v>18.75</c:v>
                </c:pt>
                <c:pt idx="64">
                  <c:v>19</c:v>
                </c:pt>
                <c:pt idx="65">
                  <c:v>19.25</c:v>
                </c:pt>
                <c:pt idx="66">
                  <c:v>19.5</c:v>
                </c:pt>
                <c:pt idx="67">
                  <c:v>19.75</c:v>
                </c:pt>
                <c:pt idx="68">
                  <c:v>20</c:v>
                </c:pt>
              </c:numCache>
            </c:numRef>
          </c:xVal>
          <c:yVal>
            <c:numRef>
              <c:f>'[1]T-Rex'!$D$14:$D$82</c:f>
              <c:numCache>
                <c:formatCode>General</c:formatCode>
                <c:ptCount val="69"/>
              </c:numCache>
            </c:numRef>
          </c:yVal>
          <c:smooth val="0"/>
        </c:ser>
        <c:ser>
          <c:idx val="0"/>
          <c:order val="1"/>
          <c:tx>
            <c:strRef>
              <c:f>'2. All Evid. Gorgosaurus data'!$B$7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All Evid. Gorgosaurus data'!$A$8:$A$91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'2. All Evid. Gorgosaurus data'!$B$8:$B$91</c:f>
              <c:numCache>
                <c:formatCode>0.00</c:formatCode>
                <c:ptCount val="84"/>
                <c:pt idx="20">
                  <c:v>127</c:v>
                </c:pt>
                <c:pt idx="28">
                  <c:v>229</c:v>
                </c:pt>
                <c:pt idx="56">
                  <c:v>607</c:v>
                </c:pt>
                <c:pt idx="57">
                  <c:v>747</c:v>
                </c:pt>
                <c:pt idx="73">
                  <c:v>1105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'2. All Evid. Gorgosaurus data'!$C$7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'2. All Evid. Gorgosaurus data'!$A$8:$A$91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'2. All Evid. Gorgosaurus data'!$C$8:$C$91</c:f>
              <c:numCache>
                <c:formatCode>0</c:formatCode>
                <c:ptCount val="84"/>
                <c:pt idx="20">
                  <c:v>74.942074427093175</c:v>
                </c:pt>
                <c:pt idx="21">
                  <c:v>81.480415783403458</c:v>
                </c:pt>
                <c:pt idx="22">
                  <c:v>88.586086856005991</c:v>
                </c:pt>
                <c:pt idx="23">
                  <c:v>96.299862576598798</c:v>
                </c:pt>
                <c:pt idx="24">
                  <c:v>104.66383584365244</c:v>
                </c:pt>
                <c:pt idx="25">
                  <c:v>113.72113048619383</c:v>
                </c:pt>
                <c:pt idx="26">
                  <c:v>123.51553909849626</c:v>
                </c:pt>
                <c:pt idx="27">
                  <c:v>134.09107809000167</c:v>
                </c:pt>
                <c:pt idx="28">
                  <c:v>145.49145326015179</c:v>
                </c:pt>
                <c:pt idx="29">
                  <c:v>157.75943077815856</c:v>
                </c:pt>
                <c:pt idx="30">
                  <c:v>170.93611072887188</c:v>
                </c:pt>
                <c:pt idx="31">
                  <c:v>185.06010346820545</c:v>
                </c:pt>
                <c:pt idx="32">
                  <c:v>200.16661297541043</c:v>
                </c:pt>
                <c:pt idx="33">
                  <c:v>216.28643620738558</c:v>
                </c:pt>
                <c:pt idx="34">
                  <c:v>233.44489309717144</c:v>
                </c:pt>
                <c:pt idx="35">
                  <c:v>251.66070815221397</c:v>
                </c:pt>
                <c:pt idx="36">
                  <c:v>270.94487135025298</c:v>
                </c:pt>
                <c:pt idx="37">
                  <c:v>291.29951283773573</c:v>
                </c:pt>
                <c:pt idx="38">
                  <c:v>312.71683232609234</c:v>
                </c:pt>
                <c:pt idx="39">
                  <c:v>335.17812947027721</c:v>
                </c:pt>
                <c:pt idx="40">
                  <c:v>358.65298524596159</c:v>
                </c:pt>
                <c:pt idx="41">
                  <c:v>383.09864574288002</c:v>
                </c:pt>
                <c:pt idx="42">
                  <c:v>408.4596582423066</c:v>
                </c:pt>
                <c:pt idx="43">
                  <c:v>434.66780446705815</c:v>
                </c:pt>
                <c:pt idx="44">
                  <c:v>461.6423672346952</c:v>
                </c:pt>
                <c:pt idx="45">
                  <c:v>489.29075447412725</c:v>
                </c:pt>
                <c:pt idx="46">
                  <c:v>517.5094891190148</c:v>
                </c:pt>
                <c:pt idx="47">
                  <c:v>546.18555559279741</c:v>
                </c:pt>
                <c:pt idx="48">
                  <c:v>575.19807462796871</c:v>
                </c:pt>
                <c:pt idx="49">
                  <c:v>604.42025945703347</c:v>
                </c:pt>
                <c:pt idx="50">
                  <c:v>633.72158953600399</c:v>
                </c:pt>
                <c:pt idx="51">
                  <c:v>662.97012441990671</c:v>
                </c:pt>
                <c:pt idx="52">
                  <c:v>692.03487146988869</c:v>
                </c:pt>
                <c:pt idx="53">
                  <c:v>720.78811759441589</c:v>
                </c:pt>
                <c:pt idx="54">
                  <c:v>749.10763755280288</c:v>
                </c:pt>
                <c:pt idx="55">
                  <c:v>776.87869925013842</c:v>
                </c:pt>
                <c:pt idx="56">
                  <c:v>803.99579916424648</c:v>
                </c:pt>
                <c:pt idx="57">
                  <c:v>803.99579916424648</c:v>
                </c:pt>
                <c:pt idx="58">
                  <c:v>830.3640773703238</c:v>
                </c:pt>
                <c:pt idx="59">
                  <c:v>855.90038009420482</c:v>
                </c:pt>
                <c:pt idx="60">
                  <c:v>880.5339567654504</c:v>
                </c:pt>
                <c:pt idx="61">
                  <c:v>904.20679667905881</c:v>
                </c:pt>
                <c:pt idx="62">
                  <c:v>926.87362636990144</c:v>
                </c:pt>
                <c:pt idx="63">
                  <c:v>948.50160175710346</c:v>
                </c:pt>
                <c:pt idx="64">
                  <c:v>969.06973851235432</c:v>
                </c:pt>
                <c:pt idx="65">
                  <c:v>988.56812981045118</c:v>
                </c:pt>
                <c:pt idx="66">
                  <c:v>1006.9970028236623</c:v>
                </c:pt>
                <c:pt idx="67">
                  <c:v>1024.3656644641167</c:v>
                </c:pt>
                <c:pt idx="68">
                  <c:v>1040.6913835592904</c:v>
                </c:pt>
                <c:pt idx="69">
                  <c:v>1055.9982515340841</c:v>
                </c:pt>
                <c:pt idx="70">
                  <c:v>1070.3160574331794</c:v>
                </c:pt>
                <c:pt idx="71">
                  <c:v>1083.6792063515095</c:v>
                </c:pt>
                <c:pt idx="72">
                  <c:v>1096.1257035525084</c:v>
                </c:pt>
                <c:pt idx="73">
                  <c:v>1107.6962201311687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'2. All Evid. Gorgosaurus data'!$D$7</c:f>
              <c:strCache>
                <c:ptCount val="1"/>
                <c:pt idx="0">
                  <c:v>Est. Mass (Outer Limits)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'2. All Evid. Gorgosaurus data'!$A$8:$A$129</c:f>
              <c:numCache>
                <c:formatCode>0.00</c:formatCode>
                <c:ptCount val="12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</c:numCache>
            </c:numRef>
          </c:xVal>
          <c:yVal>
            <c:numRef>
              <c:f>'2. All Evid. Gorgosaurus data'!$D$8:$D$129</c:f>
              <c:numCache>
                <c:formatCode>0</c:formatCode>
                <c:ptCount val="122"/>
                <c:pt idx="0">
                  <c:v>15.990920900289179</c:v>
                </c:pt>
                <c:pt idx="1">
                  <c:v>17.07554480795601</c:v>
                </c:pt>
                <c:pt idx="2">
                  <c:v>18.266042323716206</c:v>
                </c:pt>
                <c:pt idx="3">
                  <c:v>19.572508270974087</c:v>
                </c:pt>
                <c:pt idx="4">
                  <c:v>21.005950554348416</c:v>
                </c:pt>
                <c:pt idx="5">
                  <c:v>22.578362525847488</c:v>
                </c:pt>
                <c:pt idx="6">
                  <c:v>24.302798926439603</c:v>
                </c:pt>
                <c:pt idx="7">
                  <c:v>26.193455080805524</c:v>
                </c:pt>
                <c:pt idx="8">
                  <c:v>28.26574887438705</c:v>
                </c:pt>
                <c:pt idx="9">
                  <c:v>30.536404861579715</c:v>
                </c:pt>
                <c:pt idx="10">
                  <c:v>33.023539637578061</c:v>
                </c:pt>
                <c:pt idx="11">
                  <c:v>35.746747349342257</c:v>
                </c:pt>
                <c:pt idx="12">
                  <c:v>38.727183918825737</c:v>
                </c:pt>
                <c:pt idx="13">
                  <c:v>41.987648199693894</c:v>
                </c:pt>
                <c:pt idx="14">
                  <c:v>45.55265788365385</c:v>
                </c:pt>
                <c:pt idx="15">
                  <c:v>49.448517511737769</c:v>
                </c:pt>
                <c:pt idx="16">
                  <c:v>53.703375428780141</c:v>
                </c:pt>
                <c:pt idx="17">
                  <c:v>58.347265947852136</c:v>
                </c:pt>
                <c:pt idx="18">
                  <c:v>63.412132371140572</c:v>
                </c:pt>
                <c:pt idx="19">
                  <c:v>68.931825855081271</c:v>
                </c:pt>
                <c:pt idx="20">
                  <c:v>74.942074427093175</c:v>
                </c:pt>
                <c:pt idx="73">
                  <c:v>1107.6962201311687</c:v>
                </c:pt>
                <c:pt idx="74">
                  <c:v>1118.4332502921482</c:v>
                </c:pt>
                <c:pt idx="75">
                  <c:v>1128.3803653245209</c:v>
                </c:pt>
                <c:pt idx="76">
                  <c:v>1137.5815652352726</c:v>
                </c:pt>
                <c:pt idx="77">
                  <c:v>1146.0807257525914</c:v>
                </c:pt>
                <c:pt idx="78">
                  <c:v>1153.921135975153</c:v>
                </c:pt>
                <c:pt idx="79">
                  <c:v>1161.1451202392452</c:v>
                </c:pt>
                <c:pt idx="80">
                  <c:v>1167.7937366980088</c:v>
                </c:pt>
                <c:pt idx="81">
                  <c:v>1173.9065445465812</c:v>
                </c:pt>
                <c:pt idx="82">
                  <c:v>1179.5214316764764</c:v>
                </c:pt>
                <c:pt idx="83">
                  <c:v>1184.6744947036054</c:v>
                </c:pt>
                <c:pt idx="84">
                  <c:v>1189.3999637003069</c:v>
                </c:pt>
                <c:pt idx="85">
                  <c:v>1193.7301644992394</c:v>
                </c:pt>
                <c:pt idx="86">
                  <c:v>1197.6955120661614</c:v>
                </c:pt>
                <c:pt idx="87">
                  <c:v>1201.3245291122241</c:v>
                </c:pt>
                <c:pt idx="88">
                  <c:v>1204.6438847985899</c:v>
                </c:pt>
                <c:pt idx="89">
                  <c:v>1207.6784490507505</c:v>
                </c:pt>
                <c:pt idx="90">
                  <c:v>1210.4513586289215</c:v>
                </c:pt>
                <c:pt idx="91">
                  <c:v>1212.9840916826736</c:v>
                </c:pt>
                <c:pt idx="92">
                  <c:v>1215.2965480462155</c:v>
                </c:pt>
                <c:pt idx="93">
                  <c:v>1217.4071330028014</c:v>
                </c:pt>
                <c:pt idx="94">
                  <c:v>1219.3328426628179</c:v>
                </c:pt>
                <c:pt idx="95">
                  <c:v>1221.0893494624115</c:v>
                </c:pt>
                <c:pt idx="96">
                  <c:v>1222.6910866014205</c:v>
                </c:pt>
                <c:pt idx="97">
                  <c:v>1224.1513305051183</c:v>
                </c:pt>
                <c:pt idx="98">
                  <c:v>1225.4822806183818</c:v>
                </c:pt>
                <c:pt idx="99">
                  <c:v>1226.6951360280143</c:v>
                </c:pt>
                <c:pt idx="100">
                  <c:v>1227.8001685635909</c:v>
                </c:pt>
                <c:pt idx="101">
                  <c:v>1228.8067921536535</c:v>
                </c:pt>
                <c:pt idx="102">
                  <c:v>1229.7236283162745</c:v>
                </c:pt>
                <c:pt idx="103">
                  <c:v>1230.5585677445524</c:v>
                </c:pt>
                <c:pt idx="104">
                  <c:v>1231.3188280116858</c:v>
                </c:pt>
                <c:pt idx="105">
                  <c:v>1232.0110074697091</c:v>
                </c:pt>
                <c:pt idx="106">
                  <c:v>1232.64113545327</c:v>
                </c:pt>
                <c:pt idx="107">
                  <c:v>1233.2147189270784</c:v>
                </c:pt>
                <c:pt idx="108">
                  <c:v>1233.7367857347103</c:v>
                </c:pt>
                <c:pt idx="109">
                  <c:v>1234.2119246188809</c:v>
                </c:pt>
                <c:pt idx="110">
                  <c:v>1234.6443221903946</c:v>
                </c:pt>
                <c:pt idx="111">
                  <c:v>1235.0377970258703</c:v>
                </c:pt>
                <c:pt idx="112">
                  <c:v>1235.3958310739281</c:v>
                </c:pt>
                <c:pt idx="113">
                  <c:v>1235.721598546593</c:v>
                </c:pt>
                <c:pt idx="114">
                  <c:v>1236.0179924678323</c:v>
                </c:pt>
                <c:pt idx="115">
                  <c:v>1236.2876490449139</c:v>
                </c:pt>
                <c:pt idx="116">
                  <c:v>1236.532970021078</c:v>
                </c:pt>
                <c:pt idx="117">
                  <c:v>1236.7561431601771</c:v>
                </c:pt>
                <c:pt idx="118">
                  <c:v>1236.9591610057266</c:v>
                </c:pt>
                <c:pt idx="119">
                  <c:v>1237.1438380484394</c:v>
                </c:pt>
                <c:pt idx="120">
                  <c:v>1237.3118264279447</c:v>
                </c:pt>
                <c:pt idx="121">
                  <c:v>1237.4646302861465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5856"/>
        <c:axId val="38107776"/>
      </c:scatterChart>
      <c:valAx>
        <c:axId val="3810585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8"/>
              <c:y val="0.936819172113290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7776"/>
        <c:crosses val="autoZero"/>
        <c:crossBetween val="midCat"/>
      </c:valAx>
      <c:valAx>
        <c:axId val="381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96732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05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200" b="0" i="1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rPr>
              <a:t>Tyrannosaurus </a:t>
            </a:r>
            <a:r>
              <a:rPr lang="en-US" sz="2200" b="0" i="0" u="none" strike="noStrike" baseline="0">
                <a:latin typeface="+mn-lt"/>
                <a:ea typeface="Calibri"/>
                <a:cs typeface="Calibri"/>
              </a:rPr>
              <a:t>Unconstrained 3 -Parameter</a:t>
            </a:r>
          </a:p>
        </c:rich>
      </c:tx>
      <c:layout>
        <c:manualLayout>
          <c:xMode val="edge"/>
          <c:yMode val="edge"/>
          <c:x val="0.168136091013725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6"/>
          <c:y val="5.8823529411764698E-2"/>
          <c:w val="0.85481481481481503"/>
          <c:h val="0.81699346405228801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'11. Unconstrained T. rex Data'!$B$5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'11. Unconstrained T. rex Data'!$A$6:$A$118</c:f>
              <c:numCache>
                <c:formatCode>0.00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'11. Unconstrained T. rex Data'!$B$6:$B$118</c:f>
              <c:numCache>
                <c:formatCode>0.00</c:formatCode>
                <c:ptCount val="113"/>
                <c:pt idx="8">
                  <c:v>29.9</c:v>
                </c:pt>
                <c:pt idx="56">
                  <c:v>1807</c:v>
                </c:pt>
                <c:pt idx="60">
                  <c:v>1761</c:v>
                </c:pt>
                <c:pt idx="64">
                  <c:v>2984</c:v>
                </c:pt>
                <c:pt idx="72">
                  <c:v>3230</c:v>
                </c:pt>
                <c:pt idx="88">
                  <c:v>5040</c:v>
                </c:pt>
                <c:pt idx="112">
                  <c:v>5654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'11. Unconstrained T. rex Data'!$C$5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'11. Unconstrained T. rex Data'!$A$6:$A$118</c:f>
              <c:numCache>
                <c:formatCode>0.00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'11. Unconstrained T. rex Data'!$C$6:$C$118</c:f>
              <c:numCache>
                <c:formatCode>0</c:formatCode>
                <c:ptCount val="113"/>
                <c:pt idx="8">
                  <c:v>51.502623881283881</c:v>
                </c:pt>
                <c:pt idx="9">
                  <c:v>55.74172293786139</c:v>
                </c:pt>
                <c:pt idx="10">
                  <c:v>60.326108594055277</c:v>
                </c:pt>
                <c:pt idx="11">
                  <c:v>65.283285077030186</c:v>
                </c:pt>
                <c:pt idx="12">
                  <c:v>70.64284157301789</c:v>
                </c:pt>
                <c:pt idx="13">
                  <c:v>76.436592128051927</c:v>
                </c:pt>
                <c:pt idx="14">
                  <c:v>82.69872175989623</c:v>
                </c:pt>
                <c:pt idx="15">
                  <c:v>89.465938453384865</c:v>
                </c:pt>
                <c:pt idx="16">
                  <c:v>96.777630561843026</c:v>
                </c:pt>
                <c:pt idx="17">
                  <c:v>104.67602896001499</c:v>
                </c:pt>
                <c:pt idx="18">
                  <c:v>113.20637308545545</c:v>
                </c:pt>
                <c:pt idx="19">
                  <c:v>122.41707976191087</c:v>
                </c:pt>
                <c:pt idx="20">
                  <c:v>132.35991341598495</c:v>
                </c:pt>
                <c:pt idx="21">
                  <c:v>143.09015597346675</c:v>
                </c:pt>
                <c:pt idx="22">
                  <c:v>154.66677435031792</c:v>
                </c:pt>
                <c:pt idx="23">
                  <c:v>167.15258303198215</c:v>
                </c:pt>
                <c:pt idx="24">
                  <c:v>180.61439876040066</c:v>
                </c:pt>
                <c:pt idx="25">
                  <c:v>195.12318381872623</c:v>
                </c:pt>
                <c:pt idx="26">
                  <c:v>210.75417381823206</c:v>
                </c:pt>
                <c:pt idx="27">
                  <c:v>227.58698525093808</c:v>
                </c:pt>
                <c:pt idx="28">
                  <c:v>245.70569737787375</c:v>
                </c:pt>
                <c:pt idx="29">
                  <c:v>265.19890228228201</c:v>
                </c:pt>
                <c:pt idx="30">
                  <c:v>286.15971613869937</c:v>
                </c:pt>
                <c:pt idx="31">
                  <c:v>308.6857439463214</c:v>
                </c:pt>
                <c:pt idx="32">
                  <c:v>332.87898916738533</c:v>
                </c:pt>
                <c:pt idx="33">
                  <c:v>358.84569892369791</c:v>
                </c:pt>
                <c:pt idx="34">
                  <c:v>386.6961346694826</c:v>
                </c:pt>
                <c:pt idx="35">
                  <c:v>416.54425761714612</c:v>
                </c:pt>
                <c:pt idx="36">
                  <c:v>448.50731769406786</c:v>
                </c:pt>
                <c:pt idx="37">
                  <c:v>482.70533451229039</c:v>
                </c:pt>
                <c:pt idx="38">
                  <c:v>519.26045880771278</c:v>
                </c:pt>
                <c:pt idx="39">
                  <c:v>558.29620312881059</c:v>
                </c:pt>
                <c:pt idx="40">
                  <c:v>599.9365313123709</c:v>
                </c:pt>
                <c:pt idx="41">
                  <c:v>644.30479756588591</c:v>
                </c:pt>
                <c:pt idx="42">
                  <c:v>691.52252787534121</c:v>
                </c:pt>
                <c:pt idx="43">
                  <c:v>741.70803906175195</c:v>
                </c:pt>
                <c:pt idx="44">
                  <c:v>794.97489419827104</c:v>
                </c:pt>
                <c:pt idx="45">
                  <c:v>851.43019733130564</c:v>
                </c:pt>
                <c:pt idx="46">
                  <c:v>911.17273555426277</c:v>
                </c:pt>
                <c:pt idx="47">
                  <c:v>974.29098245128102</c:v>
                </c:pt>
                <c:pt idx="48">
                  <c:v>1040.8609836982657</c:v>
                </c:pt>
                <c:pt idx="49">
                  <c:v>1110.9441530531537</c:v>
                </c:pt>
                <c:pt idx="50">
                  <c:v>1184.5850148855902</c:v>
                </c:pt>
                <c:pt idx="51">
                  <c:v>1261.8089375052775</c:v>
                </c:pt>
                <c:pt idx="52">
                  <c:v>1342.6199094813323</c:v>
                </c:pt>
                <c:pt idx="53">
                  <c:v>1426.9984184553437</c:v>
                </c:pt>
                <c:pt idx="54">
                  <c:v>1514.8994981251199</c:v>
                </c:pt>
                <c:pt idx="55">
                  <c:v>1606.2510135567334</c:v>
                </c:pt>
                <c:pt idx="56">
                  <c:v>1700.9522572010344</c:v>
                </c:pt>
                <c:pt idx="57">
                  <c:v>1798.872927410619</c:v>
                </c:pt>
                <c:pt idx="58">
                  <c:v>1899.8525574201092</c:v>
                </c:pt>
                <c:pt idx="59">
                  <c:v>2003.7004553490415</c:v>
                </c:pt>
                <c:pt idx="60">
                  <c:v>2110.1962046852914</c:v>
                </c:pt>
                <c:pt idx="61">
                  <c:v>2219.0907600160176</c:v>
                </c:pt>
                <c:pt idx="62">
                  <c:v>2330.1081548676134</c:v>
                </c:pt>
                <c:pt idx="63">
                  <c:v>2442.9478180478386</c:v>
                </c:pt>
                <c:pt idx="64">
                  <c:v>2557.2874727646931</c:v>
                </c:pt>
                <c:pt idx="65">
                  <c:v>2672.7865701562823</c:v>
                </c:pt>
                <c:pt idx="66">
                  <c:v>2789.0901869766808</c:v>
                </c:pt>
                <c:pt idx="67">
                  <c:v>2905.8332973668089</c:v>
                </c:pt>
                <c:pt idx="68">
                  <c:v>3022.6453121595396</c:v>
                </c:pt>
                <c:pt idx="69">
                  <c:v>3139.1547671171693</c:v>
                </c:pt>
                <c:pt idx="70">
                  <c:v>3254.994034698057</c:v>
                </c:pt>
                <c:pt idx="71">
                  <c:v>3369.80393286874</c:v>
                </c:pt>
                <c:pt idx="72">
                  <c:v>3483.2381091936136</c:v>
                </c:pt>
                <c:pt idx="73">
                  <c:v>3594.9670886183626</c:v>
                </c:pt>
                <c:pt idx="74">
                  <c:v>3704.6818883168858</c:v>
                </c:pt>
                <c:pt idx="75">
                  <c:v>3812.0971216916846</c:v>
                </c:pt>
                <c:pt idx="76">
                  <c:v>3916.9535348920945</c:v>
                </c:pt>
                <c:pt idx="77">
                  <c:v>4019.0199417300296</c:v>
                </c:pt>
                <c:pt idx="78">
                  <c:v>4118.0945453260092</c:v>
                </c:pt>
                <c:pt idx="79">
                  <c:v>4214.0056560172752</c:v>
                </c:pt>
                <c:pt idx="80">
                  <c:v>4306.6118340056628</c:v>
                </c:pt>
                <c:pt idx="81">
                  <c:v>4395.8015011635262</c:v>
                </c:pt>
                <c:pt idx="82">
                  <c:v>4481.4920788740601</c:v>
                </c:pt>
                <c:pt idx="83">
                  <c:v>4563.6287175530297</c:v>
                </c:pt>
                <c:pt idx="84">
                  <c:v>4642.1826886272565</c:v>
                </c:pt>
                <c:pt idx="85">
                  <c:v>4717.1495114839508</c:v>
                </c:pt>
                <c:pt idx="86">
                  <c:v>4788.546886664255</c:v>
                </c:pt>
                <c:pt idx="87">
                  <c:v>4856.4125028664257</c:v>
                </c:pt>
                <c:pt idx="88">
                  <c:v>4920.8017797109769</c:v>
                </c:pt>
                <c:pt idx="89">
                  <c:v>4981.7856012679404</c:v>
                </c:pt>
                <c:pt idx="90">
                  <c:v>5039.4480875880809</c:v>
                </c:pt>
                <c:pt idx="91">
                  <c:v>5093.8844433888216</c:v>
                </c:pt>
                <c:pt idx="92">
                  <c:v>5145.1989150191812</c:v>
                </c:pt>
                <c:pt idx="93">
                  <c:v>5193.5028791802433</c:v>
                </c:pt>
                <c:pt idx="94">
                  <c:v>5238.913079839137</c:v>
                </c:pt>
                <c:pt idx="95">
                  <c:v>5281.550023498412</c:v>
                </c:pt>
                <c:pt idx="96">
                  <c:v>5321.5365375538277</c:v>
                </c:pt>
                <c:pt idx="97">
                  <c:v>5358.9964919198255</c:v>
                </c:pt>
                <c:pt idx="98">
                  <c:v>5394.0536804066996</c:v>
                </c:pt>
                <c:pt idx="99">
                  <c:v>5426.8308554466539</c:v>
                </c:pt>
                <c:pt idx="100">
                  <c:v>5457.4489076153477</c:v>
                </c:pt>
                <c:pt idx="101">
                  <c:v>5486.0261798954698</c:v>
                </c:pt>
                <c:pt idx="102">
                  <c:v>5512.6779056876831</c:v>
                </c:pt>
                <c:pt idx="103">
                  <c:v>5537.5157591003317</c:v>
                </c:pt>
                <c:pt idx="104">
                  <c:v>5560.6475059548675</c:v>
                </c:pt>
                <c:pt idx="105">
                  <c:v>5582.1767441482834</c:v>
                </c:pt>
                <c:pt idx="106">
                  <c:v>5602.2027224447811</c:v>
                </c:pt>
                <c:pt idx="107">
                  <c:v>5620.8202273637371</c:v>
                </c:pt>
                <c:pt idx="108">
                  <c:v>5638.1195285366539</c:v>
                </c:pt>
                <c:pt idx="109">
                  <c:v>5654.186373677986</c:v>
                </c:pt>
                <c:pt idx="110">
                  <c:v>5669.10202511838</c:v>
                </c:pt>
                <c:pt idx="111">
                  <c:v>5682.9433306557967</c:v>
                </c:pt>
                <c:pt idx="112">
                  <c:v>5695.7828222691023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'11. Unconstrained T. rex Data'!$D$118</c:f>
              <c:strCache>
                <c:ptCount val="1"/>
                <c:pt idx="0">
                  <c:v>5696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'11. Unconstrained T. rex Data'!$A$118:$A$126</c:f>
              <c:numCache>
                <c:formatCode>0.00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'11. Unconstrained T. rex Data'!$D$118:$D$126</c:f>
              <c:numCache>
                <c:formatCode>0</c:formatCode>
                <c:ptCount val="9"/>
                <c:pt idx="0">
                  <c:v>5695.7828222691023</c:v>
                </c:pt>
                <c:pt idx="1">
                  <c:v>5707.6888369947219</c:v>
                </c:pt>
                <c:pt idx="2">
                  <c:v>5718.7256549787126</c:v>
                </c:pt>
                <c:pt idx="3">
                  <c:v>5728.9536503775844</c:v>
                </c:pt>
                <c:pt idx="4">
                  <c:v>5738.4294513874629</c:v>
                </c:pt>
                <c:pt idx="5">
                  <c:v>5747.2061062312823</c:v>
                </c:pt>
                <c:pt idx="6">
                  <c:v>5755.3332524282232</c:v>
                </c:pt>
                <c:pt idx="7">
                  <c:v>5762.8572871102615</c:v>
                </c:pt>
                <c:pt idx="8">
                  <c:v>5769.8215365401893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'11. Unconstrained T. rex Data'!$A$6:$A$14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'11. Unconstrained T. rex Data'!$D$6:$D$14</c:f>
              <c:numCache>
                <c:formatCode>0</c:formatCode>
                <c:ptCount val="9"/>
                <c:pt idx="0">
                  <c:v>27.307953738689935</c:v>
                </c:pt>
                <c:pt idx="1">
                  <c:v>29.565773299267015</c:v>
                </c:pt>
                <c:pt idx="2">
                  <c:v>32.00924386493152</c:v>
                </c:pt>
                <c:pt idx="3">
                  <c:v>34.653454369220405</c:v>
                </c:pt>
                <c:pt idx="4">
                  <c:v>37.514689802040046</c:v>
                </c:pt>
                <c:pt idx="5">
                  <c:v>40.610520800654285</c:v>
                </c:pt>
                <c:pt idx="6">
                  <c:v>43.959899044848129</c:v>
                </c:pt>
                <c:pt idx="7">
                  <c:v>47.583258669315782</c:v>
                </c:pt>
                <c:pt idx="8">
                  <c:v>51.502623881283881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72192"/>
        <c:axId val="240074112"/>
      </c:scatterChart>
      <c:valAx>
        <c:axId val="24007219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29960708"/>
              <c:y val="0.936819095088431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4112"/>
        <c:crosses val="autoZero"/>
        <c:crossBetween val="midCat"/>
      </c:valAx>
      <c:valAx>
        <c:axId val="2400741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69063278043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072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1062992126"/>
          <c:y val="6.0659813356663699E-2"/>
          <c:w val="0.48028083989501302"/>
          <c:h val="0.83261956838728501"/>
        </c:manualLayout>
      </c:layout>
      <c:scatterChart>
        <c:scatterStyle val="lineMarker"/>
        <c:varyColors val="0"/>
        <c:ser>
          <c:idx val="0"/>
          <c:order val="0"/>
          <c:tx>
            <c:v>Tyrannosaurus outer limit mass</c:v>
          </c:tx>
          <c:spPr>
            <a:ln w="28575">
              <a:noFill/>
            </a:ln>
          </c:spPr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'[8]Tyrannosaurus Fig. 10 Data'!$A$6:$A$14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'[8]Tyrannosaurus Fig. 10 Data'!$D$6:$D$14</c:f>
              <c:numCache>
                <c:formatCode>General</c:formatCode>
                <c:ptCount val="9"/>
                <c:pt idx="0">
                  <c:v>27.307953738689935</c:v>
                </c:pt>
                <c:pt idx="1">
                  <c:v>29.565773299267015</c:v>
                </c:pt>
                <c:pt idx="2">
                  <c:v>32.00924386493152</c:v>
                </c:pt>
                <c:pt idx="3">
                  <c:v>34.653454369220405</c:v>
                </c:pt>
                <c:pt idx="4">
                  <c:v>37.514689802040046</c:v>
                </c:pt>
                <c:pt idx="5">
                  <c:v>40.610520800654285</c:v>
                </c:pt>
                <c:pt idx="6">
                  <c:v>43.959899044848129</c:v>
                </c:pt>
                <c:pt idx="7">
                  <c:v>47.583258669315782</c:v>
                </c:pt>
                <c:pt idx="8">
                  <c:v>51.502623881283881</c:v>
                </c:pt>
              </c:numCache>
            </c:numRef>
          </c:yVal>
          <c:smooth val="0"/>
        </c:ser>
        <c:ser>
          <c:idx val="1"/>
          <c:order val="1"/>
          <c:tx>
            <c:v>Daspletosaurus outer mass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'[8]Daspletosaurus Fig. 10 Data'!$A$6:$A$46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'[8]Daspletosaurus Fig. 10 Data'!$D$6:$D$46</c:f>
              <c:numCache>
                <c:formatCode>General</c:formatCode>
                <c:ptCount val="41"/>
                <c:pt idx="0">
                  <c:v>21.282863133315502</c:v>
                </c:pt>
                <c:pt idx="1">
                  <c:v>23.170226488210513</c:v>
                </c:pt>
                <c:pt idx="2">
                  <c:v>25.22272241149669</c:v>
                </c:pt>
                <c:pt idx="3">
                  <c:v>27.454385488416612</c:v>
                </c:pt>
                <c:pt idx="4">
                  <c:v>29.880366907772579</c:v>
                </c:pt>
                <c:pt idx="5">
                  <c:v>32.517009196006867</c:v>
                </c:pt>
                <c:pt idx="6">
                  <c:v>35.381923264983946</c:v>
                </c:pt>
                <c:pt idx="7">
                  <c:v>38.494067264919423</c:v>
                </c:pt>
                <c:pt idx="8">
                  <c:v>41.873826583283495</c:v>
                </c:pt>
                <c:pt idx="9">
                  <c:v>45.543094154381293</c:v>
                </c:pt>
                <c:pt idx="10">
                  <c:v>49.525350040052444</c:v>
                </c:pt>
                <c:pt idx="11">
                  <c:v>53.84573900703537</c:v>
                </c:pt>
                <c:pt idx="12">
                  <c:v>58.531144558807249</c:v>
                </c:pt>
                <c:pt idx="13">
                  <c:v>63.610257577429024</c:v>
                </c:pt>
                <c:pt idx="14">
                  <c:v>69.113637393175097</c:v>
                </c:pt>
                <c:pt idx="15">
                  <c:v>75.073762726690305</c:v>
                </c:pt>
                <c:pt idx="16">
                  <c:v>81.525069541818937</c:v>
                </c:pt>
                <c:pt idx="17">
                  <c:v>88.503972410842692</c:v>
                </c:pt>
                <c:pt idx="18">
                  <c:v>96.04886553402045</c:v>
                </c:pt>
                <c:pt idx="19">
                  <c:v>104.20009908170051</c:v>
                </c:pt>
                <c:pt idx="20">
                  <c:v>112.99992605354591</c:v>
                </c:pt>
                <c:pt idx="21">
                  <c:v>122.49241439403335</c:v>
                </c:pt>
                <c:pt idx="22">
                  <c:v>132.72331869036194</c:v>
                </c:pt>
                <c:pt idx="23">
                  <c:v>143.73990543848578</c:v>
                </c:pt>
                <c:pt idx="24">
                  <c:v>155.59072563218612</c:v>
                </c:pt>
                <c:pt idx="25">
                  <c:v>168.32532835294666</c:v>
                </c:pt>
                <c:pt idx="26">
                  <c:v>181.99390916574382</c:v>
                </c:pt>
                <c:pt idx="27">
                  <c:v>196.64688751453639</c:v>
                </c:pt>
                <c:pt idx="28">
                  <c:v>212.33440802243018</c:v>
                </c:pt>
                <c:pt idx="29">
                  <c:v>229.10576169802661</c:v>
                </c:pt>
                <c:pt idx="30">
                  <c:v>247.00872459191365</c:v>
                </c:pt>
                <c:pt idx="31">
                  <c:v>266.08881348857977</c:v>
                </c:pt>
                <c:pt idx="32">
                  <c:v>286.38846079788169</c:v>
                </c:pt>
                <c:pt idx="33">
                  <c:v>307.94611394276973</c:v>
                </c:pt>
                <c:pt idx="34">
                  <c:v>330.79526821099546</c:v>
                </c:pt>
                <c:pt idx="35">
                  <c:v>354.96344619167127</c:v>
                </c:pt>
                <c:pt idx="36">
                  <c:v>380.47114144649407</c:v>
                </c:pt>
                <c:pt idx="37">
                  <c:v>407.33074880655568</c:v>
                </c:pt>
                <c:pt idx="38">
                  <c:v>435.54550841404944</c:v>
                </c:pt>
                <c:pt idx="39">
                  <c:v>465.10849505867117</c:v>
                </c:pt>
                <c:pt idx="40">
                  <c:v>496.00168815333262</c:v>
                </c:pt>
              </c:numCache>
            </c:numRef>
          </c:yVal>
          <c:smooth val="0"/>
        </c:ser>
        <c:ser>
          <c:idx val="2"/>
          <c:order val="2"/>
          <c:tx>
            <c:v>Albertosaurus outer 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'[8]Albertosaurus Fig. 10 Data'!$A$6:$A$14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'[8]Albertosaurus Fig. 10 Data'!$D$6:$D$14</c:f>
              <c:numCache>
                <c:formatCode>General</c:formatCode>
                <c:ptCount val="9"/>
                <c:pt idx="0">
                  <c:v>7.3204919996260944</c:v>
                </c:pt>
                <c:pt idx="1">
                  <c:v>8.0306743389477351</c:v>
                </c:pt>
                <c:pt idx="2">
                  <c:v>8.8092628347910704</c:v>
                </c:pt>
                <c:pt idx="3">
                  <c:v>9.6627468384364015</c:v>
                </c:pt>
                <c:pt idx="4">
                  <c:v>10.598211100114389</c:v>
                </c:pt>
                <c:pt idx="5">
                  <c:v>11.623386289757876</c:v>
                </c:pt>
                <c:pt idx="6">
                  <c:v>12.746702959301125</c:v>
                </c:pt>
                <c:pt idx="7">
                  <c:v>13.977348998495295</c:v>
                </c:pt>
                <c:pt idx="8">
                  <c:v>15.325330589711289</c:v>
                </c:pt>
              </c:numCache>
            </c:numRef>
          </c:yVal>
          <c:smooth val="0"/>
        </c:ser>
        <c:ser>
          <c:idx val="3"/>
          <c:order val="3"/>
          <c:tx>
            <c:v>Gorgosaurus outer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'[8]Gorgosaurus Fig. 10 Data'!$A$6:$A$26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'[8]Gorgosaurus Fig. 10 Data'!$D$6:$D$26</c:f>
              <c:numCache>
                <c:formatCode>General</c:formatCode>
                <c:ptCount val="21"/>
                <c:pt idx="0">
                  <c:v>54.243525977547982</c:v>
                </c:pt>
                <c:pt idx="1">
                  <c:v>57.025664038992382</c:v>
                </c:pt>
                <c:pt idx="2">
                  <c:v>59.946468632915035</c:v>
                </c:pt>
                <c:pt idx="3">
                  <c:v>63.012428772577408</c:v>
                </c:pt>
                <c:pt idx="4">
                  <c:v>66.230292948031931</c:v>
                </c:pt>
                <c:pt idx="5">
                  <c:v>69.607074801858602</c:v>
                </c:pt>
                <c:pt idx="6">
                  <c:v>73.15005837957905</c:v>
                </c:pt>
                <c:pt idx="7">
                  <c:v>76.866802874893551</c:v>
                </c:pt>
                <c:pt idx="8">
                  <c:v>80.765146782438222</c:v>
                </c:pt>
                <c:pt idx="9">
                  <c:v>84.853211362962284</c:v>
                </c:pt>
                <c:pt idx="10">
                  <c:v>89.139403317708187</c:v>
                </c:pt>
                <c:pt idx="11">
                  <c:v>93.632416560383746</c:v>
                </c:pt>
                <c:pt idx="12">
                  <c:v>98.341232966502005</c:v>
                </c:pt>
                <c:pt idx="13">
                  <c:v>103.27512197109534</c:v>
                </c:pt>
                <c:pt idx="14">
                  <c:v>108.44363887697735</c:v>
                </c:pt>
                <c:pt idx="15">
                  <c:v>113.85662172692471</c:v>
                </c:pt>
                <c:pt idx="16">
                  <c:v>119.52418658451087</c:v>
                </c:pt>
                <c:pt idx="17">
                  <c:v>125.45672105998135</c:v>
                </c:pt>
                <c:pt idx="18">
                  <c:v>131.66487590968902</c:v>
                </c:pt>
                <c:pt idx="19">
                  <c:v>138.15955453039729</c:v>
                </c:pt>
                <c:pt idx="20">
                  <c:v>144.9519001634238</c:v>
                </c:pt>
              </c:numCache>
            </c:numRef>
          </c:yVal>
          <c:smooth val="0"/>
        </c:ser>
        <c:ser>
          <c:idx val="4"/>
          <c:order val="4"/>
          <c:tx>
            <c:v>Tyrannosaurus est.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'[8]Tyrannosaurus Fig. 10 Data'!$A$14:$A$118</c:f>
              <c:numCache>
                <c:formatCode>General</c:formatCode>
                <c:ptCount val="10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  <c:pt idx="89">
                  <c:v>24.25</c:v>
                </c:pt>
                <c:pt idx="90">
                  <c:v>24.5</c:v>
                </c:pt>
                <c:pt idx="91">
                  <c:v>24.75</c:v>
                </c:pt>
                <c:pt idx="92">
                  <c:v>25</c:v>
                </c:pt>
                <c:pt idx="93">
                  <c:v>25.25</c:v>
                </c:pt>
                <c:pt idx="94">
                  <c:v>25.5</c:v>
                </c:pt>
                <c:pt idx="95">
                  <c:v>25.75</c:v>
                </c:pt>
                <c:pt idx="96">
                  <c:v>26</c:v>
                </c:pt>
                <c:pt idx="97">
                  <c:v>26.25</c:v>
                </c:pt>
                <c:pt idx="98">
                  <c:v>26.5</c:v>
                </c:pt>
                <c:pt idx="99">
                  <c:v>26.75</c:v>
                </c:pt>
                <c:pt idx="100">
                  <c:v>27</c:v>
                </c:pt>
                <c:pt idx="101">
                  <c:v>27.25</c:v>
                </c:pt>
                <c:pt idx="102">
                  <c:v>27.5</c:v>
                </c:pt>
                <c:pt idx="103">
                  <c:v>27.75</c:v>
                </c:pt>
                <c:pt idx="104">
                  <c:v>28</c:v>
                </c:pt>
              </c:numCache>
            </c:numRef>
          </c:xVal>
          <c:yVal>
            <c:numRef>
              <c:f>'[8]Tyrannosaurus Fig. 10 Data'!$C$14:$C$118</c:f>
              <c:numCache>
                <c:formatCode>General</c:formatCode>
                <c:ptCount val="105"/>
                <c:pt idx="0">
                  <c:v>51.502623881283881</c:v>
                </c:pt>
                <c:pt idx="1">
                  <c:v>55.74172293786139</c:v>
                </c:pt>
                <c:pt idx="2">
                  <c:v>60.326108594055277</c:v>
                </c:pt>
                <c:pt idx="3">
                  <c:v>65.283285077030186</c:v>
                </c:pt>
                <c:pt idx="4">
                  <c:v>70.64284157301789</c:v>
                </c:pt>
                <c:pt idx="5">
                  <c:v>76.436592128051927</c:v>
                </c:pt>
                <c:pt idx="6">
                  <c:v>82.69872175989623</c:v>
                </c:pt>
                <c:pt idx="7">
                  <c:v>89.465938453384865</c:v>
                </c:pt>
                <c:pt idx="8">
                  <c:v>96.777630561843026</c:v>
                </c:pt>
                <c:pt idx="9">
                  <c:v>104.67602896001499</c:v>
                </c:pt>
                <c:pt idx="10">
                  <c:v>113.20637308545545</c:v>
                </c:pt>
                <c:pt idx="11">
                  <c:v>122.41707976191087</c:v>
                </c:pt>
                <c:pt idx="12">
                  <c:v>132.35991341598495</c:v>
                </c:pt>
                <c:pt idx="13">
                  <c:v>143.09015597346675</c:v>
                </c:pt>
                <c:pt idx="14">
                  <c:v>154.66677435031792</c:v>
                </c:pt>
                <c:pt idx="15">
                  <c:v>167.15258303198215</c:v>
                </c:pt>
                <c:pt idx="16">
                  <c:v>180.61439876040066</c:v>
                </c:pt>
                <c:pt idx="17">
                  <c:v>195.12318381872623</c:v>
                </c:pt>
                <c:pt idx="18">
                  <c:v>210.75417381823206</c:v>
                </c:pt>
                <c:pt idx="19">
                  <c:v>227.58698525093808</c:v>
                </c:pt>
                <c:pt idx="20">
                  <c:v>245.70569737787375</c:v>
                </c:pt>
                <c:pt idx="21">
                  <c:v>265.19890228228201</c:v>
                </c:pt>
                <c:pt idx="22">
                  <c:v>286.15971613869937</c:v>
                </c:pt>
                <c:pt idx="23">
                  <c:v>308.6857439463214</c:v>
                </c:pt>
                <c:pt idx="24">
                  <c:v>332.87898916738533</c:v>
                </c:pt>
                <c:pt idx="25">
                  <c:v>358.84569892369791</c:v>
                </c:pt>
                <c:pt idx="26">
                  <c:v>386.6961346694826</c:v>
                </c:pt>
                <c:pt idx="27">
                  <c:v>416.54425761714612</c:v>
                </c:pt>
                <c:pt idx="28">
                  <c:v>448.50731769406786</c:v>
                </c:pt>
                <c:pt idx="29">
                  <c:v>482.70533451229039</c:v>
                </c:pt>
                <c:pt idx="30">
                  <c:v>519.26045880771278</c:v>
                </c:pt>
                <c:pt idx="31">
                  <c:v>558.29620312881059</c:v>
                </c:pt>
                <c:pt idx="32">
                  <c:v>599.9365313123709</c:v>
                </c:pt>
                <c:pt idx="33">
                  <c:v>644.30479756588591</c:v>
                </c:pt>
                <c:pt idx="34">
                  <c:v>691.52252787534121</c:v>
                </c:pt>
                <c:pt idx="35">
                  <c:v>741.70803906175195</c:v>
                </c:pt>
                <c:pt idx="36">
                  <c:v>794.97489419827104</c:v>
                </c:pt>
                <c:pt idx="37">
                  <c:v>851.43019733130564</c:v>
                </c:pt>
                <c:pt idx="38">
                  <c:v>911.17273555426277</c:v>
                </c:pt>
                <c:pt idx="39">
                  <c:v>974.29098245128102</c:v>
                </c:pt>
                <c:pt idx="40">
                  <c:v>1040.8609836982657</c:v>
                </c:pt>
                <c:pt idx="41">
                  <c:v>1110.9441530531537</c:v>
                </c:pt>
                <c:pt idx="42">
                  <c:v>1184.5850148855902</c:v>
                </c:pt>
                <c:pt idx="43">
                  <c:v>1261.8089375052775</c:v>
                </c:pt>
                <c:pt idx="44">
                  <c:v>1342.6199094813323</c:v>
                </c:pt>
                <c:pt idx="45">
                  <c:v>1426.9984184553437</c:v>
                </c:pt>
                <c:pt idx="46">
                  <c:v>1514.8994981251199</c:v>
                </c:pt>
                <c:pt idx="47">
                  <c:v>1606.2510135567334</c:v>
                </c:pt>
                <c:pt idx="48">
                  <c:v>1700.9522572010344</c:v>
                </c:pt>
                <c:pt idx="49">
                  <c:v>1798.872927410619</c:v>
                </c:pt>
                <c:pt idx="50">
                  <c:v>1899.8525574201092</c:v>
                </c:pt>
                <c:pt idx="51">
                  <c:v>2003.7004553490415</c:v>
                </c:pt>
                <c:pt idx="52">
                  <c:v>2110.1962046852914</c:v>
                </c:pt>
                <c:pt idx="53">
                  <c:v>2219.0907600160176</c:v>
                </c:pt>
                <c:pt idx="54">
                  <c:v>2330.1081548676134</c:v>
                </c:pt>
                <c:pt idx="55">
                  <c:v>2442.9478180478386</c:v>
                </c:pt>
                <c:pt idx="56">
                  <c:v>2557.2874727646931</c:v>
                </c:pt>
                <c:pt idx="57">
                  <c:v>2672.7865701562823</c:v>
                </c:pt>
                <c:pt idx="58">
                  <c:v>2789.0901869766808</c:v>
                </c:pt>
                <c:pt idx="59">
                  <c:v>2905.8332973668089</c:v>
                </c:pt>
                <c:pt idx="60">
                  <c:v>3022.6453121595396</c:v>
                </c:pt>
                <c:pt idx="61">
                  <c:v>3139.1547671171693</c:v>
                </c:pt>
                <c:pt idx="62">
                  <c:v>3254.994034698057</c:v>
                </c:pt>
                <c:pt idx="63">
                  <c:v>3369.80393286874</c:v>
                </c:pt>
                <c:pt idx="64">
                  <c:v>3483.2381091936136</c:v>
                </c:pt>
                <c:pt idx="65">
                  <c:v>3594.9670886183626</c:v>
                </c:pt>
                <c:pt idx="66">
                  <c:v>3704.6818883168858</c:v>
                </c:pt>
                <c:pt idx="67">
                  <c:v>3812.0971216916846</c:v>
                </c:pt>
                <c:pt idx="68">
                  <c:v>3916.9535348920945</c:v>
                </c:pt>
                <c:pt idx="69">
                  <c:v>4019.0199417300296</c:v>
                </c:pt>
                <c:pt idx="70">
                  <c:v>4118.0945453260092</c:v>
                </c:pt>
                <c:pt idx="71">
                  <c:v>4214.0056560172752</c:v>
                </c:pt>
                <c:pt idx="72">
                  <c:v>4306.6118340056628</c:v>
                </c:pt>
                <c:pt idx="73">
                  <c:v>4395.8015011635262</c:v>
                </c:pt>
                <c:pt idx="74">
                  <c:v>4481.4920788740601</c:v>
                </c:pt>
                <c:pt idx="75">
                  <c:v>4563.6287175530297</c:v>
                </c:pt>
                <c:pt idx="76">
                  <c:v>4642.1826886272565</c:v>
                </c:pt>
                <c:pt idx="77">
                  <c:v>4717.1495114839508</c:v>
                </c:pt>
                <c:pt idx="78">
                  <c:v>4788.546886664255</c:v>
                </c:pt>
                <c:pt idx="79">
                  <c:v>4856.4125028664257</c:v>
                </c:pt>
                <c:pt idx="80">
                  <c:v>4920.8017797109769</c:v>
                </c:pt>
                <c:pt idx="81">
                  <c:v>4981.7856012679404</c:v>
                </c:pt>
                <c:pt idx="82">
                  <c:v>5039.4480875880809</c:v>
                </c:pt>
                <c:pt idx="83">
                  <c:v>5093.8844433888216</c:v>
                </c:pt>
                <c:pt idx="84">
                  <c:v>5145.1989150191812</c:v>
                </c:pt>
                <c:pt idx="85">
                  <c:v>5193.5028791802433</c:v>
                </c:pt>
                <c:pt idx="86">
                  <c:v>5238.913079839137</c:v>
                </c:pt>
                <c:pt idx="87">
                  <c:v>5281.550023498412</c:v>
                </c:pt>
                <c:pt idx="88">
                  <c:v>5321.5365375538277</c:v>
                </c:pt>
                <c:pt idx="89">
                  <c:v>5358.9964919198255</c:v>
                </c:pt>
                <c:pt idx="90">
                  <c:v>5394.0536804066996</c:v>
                </c:pt>
                <c:pt idx="91">
                  <c:v>5426.8308554466539</c:v>
                </c:pt>
                <c:pt idx="92">
                  <c:v>5457.4489076153477</c:v>
                </c:pt>
                <c:pt idx="93">
                  <c:v>5486.0261798954698</c:v>
                </c:pt>
                <c:pt idx="94">
                  <c:v>5512.6779056876831</c:v>
                </c:pt>
                <c:pt idx="95">
                  <c:v>5537.5157591003317</c:v>
                </c:pt>
                <c:pt idx="96">
                  <c:v>5560.6475059548675</c:v>
                </c:pt>
                <c:pt idx="97">
                  <c:v>5582.1767441482834</c:v>
                </c:pt>
                <c:pt idx="98">
                  <c:v>5602.2027224447811</c:v>
                </c:pt>
                <c:pt idx="99">
                  <c:v>5620.8202273637371</c:v>
                </c:pt>
                <c:pt idx="100">
                  <c:v>5638.1195285366539</c:v>
                </c:pt>
                <c:pt idx="101">
                  <c:v>5654.186373677986</c:v>
                </c:pt>
                <c:pt idx="102">
                  <c:v>5669.10202511838</c:v>
                </c:pt>
                <c:pt idx="103">
                  <c:v>5682.9433306557967</c:v>
                </c:pt>
                <c:pt idx="104">
                  <c:v>5695.7828222691023</c:v>
                </c:pt>
              </c:numCache>
            </c:numRef>
          </c:yVal>
          <c:smooth val="0"/>
        </c:ser>
        <c:ser>
          <c:idx val="5"/>
          <c:order val="5"/>
          <c:tx>
            <c:v>Albertosaurus est.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'[8]Albertosaurus Fig. 10 Data'!$A$14:$A$102</c:f>
              <c:numCache>
                <c:formatCode>General</c:formatCode>
                <c:ptCount val="8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</c:numCache>
            </c:numRef>
          </c:xVal>
          <c:yVal>
            <c:numRef>
              <c:f>'[8]Albertosaurus Fig. 10 Data'!$C$14:$C$102</c:f>
              <c:numCache>
                <c:formatCode>General</c:formatCode>
                <c:ptCount val="89"/>
                <c:pt idx="0">
                  <c:v>15.325330589711289</c:v>
                </c:pt>
                <c:pt idx="1">
                  <c:v>16.801536607605456</c:v>
                </c:pt>
                <c:pt idx="2">
                  <c:v>18.417806334390399</c:v>
                </c:pt>
                <c:pt idx="3">
                  <c:v>20.187000268034367</c:v>
                </c:pt>
                <c:pt idx="4">
                  <c:v>22.123073685950164</c:v>
                </c:pt>
                <c:pt idx="5">
                  <c:v>24.241152487281447</c:v>
                </c:pt>
                <c:pt idx="6">
                  <c:v>26.557610669146321</c:v>
                </c:pt>
                <c:pt idx="7">
                  <c:v>29.090148592374305</c:v>
                </c:pt>
                <c:pt idx="8">
                  <c:v>31.857870956520959</c:v>
                </c:pt>
                <c:pt idx="9">
                  <c:v>34.881363128517748</c:v>
                </c:pt>
                <c:pt idx="10">
                  <c:v>38.182764150802342</c:v>
                </c:pt>
                <c:pt idx="11">
                  <c:v>41.785834390435689</c:v>
                </c:pt>
                <c:pt idx="12">
                  <c:v>45.716015378899279</c:v>
                </c:pt>
                <c:pt idx="13">
                  <c:v>50.00047893298008</c:v>
                </c:pt>
                <c:pt idx="14">
                  <c:v>54.668162142737671</c:v>
                </c:pt>
                <c:pt idx="15">
                  <c:v>59.749784268537745</c:v>
                </c:pt>
                <c:pt idx="16">
                  <c:v>65.277841015245585</c:v>
                </c:pt>
                <c:pt idx="17">
                  <c:v>71.286571062961173</c:v>
                </c:pt>
                <c:pt idx="18">
                  <c:v>77.811889151788108</c:v>
                </c:pt>
                <c:pt idx="19">
                  <c:v>84.89127947263502</c:v>
                </c:pt>
                <c:pt idx="20">
                  <c:v>92.563642645697655</c:v>
                </c:pt>
                <c:pt idx="21">
                  <c:v>100.86908922207587</c:v>
                </c:pt>
                <c:pt idx="22">
                  <c:v>109.84867248188638</c:v>
                </c:pt>
                <c:pt idx="23">
                  <c:v>119.54405339509074</c:v>
                </c:pt>
                <c:pt idx="24">
                  <c:v>129.99709103978896</c:v>
                </c:pt>
                <c:pt idx="25">
                  <c:v>141.24935262505971</c:v>
                </c:pt>
                <c:pt idx="26">
                  <c:v>153.34153863274639</c:v>
                </c:pt>
                <c:pt idx="27">
                  <c:v>166.31282056261452</c:v>
                </c:pt>
                <c:pt idx="28">
                  <c:v>180.20009141313668</c:v>
                </c:pt>
                <c:pt idx="29">
                  <c:v>195.03713240654525</c:v>
                </c:pt>
                <c:pt idx="30">
                  <c:v>210.85370358399794</c:v>
                </c:pt>
                <c:pt idx="31">
                  <c:v>227.67457071273526</c:v>
                </c:pt>
                <c:pt idx="32">
                  <c:v>245.51848634969929</c:v>
                </c:pt>
                <c:pt idx="33">
                  <c:v>264.39714869841191</c:v>
                </c:pt>
                <c:pt idx="34">
                  <c:v>284.31416778691516</c:v>
                </c:pt>
                <c:pt idx="35">
                  <c:v>305.26407409706093</c:v>
                </c:pt>
                <c:pt idx="36">
                  <c:v>327.23140961539224</c:v>
                </c:pt>
                <c:pt idx="37">
                  <c:v>350.18994481598037</c:v>
                </c:pt>
                <c:pt idx="38">
                  <c:v>374.10206676467794</c:v>
                </c:pt>
                <c:pt idx="39">
                  <c:v>398.9183828221523</c:v>
                </c:pt>
                <c:pt idx="40">
                  <c:v>424.57758088781651</c:v>
                </c:pt>
                <c:pt idx="41">
                  <c:v>451.0065805073682</c:v>
                </c:pt>
                <c:pt idx="42">
                  <c:v>478.1209994417469</c:v>
                </c:pt>
                <c:pt idx="43">
                  <c:v>505.8259477358086</c:v>
                </c:pt>
                <c:pt idx="44">
                  <c:v>534.01714651826819</c:v>
                </c:pt>
                <c:pt idx="45">
                  <c:v>562.58235260002334</c:v>
                </c:pt>
                <c:pt idx="46">
                  <c:v>591.4030535494087</c:v>
                </c:pt>
                <c:pt idx="47">
                  <c:v>620.35638258739391</c:v>
                </c:pt>
                <c:pt idx="48">
                  <c:v>649.31718965121479</c:v>
                </c:pt>
                <c:pt idx="49">
                  <c:v>678.16019547207225</c:v>
                </c:pt>
                <c:pt idx="50">
                  <c:v>706.76215037333384</c:v>
                </c:pt>
                <c:pt idx="51">
                  <c:v>735.00391920165043</c:v>
                </c:pt>
                <c:pt idx="52">
                  <c:v>762.77241838229645</c:v>
                </c:pt>
                <c:pt idx="53">
                  <c:v>789.96234011216313</c:v>
                </c:pt>
                <c:pt idx="54">
                  <c:v>816.47761133866175</c:v>
                </c:pt>
                <c:pt idx="55">
                  <c:v>842.23255029576251</c:v>
                </c:pt>
                <c:pt idx="56">
                  <c:v>867.15269970008399</c:v>
                </c:pt>
                <c:pt idx="57">
                  <c:v>891.1753319644223</c:v>
                </c:pt>
                <c:pt idx="58">
                  <c:v>914.24963680669782</c:v>
                </c:pt>
                <c:pt idx="59">
                  <c:v>936.33661449647286</c:v>
                </c:pt>
                <c:pt idx="60">
                  <c:v>957.40870806399721</c:v>
                </c:pt>
                <c:pt idx="61">
                  <c:v>977.44921479020115</c:v>
                </c:pt>
                <c:pt idx="62">
                  <c:v>996.45152118902604</c:v>
                </c:pt>
                <c:pt idx="63">
                  <c:v>1014.4182067218079</c:v>
                </c:pt>
                <c:pt idx="64">
                  <c:v>1031.3600600625837</c:v>
                </c:pt>
                <c:pt idx="65">
                  <c:v>1047.2950483853078</c:v>
                </c:pt>
                <c:pt idx="66">
                  <c:v>1062.247275429741</c:v>
                </c:pt>
                <c:pt idx="67">
                  <c:v>1076.2459585647289</c:v>
                </c:pt>
                <c:pt idx="68">
                  <c:v>1089.324449188791</c:v>
                </c:pt>
                <c:pt idx="69">
                  <c:v>1101.5193149866943</c:v>
                </c:pt>
                <c:pt idx="70">
                  <c:v>1112.86949709958</c:v>
                </c:pt>
                <c:pt idx="71">
                  <c:v>1123.4155503728891</c:v>
                </c:pt>
                <c:pt idx="72">
                  <c:v>1133.1989706424677</c:v>
                </c:pt>
                <c:pt idx="73">
                  <c:v>1142.2616095543622</c:v>
                </c:pt>
                <c:pt idx="74">
                  <c:v>1150.6451746812422</c:v>
                </c:pt>
                <c:pt idx="75">
                  <c:v>1158.3908106512404</c:v>
                </c:pt>
                <c:pt idx="76">
                  <c:v>1165.5387555703337</c:v>
                </c:pt>
                <c:pt idx="77">
                  <c:v>1172.1280661105232</c:v>
                </c:pt>
                <c:pt idx="78">
                  <c:v>1178.196404161785</c:v>
                </c:pt>
                <c:pt idx="79">
                  <c:v>1183.7798778173496</c:v>
                </c:pt>
                <c:pt idx="80">
                  <c:v>1188.9129295975065</c:v>
                </c:pt>
                <c:pt idx="81">
                  <c:v>1193.6282651447762</c:v>
                </c:pt>
                <c:pt idx="82">
                  <c:v>1197.9568160816223</c:v>
                </c:pt>
                <c:pt idx="83">
                  <c:v>1201.9277312606532</c:v>
                </c:pt>
                <c:pt idx="84">
                  <c:v>1205.5683912165366</c:v>
                </c:pt>
                <c:pt idx="85">
                  <c:v>1208.9044412180262</c:v>
                </c:pt>
                <c:pt idx="86">
                  <c:v>1211.9598388950603</c:v>
                </c:pt>
                <c:pt idx="87">
                  <c:v>1214.7569129640717</c:v>
                </c:pt>
                <c:pt idx="88">
                  <c:v>1217.3164300841306</c:v>
                </c:pt>
              </c:numCache>
            </c:numRef>
          </c:yVal>
          <c:smooth val="0"/>
        </c:ser>
        <c:ser>
          <c:idx val="6"/>
          <c:order val="6"/>
          <c:tx>
            <c:v>Gorgosaurus est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'[8]Gorgosaurus Fig. 10 Data'!$A$26:$A$79</c:f>
              <c:numCache>
                <c:formatCode>General</c:formatCode>
                <c:ptCount val="54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</c:v>
                </c:pt>
                <c:pt idx="37">
                  <c:v>14</c:v>
                </c:pt>
                <c:pt idx="38">
                  <c:v>14.25</c:v>
                </c:pt>
                <c:pt idx="39">
                  <c:v>14.5</c:v>
                </c:pt>
                <c:pt idx="40">
                  <c:v>14.75</c:v>
                </c:pt>
                <c:pt idx="41">
                  <c:v>15</c:v>
                </c:pt>
                <c:pt idx="42">
                  <c:v>15.25</c:v>
                </c:pt>
                <c:pt idx="43">
                  <c:v>15.5</c:v>
                </c:pt>
                <c:pt idx="44">
                  <c:v>15.75</c:v>
                </c:pt>
                <c:pt idx="45">
                  <c:v>16</c:v>
                </c:pt>
                <c:pt idx="46">
                  <c:v>16.25</c:v>
                </c:pt>
                <c:pt idx="47">
                  <c:v>16.5</c:v>
                </c:pt>
                <c:pt idx="48">
                  <c:v>16.75</c:v>
                </c:pt>
                <c:pt idx="49">
                  <c:v>17</c:v>
                </c:pt>
                <c:pt idx="50">
                  <c:v>17.25</c:v>
                </c:pt>
                <c:pt idx="51">
                  <c:v>17.5</c:v>
                </c:pt>
                <c:pt idx="52">
                  <c:v>17.75</c:v>
                </c:pt>
                <c:pt idx="53">
                  <c:v>18</c:v>
                </c:pt>
              </c:numCache>
            </c:numRef>
          </c:xVal>
          <c:yVal>
            <c:numRef>
              <c:f>'[8]Gorgosaurus Fig. 10 Data'!$C$26:$C$79</c:f>
              <c:numCache>
                <c:formatCode>General</c:formatCode>
                <c:ptCount val="54"/>
                <c:pt idx="0">
                  <c:v>144.9519001634238</c:v>
                </c:pt>
                <c:pt idx="1">
                  <c:v>152.05328061839163</c:v>
                </c:pt>
                <c:pt idx="2">
                  <c:v>159.47527032254163</c:v>
                </c:pt>
                <c:pt idx="3">
                  <c:v>167.22962949944827</c:v>
                </c:pt>
                <c:pt idx="4">
                  <c:v>175.32828028089867</c:v>
                </c:pt>
                <c:pt idx="5">
                  <c:v>183.78327955799077</c:v>
                </c:pt>
                <c:pt idx="6">
                  <c:v>192.60678838256837</c:v>
                </c:pt>
                <c:pt idx="7">
                  <c:v>201.81103773832746</c:v>
                </c:pt>
                <c:pt idx="8">
                  <c:v>211.4082905127153</c:v>
                </c:pt>
                <c:pt idx="9">
                  <c:v>221.41079951652301</c:v>
                </c:pt>
                <c:pt idx="10">
                  <c:v>231.83076141825515</c:v>
                </c:pt>
                <c:pt idx="11">
                  <c:v>242.6802664853615</c:v>
                </c:pt>
                <c:pt idx="12">
                  <c:v>253.97124405461264</c:v>
                </c:pt>
                <c:pt idx="13">
                  <c:v>265.71540368963758</c:v>
                </c:pt>
                <c:pt idx="14">
                  <c:v>277.92417202521449</c:v>
                </c:pt>
                <c:pt idx="15">
                  <c:v>290.60862534551569</c:v>
                </c:pt>
                <c:pt idx="16">
                  <c:v>303.77941799729126</c:v>
                </c:pt>
                <c:pt idx="17">
                  <c:v>317.4467067989255</c:v>
                </c:pt>
                <c:pt idx="18">
                  <c:v>331.62007167229001</c:v>
                </c:pt>
                <c:pt idx="19">
                  <c:v>346.30843279604619</c:v>
                </c:pt>
                <c:pt idx="20">
                  <c:v>361.51996465604321</c:v>
                </c:pt>
                <c:pt idx="21">
                  <c:v>377.2620074500241</c:v>
                </c:pt>
                <c:pt idx="22">
                  <c:v>393.54097638909263</c:v>
                </c:pt>
                <c:pt idx="23">
                  <c:v>410.36226952615453</c:v>
                </c:pt>
                <c:pt idx="24">
                  <c:v>427.73017483043736</c:v>
                </c:pt>
                <c:pt idx="25">
                  <c:v>445.64777731558314</c:v>
                </c:pt>
                <c:pt idx="26">
                  <c:v>464.11686711479882</c:v>
                </c:pt>
                <c:pt idx="27">
                  <c:v>483.13784947805203</c:v>
                </c:pt>
                <c:pt idx="28">
                  <c:v>502.70965774100586</c:v>
                </c:pt>
                <c:pt idx="29">
                  <c:v>522.82967038082245</c:v>
                </c:pt>
                <c:pt idx="30">
                  <c:v>543.4936333275939</c:v>
                </c:pt>
                <c:pt idx="31">
                  <c:v>564.69558873934761</c:v>
                </c:pt>
                <c:pt idx="32">
                  <c:v>586.42781147077187</c:v>
                </c:pt>
                <c:pt idx="33">
                  <c:v>608.68075446857836</c:v>
                </c:pt>
                <c:pt idx="34">
                  <c:v>631.44300430753299</c:v>
                </c:pt>
                <c:pt idx="35">
                  <c:v>654.70124803876922</c:v>
                </c:pt>
                <c:pt idx="36">
                  <c:v>678.44025245458465</c:v>
                </c:pt>
                <c:pt idx="37">
                  <c:v>678.44025245458465</c:v>
                </c:pt>
                <c:pt idx="38">
                  <c:v>702.6428567805898</c:v>
                </c:pt>
                <c:pt idx="39">
                  <c:v>727.28997968652959</c:v>
                </c:pt>
                <c:pt idx="40">
                  <c:v>752.36064136174798</c:v>
                </c:pt>
                <c:pt idx="41">
                  <c:v>777.83200123130268</c:v>
                </c:pt>
                <c:pt idx="42">
                  <c:v>803.67941169614403</c:v>
                </c:pt>
                <c:pt idx="43">
                  <c:v>829.87648806838058</c:v>
                </c:pt>
                <c:pt idx="44">
                  <c:v>856.39519464405919</c:v>
                </c:pt>
                <c:pt idx="45">
                  <c:v>883.20594661545704</c:v>
                </c:pt>
                <c:pt idx="46">
                  <c:v>910.27772727759861</c:v>
                </c:pt>
                <c:pt idx="47">
                  <c:v>937.5782197350967</c:v>
                </c:pt>
                <c:pt idx="48">
                  <c:v>965.07395207135392</c:v>
                </c:pt>
                <c:pt idx="49">
                  <c:v>992.73045470867203</c:v>
                </c:pt>
                <c:pt idx="50">
                  <c:v>1020.5124284709688</c:v>
                </c:pt>
                <c:pt idx="51">
                  <c:v>1048.3839216663107</c:v>
                </c:pt>
                <c:pt idx="52">
                  <c:v>1076.3085143397348</c:v>
                </c:pt>
                <c:pt idx="53">
                  <c:v>1104.2495077124283</c:v>
                </c:pt>
              </c:numCache>
            </c:numRef>
          </c:yVal>
          <c:smooth val="0"/>
        </c:ser>
        <c:ser>
          <c:idx val="7"/>
          <c:order val="7"/>
          <c:tx>
            <c:v>Gorgosaurus high outer mass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'[8]Gorgosaurus Fig. 10 Data'!$A$79:$A$127</c:f>
              <c:numCache>
                <c:formatCode>General</c:formatCode>
                <c:ptCount val="49"/>
                <c:pt idx="0">
                  <c:v>18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</c:v>
                </c:pt>
                <c:pt idx="17">
                  <c:v>22.25</c:v>
                </c:pt>
                <c:pt idx="18">
                  <c:v>22.5</c:v>
                </c:pt>
                <c:pt idx="19">
                  <c:v>22.75</c:v>
                </c:pt>
                <c:pt idx="20">
                  <c:v>23</c:v>
                </c:pt>
                <c:pt idx="21">
                  <c:v>23.25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25</c:v>
                </c:pt>
                <c:pt idx="29">
                  <c:v>25.25</c:v>
                </c:pt>
                <c:pt idx="30">
                  <c:v>25.5</c:v>
                </c:pt>
                <c:pt idx="31">
                  <c:v>25.75</c:v>
                </c:pt>
                <c:pt idx="32">
                  <c:v>26</c:v>
                </c:pt>
                <c:pt idx="33">
                  <c:v>26.25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27.25</c:v>
                </c:pt>
                <c:pt idx="38">
                  <c:v>27.5</c:v>
                </c:pt>
                <c:pt idx="39">
                  <c:v>27.75</c:v>
                </c:pt>
                <c:pt idx="40">
                  <c:v>28</c:v>
                </c:pt>
                <c:pt idx="41">
                  <c:v>28.25</c:v>
                </c:pt>
                <c:pt idx="42">
                  <c:v>28.5</c:v>
                </c:pt>
                <c:pt idx="43">
                  <c:v>28.75</c:v>
                </c:pt>
                <c:pt idx="44">
                  <c:v>29</c:v>
                </c:pt>
                <c:pt idx="45">
                  <c:v>29.25</c:v>
                </c:pt>
                <c:pt idx="46">
                  <c:v>29.5</c:v>
                </c:pt>
                <c:pt idx="47">
                  <c:v>29.75</c:v>
                </c:pt>
                <c:pt idx="48">
                  <c:v>30</c:v>
                </c:pt>
              </c:numCache>
            </c:numRef>
          </c:xVal>
          <c:yVal>
            <c:numRef>
              <c:f>'[8]Gorgosaurus Fig. 10 Data'!$D$79:$D$127</c:f>
              <c:numCache>
                <c:formatCode>General</c:formatCode>
                <c:ptCount val="49"/>
                <c:pt idx="0">
                  <c:v>1104.2495077124283</c:v>
                </c:pt>
                <c:pt idx="1">
                  <c:v>1132.1701167251874</c:v>
                </c:pt>
                <c:pt idx="2">
                  <c:v>1160.0336635448891</c:v>
                </c:pt>
                <c:pt idx="3">
                  <c:v>1187.8037698743335</c:v>
                </c:pt>
                <c:pt idx="4">
                  <c:v>1215.4445459286619</c:v>
                </c:pt>
                <c:pt idx="5">
                  <c:v>1242.920774005052</c:v>
                </c:pt>
                <c:pt idx="6">
                  <c:v>1270.1980846746403</c:v>
                </c:pt>
                <c:pt idx="7">
                  <c:v>1297.2431237637174</c:v>
                </c:pt>
                <c:pt idx="8">
                  <c:v>1324.0237084612311</c:v>
                </c:pt>
                <c:pt idx="9">
                  <c:v>1350.508971086806</c:v>
                </c:pt>
                <c:pt idx="10">
                  <c:v>1376.6694892724313</c:v>
                </c:pt>
                <c:pt idx="11">
                  <c:v>1402.4774015458881</c:v>
                </c:pt>
                <c:pt idx="12">
                  <c:v>1427.9065075488425</c:v>
                </c:pt>
                <c:pt idx="13">
                  <c:v>1452.9323523712712</c:v>
                </c:pt>
                <c:pt idx="14">
                  <c:v>1477.5322947306959</c:v>
                </c:pt>
                <c:pt idx="15">
                  <c:v>1501.6855589640691</c:v>
                </c:pt>
                <c:pt idx="16">
                  <c:v>1525.373271027207</c:v>
                </c:pt>
                <c:pt idx="17">
                  <c:v>1548.5784789070563</c:v>
                </c:pt>
                <c:pt idx="18">
                  <c:v>1571.286158042353</c:v>
                </c:pt>
                <c:pt idx="19">
                  <c:v>1593.4832025156102</c:v>
                </c:pt>
                <c:pt idx="20">
                  <c:v>1615.1584029219682</c:v>
                </c:pt>
                <c:pt idx="21">
                  <c:v>1636.3024119371494</c:v>
                </c:pt>
                <c:pt idx="22">
                  <c:v>1656.9076986972673</c:v>
                </c:pt>
                <c:pt idx="23">
                  <c:v>1676.9684931678851</c:v>
                </c:pt>
                <c:pt idx="24">
                  <c:v>1696.4807217195041</c:v>
                </c:pt>
                <c:pt idx="25">
                  <c:v>1715.4419351431109</c:v>
                </c:pt>
                <c:pt idx="26">
                  <c:v>1733.8512303344173</c:v>
                </c:pt>
                <c:pt idx="27">
                  <c:v>1751.7091668512744</c:v>
                </c:pt>
                <c:pt idx="28">
                  <c:v>1769.0176795078535</c:v>
                </c:pt>
                <c:pt idx="29">
                  <c:v>1785.7799881141648</c:v>
                </c:pt>
                <c:pt idx="30">
                  <c:v>1802.0005054029132</c:v>
                </c:pt>
                <c:pt idx="31">
                  <c:v>1817.6847441101329</c:v>
                </c:pt>
                <c:pt idx="32">
                  <c:v>1832.8392240939493</c:v>
                </c:pt>
                <c:pt idx="33">
                  <c:v>1847.4713802894669</c:v>
                </c:pt>
                <c:pt idx="34">
                  <c:v>1861.5894722092457</c:v>
                </c:pt>
                <c:pt idx="35">
                  <c:v>1875.2024956099938</c:v>
                </c:pt>
                <c:pt idx="36">
                  <c:v>1888.3200968585488</c:v>
                </c:pt>
                <c:pt idx="37">
                  <c:v>1900.9524904453256</c:v>
                </c:pt>
                <c:pt idx="38">
                  <c:v>1913.1103800123019</c:v>
                </c:pt>
                <c:pt idx="39">
                  <c:v>1924.8048831861599</c:v>
                </c:pt>
                <c:pt idx="40">
                  <c:v>1936.0474604360716</c:v>
                </c:pt>
                <c:pt idx="41">
                  <c:v>1946.8498481102704</c:v>
                </c:pt>
                <c:pt idx="42">
                  <c:v>1957.2239957462748</c:v>
                </c:pt>
                <c:pt idx="43">
                  <c:v>1967.1820076964998</c:v>
                </c:pt>
                <c:pt idx="44">
                  <c:v>1976.7360890640632</c:v>
                </c:pt>
                <c:pt idx="45">
                  <c:v>1985.8984959026509</c:v>
                </c:pt>
                <c:pt idx="46">
                  <c:v>1994.6814895991918</c:v>
                </c:pt>
                <c:pt idx="47">
                  <c:v>2003.0972953284713</c:v>
                </c:pt>
                <c:pt idx="48">
                  <c:v>2011.1580644443632</c:v>
                </c:pt>
              </c:numCache>
            </c:numRef>
          </c:yVal>
          <c:smooth val="0"/>
        </c:ser>
        <c:ser>
          <c:idx val="8"/>
          <c:order val="8"/>
          <c:tx>
            <c:v>Albertosaurus high outer mass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'[8]Albertosaurus Fig. 10 Data'!$A$102:$A$126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'[8]Albertosaurus Fig. 10 Data'!$D$102:$D$126</c:f>
              <c:numCache>
                <c:formatCode>General</c:formatCode>
                <c:ptCount val="25"/>
                <c:pt idx="0">
                  <c:v>1217.3164300841306</c:v>
                </c:pt>
                <c:pt idx="1">
                  <c:v>1219.6576673413842</c:v>
                </c:pt>
                <c:pt idx="2">
                  <c:v>1221.7984882767641</c:v>
                </c:pt>
                <c:pt idx="3">
                  <c:v>1223.7554207418598</c:v>
                </c:pt>
                <c:pt idx="4">
                  <c:v>1225.5437351917062</c:v>
                </c:pt>
                <c:pt idx="5">
                  <c:v>1227.1775223036177</c:v>
                </c:pt>
                <c:pt idx="6">
                  <c:v>1228.6697690514895</c:v>
                </c:pt>
                <c:pt idx="7">
                  <c:v>1230.0324325688825</c:v>
                </c:pt>
                <c:pt idx="8">
                  <c:v>1231.2765113055798</c:v>
                </c:pt>
                <c:pt idx="9">
                  <c:v>1232.4121131249324</c:v>
                </c:pt>
                <c:pt idx="10">
                  <c:v>1233.4485201068317</c:v>
                </c:pt>
                <c:pt idx="11">
                  <c:v>1234.394249916938</c:v>
                </c:pt>
                <c:pt idx="12">
                  <c:v>1235.2571136799634</c:v>
                </c:pt>
                <c:pt idx="13">
                  <c:v>1236.0442703561118</c:v>
                </c:pt>
                <c:pt idx="14">
                  <c:v>1236.7622776677219</c:v>
                </c:pt>
                <c:pt idx="15">
                  <c:v>1237.4171396599004</c:v>
                </c:pt>
                <c:pt idx="16">
                  <c:v>1238.0143510063835</c:v>
                </c:pt>
                <c:pt idx="17">
                  <c:v>1238.5589381916427</c:v>
                </c:pt>
                <c:pt idx="18">
                  <c:v>1239.0554977137754</c:v>
                </c:pt>
                <c:pt idx="19">
                  <c:v>1239.508231461188</c:v>
                </c:pt>
                <c:pt idx="20">
                  <c:v>1239.9209794204728</c:v>
                </c:pt>
                <c:pt idx="21">
                  <c:v>1240.2972498740837</c:v>
                </c:pt>
                <c:pt idx="22">
                  <c:v>1240.6402472450986</c:v>
                </c:pt>
                <c:pt idx="23">
                  <c:v>1240.9528977431423</c:v>
                </c:pt>
                <c:pt idx="24">
                  <c:v>1241.2378729608699</c:v>
                </c:pt>
              </c:numCache>
            </c:numRef>
          </c:yVal>
          <c:smooth val="0"/>
        </c:ser>
        <c:ser>
          <c:idx val="9"/>
          <c:order val="9"/>
          <c:tx>
            <c:v>Daspletosaurus est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'[8]Daspletosaurus Fig. 10 Data'!$A$46:$A$90</c:f>
              <c:numCache>
                <c:formatCode>General</c:formatCode>
                <c:ptCount val="45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</c:numCache>
            </c:numRef>
          </c:xVal>
          <c:yVal>
            <c:numRef>
              <c:f>'[8]Daspletosaurus Fig. 10 Data'!$C$46:$C$90</c:f>
              <c:numCache>
                <c:formatCode>General</c:formatCode>
                <c:ptCount val="45"/>
                <c:pt idx="0">
                  <c:v>496.00168815333262</c:v>
                </c:pt>
                <c:pt idx="1">
                  <c:v>528.19516047826903</c:v>
                </c:pt>
                <c:pt idx="2">
                  <c:v>561.64642520956363</c:v>
                </c:pt>
                <c:pt idx="3">
                  <c:v>596.29998037069709</c:v>
                </c:pt>
                <c:pt idx="4">
                  <c:v>632.08708739690019</c:v>
                </c:pt>
                <c:pt idx="5">
                  <c:v>668.92581577743067</c:v>
                </c:pt>
                <c:pt idx="6">
                  <c:v>706.72137868009168</c:v>
                </c:pt>
                <c:pt idx="7">
                  <c:v>745.36677518330293</c:v>
                </c:pt>
                <c:pt idx="8">
                  <c:v>784.74374356069859</c:v>
                </c:pt>
                <c:pt idx="9">
                  <c:v>824.72401749871824</c:v>
                </c:pt>
                <c:pt idx="10">
                  <c:v>865.17086387484767</c:v>
                </c:pt>
                <c:pt idx="11">
                  <c:v>905.94086761179187</c:v>
                </c:pt>
                <c:pt idx="12">
                  <c:v>946.88591704541705</c:v>
                </c:pt>
                <c:pt idx="13">
                  <c:v>987.85533307973674</c:v>
                </c:pt>
                <c:pt idx="14">
                  <c:v>1028.6980779241001</c:v>
                </c:pt>
                <c:pt idx="15">
                  <c:v>1069.2649750034557</c:v>
                </c:pt>
                <c:pt idx="16">
                  <c:v>1109.4108710386495</c:v>
                </c:pt>
                <c:pt idx="17">
                  <c:v>1148.9966743580476</c:v>
                </c:pt>
                <c:pt idx="18">
                  <c:v>1187.8912099781985</c:v>
                </c:pt>
                <c:pt idx="19">
                  <c:v>1225.9728413672785</c:v>
                </c:pt>
                <c:pt idx="20">
                  <c:v>1263.1308203587735</c:v>
                </c:pt>
                <c:pt idx="21">
                  <c:v>1299.2663395603961</c:v>
                </c:pt>
                <c:pt idx="22">
                  <c:v>1334.2932749060053</c:v>
                </c:pt>
                <c:pt idx="23">
                  <c:v>1368.1386188680781</c:v>
                </c:pt>
                <c:pt idx="24">
                  <c:v>1400.742616540359</c:v>
                </c:pt>
                <c:pt idx="25">
                  <c:v>1432.0586267363481</c:v>
                </c:pt>
                <c:pt idx="26">
                  <c:v>1462.052738047</c:v>
                </c:pt>
                <c:pt idx="27">
                  <c:v>1490.7031752797925</c:v>
                </c:pt>
                <c:pt idx="28">
                  <c:v>1517.9995348672426</c:v>
                </c:pt>
                <c:pt idx="29">
                  <c:v>1543.9418888483333</c:v>
                </c:pt>
                <c:pt idx="30">
                  <c:v>1568.5397961698197</c:v>
                </c:pt>
                <c:pt idx="31">
                  <c:v>1591.8112576781837</c:v>
                </c:pt>
                <c:pt idx="32">
                  <c:v>1613.7816476616335</c:v>
                </c:pt>
                <c:pt idx="33">
                  <c:v>1634.4826505368201</c:v>
                </c:pt>
                <c:pt idx="34">
                  <c:v>1653.9512266086333</c:v>
                </c:pt>
                <c:pt idx="35">
                  <c:v>1672.22862606691</c:v>
                </c:pt>
                <c:pt idx="36">
                  <c:v>1689.3594657657927</c:v>
                </c:pt>
                <c:pt idx="37">
                  <c:v>1705.3908790430182</c:v>
                </c:pt>
                <c:pt idx="38">
                  <c:v>1720.3717450016513</c:v>
                </c:pt>
                <c:pt idx="39">
                  <c:v>1734.3520003672775</c:v>
                </c:pt>
                <c:pt idx="40">
                  <c:v>1747.3820342768402</c:v>
                </c:pt>
                <c:pt idx="41">
                  <c:v>1759.5121641441146</c:v>
                </c:pt>
                <c:pt idx="42">
                  <c:v>1770.7921890488562</c:v>
                </c:pt>
                <c:pt idx="43">
                  <c:v>1781.2710158628283</c:v>
                </c:pt>
                <c:pt idx="44">
                  <c:v>1790.9963524974078</c:v>
                </c:pt>
              </c:numCache>
            </c:numRef>
          </c:yVal>
          <c:smooth val="0"/>
        </c:ser>
        <c:ser>
          <c:idx val="10"/>
          <c:order val="10"/>
          <c:tx>
            <c:v>Daspletosaurus high outer mass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'[8]Daspletosaurus Fig. 10 Data'!$A$90:$A$126</c:f>
              <c:numCache>
                <c:formatCode>General</c:formatCode>
                <c:ptCount val="37"/>
                <c:pt idx="0">
                  <c:v>21</c:v>
                </c:pt>
                <c:pt idx="1">
                  <c:v>21.25</c:v>
                </c:pt>
                <c:pt idx="2">
                  <c:v>21.5</c:v>
                </c:pt>
                <c:pt idx="3">
                  <c:v>21.75</c:v>
                </c:pt>
                <c:pt idx="4">
                  <c:v>22</c:v>
                </c:pt>
                <c:pt idx="5">
                  <c:v>22.25</c:v>
                </c:pt>
                <c:pt idx="6">
                  <c:v>22.5</c:v>
                </c:pt>
                <c:pt idx="7">
                  <c:v>22.75</c:v>
                </c:pt>
                <c:pt idx="8">
                  <c:v>23</c:v>
                </c:pt>
                <c:pt idx="9">
                  <c:v>23.25</c:v>
                </c:pt>
                <c:pt idx="10">
                  <c:v>23.5</c:v>
                </c:pt>
                <c:pt idx="11">
                  <c:v>23.75</c:v>
                </c:pt>
                <c:pt idx="12">
                  <c:v>24</c:v>
                </c:pt>
                <c:pt idx="13">
                  <c:v>24.25</c:v>
                </c:pt>
                <c:pt idx="14">
                  <c:v>24.5</c:v>
                </c:pt>
                <c:pt idx="15">
                  <c:v>24.75</c:v>
                </c:pt>
                <c:pt idx="16">
                  <c:v>25</c:v>
                </c:pt>
                <c:pt idx="17">
                  <c:v>25.25</c:v>
                </c:pt>
                <c:pt idx="18">
                  <c:v>25.5</c:v>
                </c:pt>
                <c:pt idx="19">
                  <c:v>25.75</c:v>
                </c:pt>
                <c:pt idx="20">
                  <c:v>26</c:v>
                </c:pt>
                <c:pt idx="21">
                  <c:v>26.25</c:v>
                </c:pt>
                <c:pt idx="22">
                  <c:v>26.5</c:v>
                </c:pt>
                <c:pt idx="23">
                  <c:v>26.75</c:v>
                </c:pt>
                <c:pt idx="24">
                  <c:v>27</c:v>
                </c:pt>
                <c:pt idx="25">
                  <c:v>27.25</c:v>
                </c:pt>
                <c:pt idx="26">
                  <c:v>27.5</c:v>
                </c:pt>
                <c:pt idx="27">
                  <c:v>27.75</c:v>
                </c:pt>
                <c:pt idx="28">
                  <c:v>28</c:v>
                </c:pt>
                <c:pt idx="29">
                  <c:v>28.25</c:v>
                </c:pt>
                <c:pt idx="30">
                  <c:v>28.5</c:v>
                </c:pt>
                <c:pt idx="31">
                  <c:v>28.75</c:v>
                </c:pt>
                <c:pt idx="32">
                  <c:v>29</c:v>
                </c:pt>
                <c:pt idx="33">
                  <c:v>29.25</c:v>
                </c:pt>
                <c:pt idx="34">
                  <c:v>29.5</c:v>
                </c:pt>
                <c:pt idx="35">
                  <c:v>29.75</c:v>
                </c:pt>
                <c:pt idx="36">
                  <c:v>30</c:v>
                </c:pt>
              </c:numCache>
            </c:numRef>
          </c:xVal>
          <c:yVal>
            <c:numRef>
              <c:f>'[8]Daspletosaurus Fig. 10 Data'!$D$90:$D$126</c:f>
              <c:numCache>
                <c:formatCode>General</c:formatCode>
                <c:ptCount val="37"/>
                <c:pt idx="0">
                  <c:v>1790.9963524974078</c:v>
                </c:pt>
                <c:pt idx="1">
                  <c:v>1800.0144621716888</c:v>
                </c:pt>
                <c:pt idx="2">
                  <c:v>1808.3699723949389</c:v>
                </c:pt>
                <c:pt idx="3">
                  <c:v>1816.1057323743605</c:v>
                </c:pt>
                <c:pt idx="4">
                  <c:v>1823.2627127455703</c:v>
                </c:pt>
                <c:pt idx="5">
                  <c:v>1829.8799418326662</c:v>
                </c:pt>
                <c:pt idx="6">
                  <c:v>1835.9944730380307</c:v>
                </c:pt>
                <c:pt idx="7">
                  <c:v>1841.6413784066299</c:v>
                </c:pt>
                <c:pt idx="8">
                  <c:v>1846.8537638796797</c:v>
                </c:pt>
                <c:pt idx="9">
                  <c:v>1851.6628022278956</c:v>
                </c:pt>
                <c:pt idx="10">
                  <c:v>1856.0977801200727</c:v>
                </c:pt>
                <c:pt idx="11">
                  <c:v>1860.1861562275294</c:v>
                </c:pt>
                <c:pt idx="12">
                  <c:v>1863.9536276816841</c:v>
                </c:pt>
                <c:pt idx="13">
                  <c:v>1867.424202586154</c:v>
                </c:pt>
                <c:pt idx="14">
                  <c:v>1870.6202766339684</c:v>
                </c:pt>
                <c:pt idx="15">
                  <c:v>1873.5627121941541</c:v>
                </c:pt>
                <c:pt idx="16">
                  <c:v>1876.2709185106401</c:v>
                </c:pt>
                <c:pt idx="17">
                  <c:v>1878.7629319017151</c:v>
                </c:pt>
                <c:pt idx="18">
                  <c:v>1881.0554950621063</c:v>
                </c:pt>
                <c:pt idx="19">
                  <c:v>1883.1641347546843</c:v>
                </c:pt>
                <c:pt idx="20">
                  <c:v>1885.103237337323</c:v>
                </c:pt>
                <c:pt idx="21">
                  <c:v>1886.8861217052979</c:v>
                </c:pt>
                <c:pt idx="22">
                  <c:v>1888.5251093433021</c:v>
                </c:pt>
                <c:pt idx="23">
                  <c:v>1890.0315912762724</c:v>
                </c:pt>
                <c:pt idx="24">
                  <c:v>1891.4160917869913</c:v>
                </c:pt>
                <c:pt idx="25">
                  <c:v>1892.6883288330662</c:v>
                </c:pt>
                <c:pt idx="26">
                  <c:v>1893.857271148305</c:v>
                </c:pt>
                <c:pt idx="27">
                  <c:v>1894.931192055476</c:v>
                </c:pt>
                <c:pt idx="28">
                  <c:v>1895.9177200505105</c:v>
                </c:pt>
                <c:pt idx="29">
                  <c:v>1896.8238862437552</c:v>
                </c:pt>
                <c:pt idx="30">
                  <c:v>1897.6561687631315</c:v>
                </c:pt>
                <c:pt idx="31">
                  <c:v>1898.4205342380519</c:v>
                </c:pt>
                <c:pt idx="32">
                  <c:v>1899.1224764925601</c:v>
                </c:pt>
                <c:pt idx="33">
                  <c:v>1899.7670525822593</c:v>
                </c:pt>
                <c:pt idx="34">
                  <c:v>1900.3589163127385</c:v>
                </c:pt>
                <c:pt idx="35">
                  <c:v>1900.902349378048</c:v>
                </c:pt>
                <c:pt idx="36">
                  <c:v>1901.4012902567738</c:v>
                </c:pt>
              </c:numCache>
            </c:numRef>
          </c:yVal>
          <c:smooth val="0"/>
        </c:ser>
        <c:ser>
          <c:idx val="11"/>
          <c:order val="11"/>
          <c:tx>
            <c:v>Tyrannosaurus high outer mass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'[8]Tyrannosaurus Fig. 10 Data'!$A$118:$A$126</c:f>
              <c:numCache>
                <c:formatCode>General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'[8]Tyrannosaurus Fig. 10 Data'!$D$118:$D$126</c:f>
              <c:numCache>
                <c:formatCode>General</c:formatCode>
                <c:ptCount val="9"/>
                <c:pt idx="0">
                  <c:v>5695.7828222691023</c:v>
                </c:pt>
                <c:pt idx="1">
                  <c:v>5707.6888369947219</c:v>
                </c:pt>
                <c:pt idx="2">
                  <c:v>5718.7256549787126</c:v>
                </c:pt>
                <c:pt idx="3">
                  <c:v>5728.9536503775844</c:v>
                </c:pt>
                <c:pt idx="4">
                  <c:v>5738.4294513874629</c:v>
                </c:pt>
                <c:pt idx="5">
                  <c:v>5747.2061062312823</c:v>
                </c:pt>
                <c:pt idx="6">
                  <c:v>5755.3332524282232</c:v>
                </c:pt>
                <c:pt idx="7">
                  <c:v>5762.8572871102615</c:v>
                </c:pt>
                <c:pt idx="8">
                  <c:v>5769.8215365401893</c:v>
                </c:pt>
              </c:numCache>
            </c:numRef>
          </c:yVal>
          <c:smooth val="0"/>
        </c:ser>
        <c:ser>
          <c:idx val="12"/>
          <c:order val="12"/>
          <c:tx>
            <c:v>Tyrannosaurus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noFill/>
              </a:ln>
            </c:spPr>
          </c:marker>
          <c:xVal>
            <c:numRef>
              <c:f>'[8]Tyrannosaurus Fig. 10 Data'!$G$71:$G$77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'[8]Tyrannosaurus Fig. 10 Data'!$H$71:$H$77</c:f>
              <c:numCache>
                <c:formatCode>General</c:formatCode>
                <c:ptCount val="7"/>
                <c:pt idx="0">
                  <c:v>29.9</c:v>
                </c:pt>
                <c:pt idx="1">
                  <c:v>1807</c:v>
                </c:pt>
                <c:pt idx="2">
                  <c:v>1761</c:v>
                </c:pt>
                <c:pt idx="3">
                  <c:v>2984</c:v>
                </c:pt>
                <c:pt idx="4">
                  <c:v>3230</c:v>
                </c:pt>
                <c:pt idx="5">
                  <c:v>5040</c:v>
                </c:pt>
                <c:pt idx="6">
                  <c:v>5654</c:v>
                </c:pt>
              </c:numCache>
            </c:numRef>
          </c:yVal>
          <c:smooth val="0"/>
        </c:ser>
        <c:ser>
          <c:idx val="13"/>
          <c:order val="13"/>
          <c:tx>
            <c:v>Daspletosaurus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'[8]Daspletosaurus Fig. 10 Data'!$F$59:$F$61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xVal>
          <c:yVal>
            <c:numRef>
              <c:f>'[8]Daspletosaurus Fig. 10 Data'!$G$59:$G$61</c:f>
              <c:numCache>
                <c:formatCode>General</c:formatCode>
                <c:ptCount val="3"/>
                <c:pt idx="0">
                  <c:v>496</c:v>
                </c:pt>
                <c:pt idx="1">
                  <c:v>1518</c:v>
                </c:pt>
                <c:pt idx="2">
                  <c:v>1791</c:v>
                </c:pt>
              </c:numCache>
            </c:numRef>
          </c:yVal>
          <c:smooth val="0"/>
        </c:ser>
        <c:ser>
          <c:idx val="14"/>
          <c:order val="14"/>
          <c:tx>
            <c:v>Gorgosaurus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'[8]Gorgosaurus Fig. 10 Data'!$F$66:$F$70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</c:numCache>
            </c:numRef>
          </c:xVal>
          <c:yVal>
            <c:numRef>
              <c:f>'[8]Gorgosaurus Fig. 10 Data'!$G$66:$G$70</c:f>
              <c:numCache>
                <c:formatCode>General</c:formatCode>
                <c:ptCount val="5"/>
                <c:pt idx="0">
                  <c:v>127</c:v>
                </c:pt>
                <c:pt idx="1">
                  <c:v>229</c:v>
                </c:pt>
                <c:pt idx="2">
                  <c:v>607</c:v>
                </c:pt>
                <c:pt idx="3">
                  <c:v>747</c:v>
                </c:pt>
                <c:pt idx="4">
                  <c:v>1105</c:v>
                </c:pt>
              </c:numCache>
            </c:numRef>
          </c:yVal>
          <c:smooth val="0"/>
        </c:ser>
        <c:ser>
          <c:idx val="15"/>
          <c:order val="15"/>
          <c:tx>
            <c:v>Albertosaurus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'[8]Albertosaurus Fig. 10 Data'!$F$84:$F$88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'[8]Albertosaurus Fig. 10 Data'!$G$84:$G$88</c:f>
              <c:numCache>
                <c:formatCode>General</c:formatCode>
                <c:ptCount val="5"/>
                <c:pt idx="0">
                  <c:v>50.3</c:v>
                </c:pt>
                <c:pt idx="1">
                  <c:v>762</c:v>
                </c:pt>
                <c:pt idx="2">
                  <c:v>1013</c:v>
                </c:pt>
                <c:pt idx="3">
                  <c:v>1282</c:v>
                </c:pt>
                <c:pt idx="4">
                  <c:v>1142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24448"/>
        <c:axId val="240426368"/>
      </c:scatterChart>
      <c:valAx>
        <c:axId val="2404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426368"/>
        <c:crosses val="autoZero"/>
        <c:crossBetween val="midCat"/>
      </c:valAx>
      <c:valAx>
        <c:axId val="2404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2444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30669883183658"/>
          <c:y val="0.47862196207221402"/>
          <c:w val="0.25904428706168098"/>
          <c:h val="0.146493843789622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u="none" strike="noStrike" baseline="0">
                <a:latin typeface="Arial"/>
                <a:ea typeface="Calibri"/>
                <a:cs typeface="Arial"/>
              </a:rPr>
              <a:t>Gorgosaurus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Constrained Upper 3-Parameter</a:t>
            </a:r>
          </a:p>
        </c:rich>
      </c:tx>
      <c:layout>
        <c:manualLayout>
          <c:xMode val="edge"/>
          <c:yMode val="edge"/>
          <c:x val="0.158702726284097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'13.Constrained Gorgosaurus Data'!$B$5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'13.Constrained Gorgosaurus Data'!$A$6:$A$89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'13.Constrained Gorgosaurus Data'!$B$6:$B$89</c:f>
              <c:numCache>
                <c:formatCode>0.00</c:formatCode>
                <c:ptCount val="84"/>
                <c:pt idx="20">
                  <c:v>127</c:v>
                </c:pt>
                <c:pt idx="28">
                  <c:v>229</c:v>
                </c:pt>
                <c:pt idx="56">
                  <c:v>607</c:v>
                </c:pt>
                <c:pt idx="57">
                  <c:v>747</c:v>
                </c:pt>
                <c:pt idx="73">
                  <c:v>1105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'13.Constrained Gorgosaurus Data'!$C$5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'13.Constrained Gorgosaurus Data'!$A$6:$A$89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'13.Constrained Gorgosaurus Data'!$C$6:$C$89</c:f>
              <c:numCache>
                <c:formatCode>0</c:formatCode>
                <c:ptCount val="84"/>
                <c:pt idx="20">
                  <c:v>105.25569008035662</c:v>
                </c:pt>
                <c:pt idx="21">
                  <c:v>113.20838677464536</c:v>
                </c:pt>
                <c:pt idx="22">
                  <c:v>121.68881893046569</c:v>
                </c:pt>
                <c:pt idx="23">
                  <c:v>130.72078955491747</c:v>
                </c:pt>
                <c:pt idx="24">
                  <c:v>140.32746199122528</c:v>
                </c:pt>
                <c:pt idx="25">
                  <c:v>150.53104919802118</c:v>
                </c:pt>
                <c:pt idx="26">
                  <c:v>161.3524703867011</c:v>
                </c:pt>
                <c:pt idx="27">
                  <c:v>172.81097670845409</c:v>
                </c:pt>
                <c:pt idx="28">
                  <c:v>184.92374893277869</c:v>
                </c:pt>
                <c:pt idx="29">
                  <c:v>197.70547147764691</c:v>
                </c:pt>
                <c:pt idx="30">
                  <c:v>211.16788871018116</c:v>
                </c:pt>
                <c:pt idx="31">
                  <c:v>225.31935109177485</c:v>
                </c:pt>
                <c:pt idx="32">
                  <c:v>240.16436043128016</c:v>
                </c:pt>
                <c:pt idx="33">
                  <c:v>255.70312515430308</c:v>
                </c:pt>
                <c:pt idx="34">
                  <c:v>271.93113799883253</c:v>
                </c:pt>
                <c:pt idx="35">
                  <c:v>288.83878979640701</c:v>
                </c:pt>
                <c:pt idx="36">
                  <c:v>306.41103387402705</c:v>
                </c:pt>
                <c:pt idx="37">
                  <c:v>324.62711599402292</c:v>
                </c:pt>
                <c:pt idx="38">
                  <c:v>343.46038452443065</c:v>
                </c:pt>
                <c:pt idx="39">
                  <c:v>362.87819460807123</c:v>
                </c:pt>
                <c:pt idx="40">
                  <c:v>382.84191841297945</c:v>
                </c:pt>
                <c:pt idx="41">
                  <c:v>403.30707108165069</c:v>
                </c:pt>
                <c:pt idx="42">
                  <c:v>424.22355878581482</c:v>
                </c:pt>
                <c:pt idx="43">
                  <c:v>445.53605142969604</c:v>
                </c:pt>
                <c:pt idx="44">
                  <c:v>467.18447818011225</c:v>
                </c:pt>
                <c:pt idx="45">
                  <c:v>489.10463934312213</c:v>
                </c:pt>
                <c:pt idx="46">
                  <c:v>511.22892340451085</c:v>
                </c:pt>
                <c:pt idx="47">
                  <c:v>533.4871135818106</c:v>
                </c:pt>
                <c:pt idx="48">
                  <c:v>555.80726427997183</c:v>
                </c:pt>
                <c:pt idx="49">
                  <c:v>578.11662466284304</c:v>
                </c:pt>
                <c:pt idx="50">
                  <c:v>600.34258436633115</c:v>
                </c:pt>
                <c:pt idx="51">
                  <c:v>622.41361534007524</c:v>
                </c:pt>
                <c:pt idx="52">
                  <c:v>644.26018398667202</c:v>
                </c:pt>
                <c:pt idx="53">
                  <c:v>665.81560915791886</c:v>
                </c:pt>
                <c:pt idx="54">
                  <c:v>687.01684406746369</c:v>
                </c:pt>
                <c:pt idx="55">
                  <c:v>707.80516361412333</c:v>
                </c:pt>
                <c:pt idx="56">
                  <c:v>728.12674274661344</c:v>
                </c:pt>
                <c:pt idx="57">
                  <c:v>728.12674274661344</c:v>
                </c:pt>
                <c:pt idx="58">
                  <c:v>747.93311606855764</c:v>
                </c:pt>
                <c:pt idx="59">
                  <c:v>767.18151360013042</c:v>
                </c:pt>
                <c:pt idx="60">
                  <c:v>785.83507220862714</c:v>
                </c:pt>
                <c:pt idx="61">
                  <c:v>803.86292645574304</c:v>
                </c:pt>
                <c:pt idx="62">
                  <c:v>821.24018629285729</c:v>
                </c:pt>
                <c:pt idx="63">
                  <c:v>837.94781203244395</c:v>
                </c:pt>
                <c:pt idx="64">
                  <c:v>853.97239925897702</c:v>
                </c:pt>
                <c:pt idx="65">
                  <c:v>869.30588779867878</c:v>
                </c:pt>
                <c:pt idx="66">
                  <c:v>883.94520957646228</c:v>
                </c:pt>
                <c:pt idx="67">
                  <c:v>897.89189022255016</c:v>
                </c:pt>
                <c:pt idx="68">
                  <c:v>911.15161875057493</c:v>
                </c:pt>
                <c:pt idx="69">
                  <c:v>923.73379862973479</c:v>
                </c:pt>
                <c:pt idx="70">
                  <c:v>935.65109223738614</c:v>
                </c:pt>
                <c:pt idx="71">
                  <c:v>946.91896912310244</c:v>
                </c:pt>
                <c:pt idx="72">
                  <c:v>957.55526684802965</c:v>
                </c:pt>
                <c:pt idx="73">
                  <c:v>967.57977147641304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'13.Constrained Gorgosaurus Data'!$D$5</c:f>
              <c:strCache>
                <c:ptCount val="1"/>
                <c:pt idx="0">
                  <c:v>Est. Mass (Outer Limits)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'13.Constrained Gorgosaurus Data'!$A$6:$A$127</c:f>
              <c:numCache>
                <c:formatCode>0.00</c:formatCode>
                <c:ptCount val="12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</c:numCache>
            </c:numRef>
          </c:xVal>
          <c:yVal>
            <c:numRef>
              <c:f>'13.Constrained Gorgosaurus Data'!$D$6:$D$127</c:f>
              <c:numCache>
                <c:formatCode>0</c:formatCode>
                <c:ptCount val="122"/>
                <c:pt idx="0">
                  <c:v>22.630881395111977</c:v>
                </c:pt>
                <c:pt idx="1">
                  <c:v>24.493728304104135</c:v>
                </c:pt>
                <c:pt idx="2">
                  <c:v>26.506159172447614</c:v>
                </c:pt>
                <c:pt idx="3">
                  <c:v>28.679544848803367</c:v>
                </c:pt>
                <c:pt idx="4">
                  <c:v>31.026011695661339</c:v>
                </c:pt>
                <c:pt idx="5">
                  <c:v>33.558473078128827</c:v>
                </c:pt>
                <c:pt idx="6">
                  <c:v>36.290658705617801</c:v>
                </c:pt>
                <c:pt idx="7">
                  <c:v>39.237141010816863</c:v>
                </c:pt>
                <c:pt idx="8">
                  <c:v>42.413357619182939</c:v>
                </c:pt>
                <c:pt idx="9">
                  <c:v>45.835628819762974</c:v>
                </c:pt>
                <c:pt idx="10">
                  <c:v>49.521168795534216</c:v>
                </c:pt>
                <c:pt idx="11">
                  <c:v>53.488089210443739</c:v>
                </c:pt>
                <c:pt idx="12">
                  <c:v>57.755393583673225</c:v>
                </c:pt>
                <c:pt idx="13">
                  <c:v>62.342960713202444</c:v>
                </c:pt>
                <c:pt idx="14">
                  <c:v>67.271515245679652</c:v>
                </c:pt>
                <c:pt idx="15">
                  <c:v>72.562583334656765</c:v>
                </c:pt>
                <c:pt idx="16">
                  <c:v>78.238431192883297</c:v>
                </c:pt>
                <c:pt idx="17">
                  <c:v>84.321984236977514</c:v>
                </c:pt>
                <c:pt idx="18">
                  <c:v>90.836724456834432</c:v>
                </c:pt>
                <c:pt idx="19">
                  <c:v>97.806563632096314</c:v>
                </c:pt>
                <c:pt idx="20">
                  <c:v>105.25569008035662</c:v>
                </c:pt>
                <c:pt idx="73">
                  <c:v>967.57977147641304</c:v>
                </c:pt>
                <c:pt idx="74">
                  <c:v>977.01382316403294</c:v>
                </c:pt>
                <c:pt idx="75">
                  <c:v>985.8799507673524</c:v>
                </c:pt>
                <c:pt idx="76">
                  <c:v>994.20153802641232</c:v>
                </c:pt>
                <c:pt idx="77">
                  <c:v>1002.002522677332</c:v>
                </c:pt>
                <c:pt idx="78">
                  <c:v>1009.3071288367806</c:v>
                </c:pt>
                <c:pt idx="79">
                  <c:v>1016.1396321705345</c:v>
                </c:pt>
                <c:pt idx="80">
                  <c:v>1022.5241567026932</c:v>
                </c:pt>
                <c:pt idx="81">
                  <c:v>1028.4845016272288</c:v>
                </c:pt>
                <c:pt idx="82">
                  <c:v>1034.0439961316865</c:v>
                </c:pt>
                <c:pt idx="83">
                  <c:v>1039.2253800147266</c:v>
                </c:pt>
                <c:pt idx="84">
                  <c:v>1044.0507077551208</c:v>
                </c:pt>
                <c:pt idx="85">
                  <c:v>1048.5412736507321</c:v>
                </c:pt>
                <c:pt idx="86">
                  <c:v>1052.717555674237</c:v>
                </c:pt>
                <c:pt idx="87">
                  <c:v>1056.5991757720076</c:v>
                </c:pt>
                <c:pt idx="88">
                  <c:v>1060.2048744497254</c:v>
                </c:pt>
                <c:pt idx="89">
                  <c:v>1063.5524976311692</c:v>
                </c:pt>
                <c:pt idx="90">
                  <c:v>1066.6589939353705</c:v>
                </c:pt>
                <c:pt idx="91">
                  <c:v>1069.5404206840142</c:v>
                </c:pt>
                <c:pt idx="92">
                  <c:v>1072.211957119378</c:v>
                </c:pt>
                <c:pt idx="93">
                  <c:v>1074.6879234784087</c:v>
                </c:pt>
                <c:pt idx="94">
                  <c:v>1076.981804727322</c:v>
                </c:pt>
                <c:pt idx="95">
                  <c:v>1079.1062779108454</c:v>
                </c:pt>
                <c:pt idx="96">
                  <c:v>1081.0732422094043</c:v>
                </c:pt>
                <c:pt idx="97">
                  <c:v>1082.8938509252384</c:v>
                </c:pt>
                <c:pt idx="98">
                  <c:v>1084.5785447343133</c:v>
                </c:pt>
                <c:pt idx="99">
                  <c:v>1086.1370856449907</c:v>
                </c:pt>
                <c:pt idx="100">
                  <c:v>1087.5785911971354</c:v>
                </c:pt>
                <c:pt idx="101">
                  <c:v>1088.9115685171973</c:v>
                </c:pt>
                <c:pt idx="102">
                  <c:v>1090.1439479165426</c:v>
                </c:pt>
                <c:pt idx="103">
                  <c:v>1091.2831157827043</c:v>
                </c:pt>
                <c:pt idx="104">
                  <c:v>1092.3359465670812</c:v>
                </c:pt>
                <c:pt idx="105">
                  <c:v>1093.3088337188074</c:v>
                </c:pt>
                <c:pt idx="106">
                  <c:v>1094.2077194537851</c:v>
                </c:pt>
                <c:pt idx="107">
                  <c:v>1095.0381232810678</c:v>
                </c:pt>
                <c:pt idx="108">
                  <c:v>1095.8051692365573</c:v>
                </c:pt>
                <c:pt idx="109">
                  <c:v>1096.5136117970555</c:v>
                </c:pt>
                <c:pt idx="110">
                  <c:v>1097.1678604666602</c:v>
                </c:pt>
                <c:pt idx="111">
                  <c:v>1097.7720030429186</c:v>
                </c:pt>
                <c:pt idx="112">
                  <c:v>1098.3298275824968</c:v>
                </c:pt>
                <c:pt idx="113">
                  <c:v>1098.8448430958711</c:v>
                </c:pt>
                <c:pt idx="114">
                  <c:v>1099.3202990080752</c:v>
                </c:pt>
                <c:pt idx="115">
                  <c:v>1099.7592034281922</c:v>
                </c:pt>
                <c:pt idx="116">
                  <c:v>1100.164340274353</c:v>
                </c:pt>
                <c:pt idx="117">
                  <c:v>1100.5382853037872</c:v>
                </c:pt>
                <c:pt idx="118">
                  <c:v>1100.8834210991549</c:v>
                </c:pt>
                <c:pt idx="119">
                  <c:v>1101.2019510631885</c:v>
                </c:pt>
                <c:pt idx="120">
                  <c:v>1101.4959124737622</c:v>
                </c:pt>
                <c:pt idx="121">
                  <c:v>1101.7671886510016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9152"/>
        <c:axId val="240691072"/>
      </c:scatterChart>
      <c:valAx>
        <c:axId val="24068915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9067829502"/>
              <c:y val="0.93681899611608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91072"/>
        <c:crosses val="autoZero"/>
        <c:crossBetween val="midCat"/>
      </c:valAx>
      <c:valAx>
        <c:axId val="2406910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822711092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689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u="none" strike="noStrike" baseline="0">
                <a:latin typeface="Arial"/>
                <a:ea typeface="Calibri"/>
                <a:cs typeface="Arial"/>
              </a:rPr>
              <a:t>Albertosaurus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Constrained Upper 3-Parameter</a:t>
            </a:r>
          </a:p>
        </c:rich>
      </c:tx>
      <c:layout>
        <c:manualLayout>
          <c:xMode val="edge"/>
          <c:yMode val="edge"/>
          <c:x val="0.19253997293357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[9]Albert!$B$2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[9]Albert!$A$3:$A$102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[9]Albert!$B$3:$B$102</c:f>
              <c:numCache>
                <c:formatCode>General</c:formatCode>
                <c:ptCount val="100"/>
                <c:pt idx="7">
                  <c:v>50.3</c:v>
                </c:pt>
                <c:pt idx="59">
                  <c:v>762</c:v>
                </c:pt>
                <c:pt idx="71">
                  <c:v>1013</c:v>
                </c:pt>
                <c:pt idx="87">
                  <c:v>1282</c:v>
                </c:pt>
                <c:pt idx="95">
                  <c:v>1142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[9]Albert!$D$2</c:f>
              <c:strCache>
                <c:ptCount val="1"/>
                <c:pt idx="0">
                  <c:v>16.52650571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[9]Albert!$A$2:$A$102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</c:numCache>
            </c:numRef>
          </c:xVal>
          <c:yVal>
            <c:numRef>
              <c:f>[9]Albert!$C$2:$C$102</c:f>
              <c:numCache>
                <c:formatCode>General</c:formatCode>
                <c:ptCount val="101"/>
                <c:pt idx="8">
                  <c:v>30.75673647726596</c:v>
                </c:pt>
                <c:pt idx="9">
                  <c:v>33.221387407510001</c:v>
                </c:pt>
                <c:pt idx="10">
                  <c:v>35.877876805458222</c:v>
                </c:pt>
                <c:pt idx="11">
                  <c:v>38.7401978338006</c:v>
                </c:pt>
                <c:pt idx="12">
                  <c:v>41.823209360975746</c:v>
                </c:pt>
                <c:pt idx="13">
                  <c:v>45.142663556282294</c:v>
                </c:pt>
                <c:pt idx="14">
                  <c:v>48.715229579851325</c:v>
                </c:pt>
                <c:pt idx="15">
                  <c:v>52.558512296098407</c:v>
                </c:pt>
                <c:pt idx="16">
                  <c:v>56.691064791680539</c:v>
                </c:pt>
                <c:pt idx="17">
                  <c:v>61.132393323204134</c:v>
                </c:pt>
                <c:pt idx="18">
                  <c:v>65.902953158401942</c:v>
                </c:pt>
                <c:pt idx="19">
                  <c:v>71.024133610657643</c:v>
                </c:pt>
                <c:pt idx="20">
                  <c:v>76.518230405219896</c:v>
                </c:pt>
                <c:pt idx="21">
                  <c:v>82.408403362205888</c:v>
                </c:pt>
                <c:pt idx="22">
                  <c:v>88.71861724409473</c:v>
                </c:pt>
                <c:pt idx="23">
                  <c:v>95.473563503120118</c:v>
                </c:pt>
                <c:pt idx="24">
                  <c:v>102.69856058789843</c:v>
                </c:pt>
                <c:pt idx="25">
                  <c:v>110.41943044175756</c:v>
                </c:pt>
                <c:pt idx="26">
                  <c:v>118.66234886238504</c:v>
                </c:pt>
                <c:pt idx="27">
                  <c:v>127.45366751003479</c:v>
                </c:pt>
                <c:pt idx="28">
                  <c:v>136.81970556730866</c:v>
                </c:pt>
                <c:pt idx="29">
                  <c:v>146.78650938577735</c:v>
                </c:pt>
                <c:pt idx="30">
                  <c:v>157.37957892148185</c:v>
                </c:pt>
                <c:pt idx="31">
                  <c:v>168.62356037925673</c:v>
                </c:pt>
                <c:pt idx="32">
                  <c:v>180.54190526846085</c:v>
                </c:pt>
                <c:pt idx="33">
                  <c:v>193.15649702888351</c:v>
                </c:pt>
                <c:pt idx="34">
                  <c:v>206.48724751717609</c:v>
                </c:pt>
                <c:pt idx="35">
                  <c:v>220.55166694373861</c:v>
                </c:pt>
                <c:pt idx="36">
                  <c:v>235.36441229858556</c:v>
                </c:pt>
                <c:pt idx="37">
                  <c:v>250.93682086955221</c:v>
                </c:pt>
                <c:pt idx="38">
                  <c:v>267.27643708899893</c:v>
                </c:pt>
                <c:pt idx="39">
                  <c:v>284.38654258116651</c:v>
                </c:pt>
                <c:pt idx="40">
                  <c:v>302.26570084043971</c:v>
                </c:pt>
                <c:pt idx="41">
                  <c:v>320.90732935523425</c:v>
                </c:pt>
                <c:pt idx="42">
                  <c:v>340.29931309604029</c:v>
                </c:pt>
                <c:pt idx="43">
                  <c:v>360.4236739965009</c:v>
                </c:pt>
                <c:pt idx="44">
                  <c:v>381.25631126201131</c:v>
                </c:pt>
                <c:pt idx="45">
                  <c:v>402.76682694058059</c:v>
                </c:pt>
                <c:pt idx="46">
                  <c:v>424.91845010596825</c:v>
                </c:pt>
                <c:pt idx="47">
                  <c:v>447.66807118539566</c:v>
                </c:pt>
                <c:pt idx="48">
                  <c:v>470.96639540696992</c:v>
                </c:pt>
                <c:pt idx="49">
                  <c:v>494.75822108829254</c:v>
                </c:pt>
                <c:pt idx="50">
                  <c:v>518.98284463441041</c:v>
                </c:pt>
                <c:pt idx="51">
                  <c:v>543.57458981106765</c:v>
                </c:pt>
                <c:pt idx="52">
                  <c:v>568.46345430750546</c:v>
                </c:pt>
                <c:pt idx="53">
                  <c:v>593.57586203897654</c:v>
                </c:pt>
                <c:pt idx="54">
                  <c:v>618.8355053217756</c:v>
                </c:pt>
                <c:pt idx="55">
                  <c:v>644.16425724419366</c:v>
                </c:pt>
                <c:pt idx="56">
                  <c:v>669.48313149724265</c:v>
                </c:pt>
                <c:pt idx="57">
                  <c:v>694.71326482036181</c:v>
                </c:pt>
                <c:pt idx="58">
                  <c:v>719.77689620147055</c:v>
                </c:pt>
                <c:pt idx="59">
                  <c:v>744.59831711696404</c:v>
                </c:pt>
                <c:pt idx="60">
                  <c:v>769.10476839552246</c:v>
                </c:pt>
                <c:pt idx="61">
                  <c:v>793.22726165163988</c:v>
                </c:pt>
                <c:pt idx="62">
                  <c:v>816.90130650239973</c:v>
                </c:pt>
                <c:pt idx="63">
                  <c:v>840.06752874108224</c:v>
                </c:pt>
                <c:pt idx="64">
                  <c:v>862.67216904494137</c:v>
                </c:pt>
                <c:pt idx="65">
                  <c:v>884.66745637919939</c:v>
                </c:pt>
                <c:pt idx="66">
                  <c:v>906.01185476968567</c:v>
                </c:pt>
                <c:pt idx="67">
                  <c:v>926.6701863235478</c:v>
                </c:pt>
                <c:pt idx="68">
                  <c:v>946.61363709307909</c:v>
                </c:pt>
                <c:pt idx="69">
                  <c:v>965.81965546432991</c:v>
                </c:pt>
                <c:pt idx="70">
                  <c:v>984.27175512663769</c:v>
                </c:pt>
                <c:pt idx="71">
                  <c:v>1001.9592363114585</c:v>
                </c:pt>
                <c:pt idx="72">
                  <c:v>1018.8768398966147</c:v>
                </c:pt>
                <c:pt idx="73">
                  <c:v>1035.0243492121544</c:v>
                </c:pt>
                <c:pt idx="74">
                  <c:v>1050.406154042337</c:v>
                </c:pt>
                <c:pt idx="75">
                  <c:v>1065.0307904989961</c:v>
                </c:pt>
                <c:pt idx="76">
                  <c:v>1078.9104692571734</c:v>
                </c:pt>
                <c:pt idx="77">
                  <c:v>1092.0606032064202</c:v>
                </c:pt>
                <c:pt idx="78">
                  <c:v>1104.4993439851592</c:v>
                </c:pt>
                <c:pt idx="79">
                  <c:v>1116.2471352233313</c:v>
                </c:pt>
                <c:pt idx="80">
                  <c:v>1127.3262886973071</c:v>
                </c:pt>
                <c:pt idx="81">
                  <c:v>1137.7605880613564</c:v>
                </c:pt>
                <c:pt idx="82">
                  <c:v>1147.5749234060784</c:v>
                </c:pt>
                <c:pt idx="83">
                  <c:v>1156.7949586353027</c:v>
                </c:pt>
                <c:pt idx="84">
                  <c:v>1165.4468325649075</c:v>
                </c:pt>
                <c:pt idx="85">
                  <c:v>1173.556893734632</c:v>
                </c:pt>
                <c:pt idx="86">
                  <c:v>1181.1514681835333</c:v>
                </c:pt>
                <c:pt idx="87">
                  <c:v>1188.2566588609823</c:v>
                </c:pt>
                <c:pt idx="88">
                  <c:v>1194.8981749135698</c:v>
                </c:pt>
                <c:pt idx="89">
                  <c:v>1201.1011887868488</c:v>
                </c:pt>
                <c:pt idx="90">
                  <c:v>1206.8902188912841</c:v>
                </c:pt>
                <c:pt idx="91">
                  <c:v>1212.289035485875</c:v>
                </c:pt>
                <c:pt idx="92">
                  <c:v>1217.3205874132384</c:v>
                </c:pt>
                <c:pt idx="93">
                  <c:v>1222.0069473604203</c:v>
                </c:pt>
                <c:pt idx="94">
                  <c:v>1226.36927340596</c:v>
                </c:pt>
                <c:pt idx="95">
                  <c:v>1230.4277847332696</c:v>
                </c:pt>
                <c:pt idx="96">
                  <c:v>1234.2017495325385</c:v>
                </c:pt>
              </c:numCache>
            </c:numRef>
          </c:yVal>
          <c:smooth val="0"/>
        </c:ser>
        <c:ser>
          <c:idx val="4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[9]Albert!$A$2:$A$10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[9]Albert!$D$2:$D$10</c:f>
              <c:numCache>
                <c:formatCode>General</c:formatCode>
                <c:ptCount val="9"/>
                <c:pt idx="0">
                  <c:v>16.526505714951675</c:v>
                </c:pt>
                <c:pt idx="1">
                  <c:v>17.867118882828485</c:v>
                </c:pt>
                <c:pt idx="2">
                  <c:v>19.314821383995351</c:v>
                </c:pt>
                <c:pt idx="3">
                  <c:v>20.877888230671243</c:v>
                </c:pt>
                <c:pt idx="4">
                  <c:v>22.565186950314459</c:v>
                </c:pt>
                <c:pt idx="5">
                  <c:v>24.386212088287149</c:v>
                </c:pt>
                <c:pt idx="6">
                  <c:v>26.351120332970954</c:v>
                </c:pt>
                <c:pt idx="7">
                  <c:v>28.470765991129326</c:v>
                </c:pt>
                <c:pt idx="8">
                  <c:v>30.75673647726596</c:v>
                </c:pt>
              </c:numCache>
            </c:numRef>
          </c:y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[9]Albert!$A$98:$A$122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[9]Albert!$D$98:$D$122</c:f>
              <c:numCache>
                <c:formatCode>General</c:formatCode>
                <c:ptCount val="25"/>
                <c:pt idx="0">
                  <c:v>1234.2017495325385</c:v>
                </c:pt>
                <c:pt idx="1">
                  <c:v>1237.7094832693404</c:v>
                </c:pt>
                <c:pt idx="2">
                  <c:v>1240.9683556607197</c:v>
                </c:pt>
                <c:pt idx="3">
                  <c:v>1243.9948048631995</c:v>
                </c:pt>
                <c:pt idx="4">
                  <c:v>1246.8043575375114</c:v>
                </c:pt>
                <c:pt idx="5">
                  <c:v>1249.4116536087747</c:v>
                </c:pt>
                <c:pt idx="6">
                  <c:v>1251.8304746861372</c:v>
                </c:pt>
                <c:pt idx="7">
                  <c:v>1254.0737752410269</c:v>
                </c:pt>
                <c:pt idx="8">
                  <c:v>1256.1537157674402</c:v>
                </c:pt>
                <c:pt idx="9">
                  <c:v>1258.0816972606719</c:v>
                </c:pt>
                <c:pt idx="10">
                  <c:v>1259.8683964527081</c:v>
                </c:pt>
                <c:pt idx="11">
                  <c:v>1261.5238013334317</c:v>
                </c:pt>
                <c:pt idx="12">
                  <c:v>1263.0572465673588</c:v>
                </c:pt>
                <c:pt idx="13">
                  <c:v>1264.477448486477</c:v>
                </c:pt>
                <c:pt idx="14">
                  <c:v>1265.7925394016422</c:v>
                </c:pt>
                <c:pt idx="15">
                  <c:v>1267.0101010286289</c:v>
                </c:pt>
                <c:pt idx="16">
                  <c:v>1268.1371968711305</c:v>
                </c:pt>
                <c:pt idx="17">
                  <c:v>1269.1804034425197</c:v>
                </c:pt>
                <c:pt idx="18">
                  <c:v>1270.1458402416988</c:v>
                </c:pt>
                <c:pt idx="19">
                  <c:v>1271.0391984266441</c:v>
                </c:pt>
                <c:pt idx="20">
                  <c:v>1271.8657681528243</c:v>
                </c:pt>
                <c:pt idx="21">
                  <c:v>1272.6304645632451</c:v>
                </c:pt>
                <c:pt idx="22">
                  <c:v>1273.3378524328527</c:v>
                </c:pt>
                <c:pt idx="23">
                  <c:v>1273.9921694830082</c:v>
                </c:pt>
                <c:pt idx="24">
                  <c:v>1274.5973483920602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71264"/>
        <c:axId val="242177536"/>
      </c:scatterChart>
      <c:valAx>
        <c:axId val="24217126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9533176402"/>
              <c:y val="0.9368191365696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77536"/>
        <c:crosses val="autoZero"/>
        <c:crossBetween val="midCat"/>
      </c:valAx>
      <c:valAx>
        <c:axId val="24217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500885020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71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u="none" strike="noStrike" baseline="0">
                <a:solidFill>
                  <a:srgbClr val="000000"/>
                </a:solidFill>
                <a:latin typeface="Arial"/>
                <a:ea typeface="Calibri"/>
                <a:cs typeface="Arial"/>
              </a:rPr>
              <a:t>Daspletosaurus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Constrained Upper 3-Parameter</a:t>
            </a:r>
          </a:p>
        </c:rich>
      </c:tx>
      <c:layout>
        <c:manualLayout>
          <c:xMode val="edge"/>
          <c:yMode val="edge"/>
          <c:x val="0.186616804866768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[10]Daspleto!$A$2:$A$122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[10]Daspleto!$B$2:$B$122</c:f>
              <c:numCache>
                <c:formatCode>General</c:formatCode>
                <c:ptCount val="121"/>
                <c:pt idx="40">
                  <c:v>496</c:v>
                </c:pt>
                <c:pt idx="68">
                  <c:v>1518</c:v>
                </c:pt>
                <c:pt idx="84">
                  <c:v>1791</c:v>
                </c:pt>
              </c:numCache>
            </c:numRef>
          </c:yVal>
          <c:smooth val="0"/>
        </c:ser>
        <c:ser>
          <c:idx val="1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[10]Daspleto!$A$2:$A$122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[10]Daspleto!$C$2:$C$122</c:f>
              <c:numCache>
                <c:formatCode>General</c:formatCode>
                <c:ptCount val="121"/>
                <c:pt idx="40">
                  <c:v>490.95014459171693</c:v>
                </c:pt>
                <c:pt idx="41">
                  <c:v>527.28107291803849</c:v>
                </c:pt>
                <c:pt idx="42">
                  <c:v>565.13182941616981</c:v>
                </c:pt>
                <c:pt idx="43">
                  <c:v>604.4001799587802</c:v>
                </c:pt>
                <c:pt idx="44">
                  <c:v>644.96152930452365</c:v>
                </c:pt>
                <c:pt idx="45">
                  <c:v>686.66972492090508</c:v>
                </c:pt>
                <c:pt idx="46">
                  <c:v>729.35856674200068</c:v>
                </c:pt>
                <c:pt idx="47">
                  <c:v>772.84402156302792</c:v>
                </c:pt>
                <c:pt idx="48">
                  <c:v>816.9271010185571</c:v>
                </c:pt>
                <c:pt idx="49">
                  <c:v>861.39732151742749</c:v>
                </c:pt>
                <c:pt idx="50">
                  <c:v>906.03662671655729</c:v>
                </c:pt>
                <c:pt idx="51">
                  <c:v>950.62362174114753</c:v>
                </c:pt>
                <c:pt idx="52">
                  <c:v>994.93794658751153</c:v>
                </c:pt>
                <c:pt idx="53">
                  <c:v>1038.7646062689389</c:v>
                </c:pt>
                <c:pt idx="54">
                  <c:v>1081.8980783444638</c:v>
                </c:pt>
                <c:pt idx="55">
                  <c:v>1124.1460341733336</c:v>
                </c:pt>
                <c:pt idx="56">
                  <c:v>1165.3325368911876</c:v>
                </c:pt>
                <c:pt idx="57">
                  <c:v>1205.30061394223</c:v>
                </c:pt>
                <c:pt idx="58">
                  <c:v>1243.9141415675517</c:v>
                </c:pt>
                <c:pt idx="59">
                  <c:v>1281.0590192668355</c:v>
                </c:pt>
                <c:pt idx="60">
                  <c:v>1316.6436504863898</c:v>
                </c:pt>
                <c:pt idx="61">
                  <c:v>1350.5987788297052</c:v>
                </c:pt>
                <c:pt idx="62">
                  <c:v>1382.8767549914426</c:v>
                </c:pt>
                <c:pt idx="63">
                  <c:v>1413.4503273921866</c:v>
                </c:pt>
                <c:pt idx="64">
                  <c:v>1442.3110590572237</c:v>
                </c:pt>
                <c:pt idx="65">
                  <c:v>1469.4674753078039</c:v>
                </c:pt>
                <c:pt idx="66">
                  <c:v>1494.943042522207</c:v>
                </c:pt>
                <c:pt idx="67">
                  <c:v>1518.774069080202</c:v>
                </c:pt>
                <c:pt idx="68">
                  <c:v>1541.0076072151658</c:v>
                </c:pt>
                <c:pt idx="69">
                  <c:v>1561.6994203602358</c:v>
                </c:pt>
                <c:pt idx="70">
                  <c:v>1580.9120659763821</c:v>
                </c:pt>
                <c:pt idx="71">
                  <c:v>1598.7131298053894</c:v>
                </c:pt>
                <c:pt idx="72">
                  <c:v>1615.1736347213621</c:v>
                </c:pt>
                <c:pt idx="73">
                  <c:v>1630.3666363071338</c:v>
                </c:pt>
                <c:pt idx="74">
                  <c:v>1644.3660081668927</c:v>
                </c:pt>
                <c:pt idx="75">
                  <c:v>1657.2454128270799</c:v>
                </c:pt>
                <c:pt idx="76">
                  <c:v>1669.0774487633571</c:v>
                </c:pt>
                <c:pt idx="77">
                  <c:v>1679.9329604248426</c:v>
                </c:pt>
                <c:pt idx="78">
                  <c:v>1689.880495864461</c:v>
                </c:pt>
                <c:pt idx="79">
                  <c:v>1698.9858954678612</c:v>
                </c:pt>
                <c:pt idx="80">
                  <c:v>1707.311995052271</c:v>
                </c:pt>
                <c:pt idx="81">
                  <c:v>1714.9184270522812</c:v>
                </c:pt>
                <c:pt idx="82">
                  <c:v>1721.86150442334</c:v>
                </c:pt>
                <c:pt idx="83">
                  <c:v>1728.1941731104293</c:v>
                </c:pt>
                <c:pt idx="84">
                  <c:v>1733.9660203165031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[10]Daspleto!$A$2:$A$122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[10]Daspleto!$D$2:$D$122</c:f>
              <c:numCache>
                <c:formatCode>General</c:formatCode>
                <c:ptCount val="121"/>
                <c:pt idx="0">
                  <c:v>12.432982643926085</c:v>
                </c:pt>
                <c:pt idx="1">
                  <c:v>13.726934444745471</c:v>
                </c:pt>
                <c:pt idx="2">
                  <c:v>15.154405709332034</c:v>
                </c:pt>
                <c:pt idx="3">
                  <c:v>16.728923222332703</c:v>
                </c:pt>
                <c:pt idx="4">
                  <c:v>18.465329468315847</c:v>
                </c:pt>
                <c:pt idx="5">
                  <c:v>20.379898650495239</c:v>
                </c:pt>
                <c:pt idx="6">
                  <c:v>22.490460285693395</c:v>
                </c:pt>
                <c:pt idx="7">
                  <c:v>24.81653024329643</c:v>
                </c:pt>
                <c:pt idx="8">
                  <c:v>27.379448906187559</c:v>
                </c:pt>
                <c:pt idx="9">
                  <c:v>30.202525892428209</c:v>
                </c:pt>
                <c:pt idx="10">
                  <c:v>33.311190478968982</c:v>
                </c:pt>
                <c:pt idx="11">
                  <c:v>36.733146503233272</c:v>
                </c:pt>
                <c:pt idx="12">
                  <c:v>40.498530074621712</c:v>
                </c:pt>
                <c:pt idx="13">
                  <c:v>44.640067894980071</c:v>
                </c:pt>
                <c:pt idx="14">
                  <c:v>49.1932333539891</c:v>
                </c:pt>
                <c:pt idx="15">
                  <c:v>54.196396822030422</c:v>
                </c:pt>
                <c:pt idx="16">
                  <c:v>59.690965700656399</c:v>
                </c:pt>
                <c:pt idx="17">
                  <c:v>65.72150880343726</c:v>
                </c:pt>
                <c:pt idx="18">
                  <c:v>72.335858526214324</c:v>
                </c:pt>
                <c:pt idx="19">
                  <c:v>79.585183030759168</c:v>
                </c:pt>
                <c:pt idx="20">
                  <c:v>87.524019323842012</c:v>
                </c:pt>
                <c:pt idx="21">
                  <c:v>96.210256691461126</c:v>
                </c:pt>
                <c:pt idx="22">
                  <c:v>105.70505848828039</c:v>
                </c:pt>
                <c:pt idx="23">
                  <c:v>116.07270884815392</c:v>
                </c:pt>
                <c:pt idx="24">
                  <c:v>127.38036956044003</c:v>
                </c:pt>
                <c:pt idx="25">
                  <c:v>139.69773126459191</c:v>
                </c:pt>
                <c:pt idx="26">
                  <c:v>153.09654239999946</c:v>
                </c:pt>
                <c:pt idx="27">
                  <c:v>167.64999919037416</c:v>
                </c:pt>
                <c:pt idx="28">
                  <c:v>183.43198055547785</c:v>
                </c:pt>
                <c:pt idx="29">
                  <c:v>200.5161134680686</c:v>
                </c:pt>
                <c:pt idx="30">
                  <c:v>218.97465716708399</c:v>
                </c:pt>
                <c:pt idx="31">
                  <c:v>238.87719905389366</c:v>
                </c:pt>
                <c:pt idx="32">
                  <c:v>260.28916126306461</c:v>
                </c:pt>
                <c:pt idx="33">
                  <c:v>283.27012497454609</c:v>
                </c:pt>
                <c:pt idx="34">
                  <c:v>307.87198957419446</c:v>
                </c:pt>
                <c:pt idx="35">
                  <c:v>334.13699566904734</c:v>
                </c:pt>
                <c:pt idx="36">
                  <c:v>362.09565440684764</c:v>
                </c:pt>
                <c:pt idx="37">
                  <c:v>391.76463996324424</c:v>
                </c:pt>
                <c:pt idx="38">
                  <c:v>423.14471658524013</c:v>
                </c:pt>
                <c:pt idx="39">
                  <c:v>456.21878506755775</c:v>
                </c:pt>
                <c:pt idx="40">
                  <c:v>490.95014459171693</c:v>
                </c:pt>
                <c:pt idx="84">
                  <c:v>1733.9660203165031</c:v>
                </c:pt>
                <c:pt idx="85">
                  <c:v>1739.2233272607839</c:v>
                </c:pt>
                <c:pt idx="86">
                  <c:v>1744.0091565655762</c:v>
                </c:pt>
                <c:pt idx="87">
                  <c:v>1748.3634657988678</c:v>
                </c:pt>
                <c:pt idx="88">
                  <c:v>1752.3232399940207</c:v>
                </c:pt>
                <c:pt idx="89">
                  <c:v>1755.922637146776</c:v>
                </c:pt>
                <c:pt idx="90">
                  <c:v>1759.1931417440928</c:v>
                </c:pt>
                <c:pt idx="91">
                  <c:v>1762.163722307231</c:v>
                </c:pt>
                <c:pt idx="92">
                  <c:v>1764.8609897368044</c:v>
                </c:pt>
                <c:pt idx="93">
                  <c:v>1767.3093539376805</c:v>
                </c:pt>
                <c:pt idx="94">
                  <c:v>1769.5311767861092</c:v>
                </c:pt>
                <c:pt idx="95">
                  <c:v>1771.546919991019</c:v>
                </c:pt>
                <c:pt idx="96">
                  <c:v>1773.3752868068855</c:v>
                </c:pt>
                <c:pt idx="97">
                  <c:v>1775.0333568877104</c:v>
                </c:pt>
                <c:pt idx="98">
                  <c:v>1776.5367138404681</c:v>
                </c:pt>
                <c:pt idx="99">
                  <c:v>1777.8995652512162</c:v>
                </c:pt>
                <c:pt idx="100">
                  <c:v>1779.1348551262963</c:v>
                </c:pt>
                <c:pt idx="101">
                  <c:v>1780.2543688220833</c:v>
                </c:pt>
                <c:pt idx="102">
                  <c:v>1781.2688306361169</c:v>
                </c:pt>
                <c:pt idx="103">
                  <c:v>1782.1879943057731</c:v>
                </c:pt>
                <c:pt idx="104">
                  <c:v>1783.0207267127762</c:v>
                </c:pt>
                <c:pt idx="105">
                  <c:v>1783.7750851268499</c:v>
                </c:pt>
                <c:pt idx="106">
                  <c:v>1784.4583883431949</c:v>
                </c:pt>
                <c:pt idx="107">
                  <c:v>1785.0772820790546</c:v>
                </c:pt>
                <c:pt idx="108">
                  <c:v>1785.6377989968598</c:v>
                </c:pt>
                <c:pt idx="109">
                  <c:v>1786.1454137172486</c:v>
                </c:pt>
                <c:pt idx="110">
                  <c:v>1786.6050931762727</c:v>
                </c:pt>
                <c:pt idx="111">
                  <c:v>1787.0213426686128</c:v>
                </c:pt>
                <c:pt idx="112">
                  <c:v>1787.398247903712</c:v>
                </c:pt>
                <c:pt idx="113">
                  <c:v>1787.7395133852056</c:v>
                </c:pt>
                <c:pt idx="114">
                  <c:v>1788.0484974065459</c:v>
                </c:pt>
                <c:pt idx="115">
                  <c:v>1788.3282439378388</c:v>
                </c:pt>
                <c:pt idx="116">
                  <c:v>1788.5815116609654</c:v>
                </c:pt>
                <c:pt idx="117">
                  <c:v>1788.8108003924031</c:v>
                </c:pt>
                <c:pt idx="118">
                  <c:v>1789.0183751160021</c:v>
                </c:pt>
                <c:pt idx="119">
                  <c:v>1789.2062878314398</c:v>
                </c:pt>
                <c:pt idx="120">
                  <c:v>1789.3763974083249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09376"/>
        <c:axId val="242319744"/>
      </c:scatterChart>
      <c:valAx>
        <c:axId val="24230937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9067829502"/>
              <c:y val="0.9368191676292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19744"/>
        <c:crosses val="autoZero"/>
        <c:crossBetween val="midCat"/>
      </c:valAx>
      <c:valAx>
        <c:axId val="2423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822711092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09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US" sz="2200" b="0" i="1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rPr>
              <a:t>Tyrannosaurus rex</a:t>
            </a:r>
            <a:r>
              <a:rPr lang="en-US" sz="2200" b="0" i="0" u="none" strike="noStrike" baseline="0">
                <a:latin typeface="+mn-lt"/>
                <a:ea typeface="Calibri"/>
                <a:cs typeface="Calibri"/>
              </a:rPr>
              <a:t> Constrained Upper 3 -Parameter</a:t>
            </a:r>
          </a:p>
        </c:rich>
      </c:tx>
      <c:layout>
        <c:manualLayout>
          <c:xMode val="edge"/>
          <c:yMode val="edge"/>
          <c:x val="0.168136041668293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6"/>
          <c:y val="5.8823529411764698E-2"/>
          <c:w val="0.85481481481481503"/>
          <c:h val="0.81699346405228801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'16. Constrained. T. rex Data'!$B$5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'16. Constrained. T. rex Data'!$A$6:$A$118</c:f>
              <c:numCache>
                <c:formatCode>0.00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'16. Constrained. T. rex Data'!$B$6:$B$118</c:f>
              <c:numCache>
                <c:formatCode>0.00</c:formatCode>
                <c:ptCount val="113"/>
                <c:pt idx="8">
                  <c:v>29.9</c:v>
                </c:pt>
                <c:pt idx="56">
                  <c:v>1807</c:v>
                </c:pt>
                <c:pt idx="60">
                  <c:v>1761</c:v>
                </c:pt>
                <c:pt idx="64">
                  <c:v>2984</c:v>
                </c:pt>
                <c:pt idx="72">
                  <c:v>3230</c:v>
                </c:pt>
                <c:pt idx="88">
                  <c:v>5040</c:v>
                </c:pt>
                <c:pt idx="112">
                  <c:v>5654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'16. Constrained. T. rex Data'!$C$5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'16. Constrained. T. rex Data'!$A$6:$A$118</c:f>
              <c:numCache>
                <c:formatCode>0.00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'16. Constrained. T. rex Data'!$C$6:$C$118</c:f>
              <c:numCache>
                <c:formatCode>0</c:formatCode>
                <c:ptCount val="113"/>
                <c:pt idx="8">
                  <c:v>37.998792603604784</c:v>
                </c:pt>
                <c:pt idx="9">
                  <c:v>41.384459005906677</c:v>
                </c:pt>
                <c:pt idx="10">
                  <c:v>45.069365089108778</c:v>
                </c:pt>
                <c:pt idx="11">
                  <c:v>49.07950909260898</c:v>
                </c:pt>
                <c:pt idx="12">
                  <c:v>53.443064539469361</c:v>
                </c:pt>
                <c:pt idx="13">
                  <c:v>58.190546719069943</c:v>
                </c:pt>
                <c:pt idx="14">
                  <c:v>63.354988980376739</c:v>
                </c:pt>
                <c:pt idx="15">
                  <c:v>68.972128828482468</c:v>
                </c:pt>
                <c:pt idx="16">
                  <c:v>75.080603670844766</c:v>
                </c:pt>
                <c:pt idx="17">
                  <c:v>81.722155878751423</c:v>
                </c:pt>
                <c:pt idx="18">
                  <c:v>88.94184660837567</c:v>
                </c:pt>
                <c:pt idx="19">
                  <c:v>96.788277558146049</c:v>
                </c:pt>
                <c:pt idx="20">
                  <c:v>105.31381951831287</c:v>
                </c:pt>
                <c:pt idx="21">
                  <c:v>114.57484618729846</c:v>
                </c:pt>
                <c:pt idx="22">
                  <c:v>124.63197128006134</c:v>
                </c:pt>
                <c:pt idx="23">
                  <c:v>135.55028642846349</c:v>
                </c:pt>
                <c:pt idx="24">
                  <c:v>147.39959676472387</c:v>
                </c:pt>
                <c:pt idx="25">
                  <c:v>160.25465037911249</c:v>
                </c:pt>
                <c:pt idx="26">
                  <c:v>174.1953570456044</c:v>
                </c:pt>
                <c:pt idx="27">
                  <c:v>189.30699070931473</c:v>
                </c:pt>
                <c:pt idx="28">
                  <c:v>205.68036922456437</c:v>
                </c:pt>
                <c:pt idx="29">
                  <c:v>223.41200372309837</c:v>
                </c:pt>
                <c:pt idx="30">
                  <c:v>242.60420878364852</c:v>
                </c:pt>
                <c:pt idx="31">
                  <c:v>263.36516327810659</c:v>
                </c:pt>
                <c:pt idx="32">
                  <c:v>285.80891040532538</c:v>
                </c:pt>
                <c:pt idx="33">
                  <c:v>310.05528402006576</c:v>
                </c:pt>
                <c:pt idx="34">
                  <c:v>336.22974696291129</c:v>
                </c:pt>
                <c:pt idx="35">
                  <c:v>364.46312575241109</c:v>
                </c:pt>
                <c:pt idx="36">
                  <c:v>394.89122478512991</c:v>
                </c:pt>
                <c:pt idx="37">
                  <c:v>427.65430219308251</c:v>
                </c:pt>
                <c:pt idx="38">
                  <c:v>462.89638884171086</c:v>
                </c:pt>
                <c:pt idx="39">
                  <c:v>500.76443174638109</c:v>
                </c:pt>
                <c:pt idx="40">
                  <c:v>541.40724359268404</c:v>
                </c:pt>
                <c:pt idx="41">
                  <c:v>584.97424123457813</c:v>
                </c:pt>
                <c:pt idx="42">
                  <c:v>631.61395819612471</c:v>
                </c:pt>
                <c:pt idx="43">
                  <c:v>681.47231950323078</c:v>
                </c:pt>
                <c:pt idx="44">
                  <c:v>734.69067180011041</c:v>
                </c:pt>
                <c:pt idx="45">
                  <c:v>791.40356781652167</c:v>
                </c:pt>
                <c:pt idx="46">
                  <c:v>851.7363119582767</c:v>
                </c:pt>
                <c:pt idx="47">
                  <c:v>915.80228313964994</c:v>
                </c:pt>
                <c:pt idx="48">
                  <c:v>983.70006191222706</c:v>
                </c:pt>
                <c:pt idx="49">
                  <c:v>1055.5104012979823</c:v>
                </c:pt>
                <c:pt idx="50">
                  <c:v>1131.2930941833672</c:v>
                </c:pt>
                <c:pt idx="51">
                  <c:v>1211.0838041840186</c:v>
                </c:pt>
                <c:pt idx="52">
                  <c:v>1294.8909408729337</c:v>
                </c:pt>
                <c:pt idx="53">
                  <c:v>1382.6926733272296</c:v>
                </c:pt>
                <c:pt idx="54">
                  <c:v>1474.4341870843289</c:v>
                </c:pt>
                <c:pt idx="55">
                  <c:v>1570.0252976952077</c:v>
                </c:pt>
                <c:pt idx="56">
                  <c:v>1669.3385379744784</c:v>
                </c:pt>
                <c:pt idx="57">
                  <c:v>1772.2078346934218</c:v>
                </c:pt>
                <c:pt idx="58">
                  <c:v>1878.4278829436578</c:v>
                </c:pt>
                <c:pt idx="59">
                  <c:v>1987.7543121259259</c:v>
                </c:pt>
                <c:pt idx="60">
                  <c:v>2099.9047163316159</c:v>
                </c:pt>
                <c:pt idx="61">
                  <c:v>2214.5605941565664</c:v>
                </c:pt>
                <c:pt idx="62">
                  <c:v>2331.3702096795632</c:v>
                </c:pt>
                <c:pt idx="63">
                  <c:v>2449.9523490061342</c:v>
                </c:pt>
                <c:pt idx="64">
                  <c:v>2569.900907500391</c:v>
                </c:pt>
                <c:pt idx="65">
                  <c:v>2690.7902040693843</c:v>
                </c:pt>
                <c:pt idx="66">
                  <c:v>2812.1808832765605</c:v>
                </c:pt>
                <c:pt idx="67">
                  <c:v>2933.6262362351999</c:v>
                </c:pt>
                <c:pt idx="68">
                  <c:v>3054.6787494418131</c:v>
                </c:pt>
                <c:pt idx="69">
                  <c:v>3174.8966786661608</c:v>
                </c:pt>
                <c:pt idx="70">
                  <c:v>3293.8504436829348</c:v>
                </c:pt>
                <c:pt idx="71">
                  <c:v>3411.1286491177079</c:v>
                </c:pt>
                <c:pt idx="72">
                  <c:v>3526.3435562247219</c:v>
                </c:pt>
                <c:pt idx="73">
                  <c:v>3639.1358584716681</c:v>
                </c:pt>
                <c:pt idx="74">
                  <c:v>3749.1786482199614</c:v>
                </c:pt>
                <c:pt idx="75">
                  <c:v>3856.1805000204477</c:v>
                </c:pt>
                <c:pt idx="76">
                  <c:v>3959.8876354337963</c:v>
                </c:pt>
                <c:pt idx="77">
                  <c:v>4060.085172300734</c:v>
                </c:pt>
                <c:pt idx="78">
                  <c:v>4156.5974958412326</c:v>
                </c:pt>
                <c:pt idx="79">
                  <c:v>4249.2878181626884</c:v>
                </c:pt>
                <c:pt idx="80">
                  <c:v>4338.0570155959822</c:v>
                </c:pt>
                <c:pt idx="81">
                  <c:v>4422.8418492422797</c:v>
                </c:pt>
                <c:pt idx="82">
                  <c:v>4503.6126832398313</c:v>
                </c:pt>
                <c:pt idx="83">
                  <c:v>4580.3708180442964</c:v>
                </c:pt>
                <c:pt idx="84">
                  <c:v>4653.1455532937243</c:v>
                </c:pt>
                <c:pt idx="85">
                  <c:v>4721.9910876483873</c:v>
                </c:pt>
                <c:pt idx="86">
                  <c:v>4786.9833524959531</c:v>
                </c:pt>
                <c:pt idx="87">
                  <c:v>4848.2168637224067</c:v>
                </c:pt>
                <c:pt idx="88">
                  <c:v>4905.8016619055679</c:v>
                </c:pt>
                <c:pt idx="89">
                  <c:v>4959.8603971831153</c:v>
                </c:pt>
                <c:pt idx="90">
                  <c:v>5010.5256013985008</c:v>
                </c:pt>
                <c:pt idx="91">
                  <c:v>5057.9371774717347</c:v>
                </c:pt>
                <c:pt idx="92">
                  <c:v>5102.2401246391564</c:v>
                </c:pt>
                <c:pt idx="93">
                  <c:v>5143.582508463548</c:v>
                </c:pt>
                <c:pt idx="94">
                  <c:v>5182.1136764104713</c:v>
                </c:pt>
                <c:pt idx="95">
                  <c:v>5217.9827132944238</c:v>
                </c:pt>
                <c:pt idx="96">
                  <c:v>5251.3371259213982</c:v>
                </c:pt>
                <c:pt idx="97">
                  <c:v>5282.3217426457531</c:v>
                </c:pt>
                <c:pt idx="98">
                  <c:v>5311.0778111444279</c:v>
                </c:pt>
                <c:pt idx="99">
                  <c:v>5337.7422763049244</c:v>
                </c:pt>
                <c:pt idx="100">
                  <c:v>5362.4472195417329</c:v>
                </c:pt>
                <c:pt idx="101">
                  <c:v>5385.3194409263133</c:v>
                </c:pt>
                <c:pt idx="102">
                  <c:v>5406.4801660824587</c:v>
                </c:pt>
                <c:pt idx="103">
                  <c:v>5426.0448607256194</c:v>
                </c:pt>
                <c:pt idx="104">
                  <c:v>5444.1231368958579</c:v>
                </c:pt>
                <c:pt idx="105">
                  <c:v>5460.8187362545441</c:v>
                </c:pt>
                <c:pt idx="106">
                  <c:v>5476.2295772083589</c:v>
                </c:pt>
                <c:pt idx="107">
                  <c:v>5490.4478540314849</c:v>
                </c:pt>
                <c:pt idx="108">
                  <c:v>5503.5601775338419</c:v>
                </c:pt>
                <c:pt idx="109">
                  <c:v>5515.6477481378934</c:v>
                </c:pt>
                <c:pt idx="110">
                  <c:v>5526.7865534575994</c:v>
                </c:pt>
                <c:pt idx="111">
                  <c:v>5537.0475836072428</c:v>
                </c:pt>
                <c:pt idx="112">
                  <c:v>5546.4970584985322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'16. Constrained. T. rex Data'!$D$118</c:f>
              <c:strCache>
                <c:ptCount val="1"/>
                <c:pt idx="0">
                  <c:v>5546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'16. Constrained. T. rex Data'!$A$118:$A$126</c:f>
              <c:numCache>
                <c:formatCode>0.00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'16. Constrained. T. rex Data'!$D$118:$D$126</c:f>
              <c:numCache>
                <c:formatCode>0</c:formatCode>
                <c:ptCount val="9"/>
                <c:pt idx="0">
                  <c:v>5546.4970584985322</c:v>
                </c:pt>
                <c:pt idx="1">
                  <c:v>5555.1966623097514</c:v>
                </c:pt>
                <c:pt idx="2">
                  <c:v>5563.2037811328091</c:v>
                </c:pt>
                <c:pt idx="3">
                  <c:v>5570.5717405271771</c:v>
                </c:pt>
                <c:pt idx="4">
                  <c:v>5577.3500403401749</c:v>
                </c:pt>
                <c:pt idx="5">
                  <c:v>5583.5845846980028</c:v>
                </c:pt>
                <c:pt idx="6">
                  <c:v>5589.3179055390547</c:v>
                </c:pt>
                <c:pt idx="7">
                  <c:v>5594.5893784582513</c:v>
                </c:pt>
                <c:pt idx="8">
                  <c:v>5599.4354299660245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'16. Constrained. T. rex Data'!$A$6:$A$14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'16. Constrained. T. rex Data'!$D$6:$D$14</c:f>
              <c:numCache>
                <c:formatCode>0</c:formatCode>
                <c:ptCount val="9"/>
                <c:pt idx="0">
                  <c:v>19.168515182725606</c:v>
                </c:pt>
                <c:pt idx="1">
                  <c:v>20.882655395897043</c:v>
                </c:pt>
                <c:pt idx="2">
                  <c:v>22.749463354061238</c:v>
                </c:pt>
                <c:pt idx="3">
                  <c:v>24.782420685911987</c:v>
                </c:pt>
                <c:pt idx="4">
                  <c:v>26.99617799002397</c:v>
                </c:pt>
                <c:pt idx="5">
                  <c:v>29.40665216961478</c:v>
                </c:pt>
                <c:pt idx="6">
                  <c:v>32.031131115321749</c:v>
                </c:pt>
                <c:pt idx="7">
                  <c:v>34.888386145174117</c:v>
                </c:pt>
                <c:pt idx="8">
                  <c:v>37.998792603604784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7296"/>
        <c:axId val="242421760"/>
      </c:scatterChart>
      <c:valAx>
        <c:axId val="24240729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6734679001"/>
              <c:y val="0.936819099220224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21760"/>
        <c:crosses val="autoZero"/>
        <c:crossBetween val="midCat"/>
      </c:valAx>
      <c:valAx>
        <c:axId val="2424217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69063506043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407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Das1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[11]Daspleto!$A$2:$A$42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[11]Daspleto!$D$2:$D$42</c:f>
              <c:numCache>
                <c:formatCode>General</c:formatCode>
                <c:ptCount val="41"/>
                <c:pt idx="0">
                  <c:v>12.432982643926085</c:v>
                </c:pt>
                <c:pt idx="1">
                  <c:v>13.726934444745471</c:v>
                </c:pt>
                <c:pt idx="2">
                  <c:v>15.154405709332034</c:v>
                </c:pt>
                <c:pt idx="3">
                  <c:v>16.728923222332703</c:v>
                </c:pt>
                <c:pt idx="4">
                  <c:v>18.465329468315847</c:v>
                </c:pt>
                <c:pt idx="5">
                  <c:v>20.379898650495239</c:v>
                </c:pt>
                <c:pt idx="6">
                  <c:v>22.490460285693395</c:v>
                </c:pt>
                <c:pt idx="7">
                  <c:v>24.81653024329643</c:v>
                </c:pt>
                <c:pt idx="8">
                  <c:v>27.379448906187559</c:v>
                </c:pt>
                <c:pt idx="9">
                  <c:v>30.202525892428209</c:v>
                </c:pt>
                <c:pt idx="10">
                  <c:v>33.311190478968982</c:v>
                </c:pt>
                <c:pt idx="11">
                  <c:v>36.733146503233272</c:v>
                </c:pt>
                <c:pt idx="12">
                  <c:v>40.498530074621712</c:v>
                </c:pt>
                <c:pt idx="13">
                  <c:v>44.640067894980071</c:v>
                </c:pt>
                <c:pt idx="14">
                  <c:v>49.1932333539891</c:v>
                </c:pt>
                <c:pt idx="15">
                  <c:v>54.196396822030422</c:v>
                </c:pt>
                <c:pt idx="16">
                  <c:v>59.690965700656399</c:v>
                </c:pt>
                <c:pt idx="17">
                  <c:v>65.72150880343726</c:v>
                </c:pt>
                <c:pt idx="18">
                  <c:v>72.335858526214324</c:v>
                </c:pt>
                <c:pt idx="19">
                  <c:v>79.585183030759168</c:v>
                </c:pt>
                <c:pt idx="20">
                  <c:v>87.524019323842012</c:v>
                </c:pt>
                <c:pt idx="21">
                  <c:v>96.210256691461126</c:v>
                </c:pt>
                <c:pt idx="22">
                  <c:v>105.70505848828039</c:v>
                </c:pt>
                <c:pt idx="23">
                  <c:v>116.07270884815392</c:v>
                </c:pt>
                <c:pt idx="24">
                  <c:v>127.38036956044003</c:v>
                </c:pt>
                <c:pt idx="25">
                  <c:v>139.69773126459191</c:v>
                </c:pt>
                <c:pt idx="26">
                  <c:v>153.09654239999946</c:v>
                </c:pt>
                <c:pt idx="27">
                  <c:v>167.64999919037416</c:v>
                </c:pt>
                <c:pt idx="28">
                  <c:v>183.43198055547785</c:v>
                </c:pt>
                <c:pt idx="29">
                  <c:v>200.5161134680686</c:v>
                </c:pt>
                <c:pt idx="30">
                  <c:v>218.97465716708399</c:v>
                </c:pt>
                <c:pt idx="31">
                  <c:v>238.87719905389366</c:v>
                </c:pt>
                <c:pt idx="32">
                  <c:v>260.28916126306461</c:v>
                </c:pt>
                <c:pt idx="33">
                  <c:v>283.27012497454609</c:v>
                </c:pt>
                <c:pt idx="34">
                  <c:v>307.87198957419446</c:v>
                </c:pt>
                <c:pt idx="35">
                  <c:v>334.13699566904734</c:v>
                </c:pt>
                <c:pt idx="36">
                  <c:v>362.09565440684764</c:v>
                </c:pt>
                <c:pt idx="37">
                  <c:v>391.76463996324424</c:v>
                </c:pt>
                <c:pt idx="38">
                  <c:v>423.14471658524013</c:v>
                </c:pt>
                <c:pt idx="39">
                  <c:v>456.21878506755775</c:v>
                </c:pt>
                <c:pt idx="40">
                  <c:v>490.95014459171693</c:v>
                </c:pt>
              </c:numCache>
            </c:numRef>
          </c:yVal>
          <c:smooth val="0"/>
        </c:ser>
        <c:ser>
          <c:idx val="1"/>
          <c:order val="1"/>
          <c:tx>
            <c:v>Das2</c:v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[11]Daspleto!$A$42:$A$86</c:f>
              <c:numCache>
                <c:formatCode>General</c:formatCode>
                <c:ptCount val="45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</c:numCache>
            </c:numRef>
          </c:xVal>
          <c:yVal>
            <c:numRef>
              <c:f>[11]Daspleto!$C$42:$C$86</c:f>
              <c:numCache>
                <c:formatCode>General</c:formatCode>
                <c:ptCount val="45"/>
                <c:pt idx="0">
                  <c:v>490.95014459171693</c:v>
                </c:pt>
                <c:pt idx="1">
                  <c:v>527.28107291803849</c:v>
                </c:pt>
                <c:pt idx="2">
                  <c:v>565.13182941616981</c:v>
                </c:pt>
                <c:pt idx="3">
                  <c:v>604.4001799587802</c:v>
                </c:pt>
                <c:pt idx="4">
                  <c:v>644.96152930452365</c:v>
                </c:pt>
                <c:pt idx="5">
                  <c:v>686.66972492090508</c:v>
                </c:pt>
                <c:pt idx="6">
                  <c:v>729.35856674200068</c:v>
                </c:pt>
                <c:pt idx="7">
                  <c:v>772.84402156302792</c:v>
                </c:pt>
                <c:pt idx="8">
                  <c:v>816.9271010185571</c:v>
                </c:pt>
                <c:pt idx="9">
                  <c:v>861.39732151742749</c:v>
                </c:pt>
                <c:pt idx="10">
                  <c:v>906.03662671655729</c:v>
                </c:pt>
                <c:pt idx="11">
                  <c:v>950.62362174114753</c:v>
                </c:pt>
                <c:pt idx="12">
                  <c:v>994.93794658751153</c:v>
                </c:pt>
                <c:pt idx="13">
                  <c:v>1038.7646062689389</c:v>
                </c:pt>
                <c:pt idx="14">
                  <c:v>1081.8980783444638</c:v>
                </c:pt>
                <c:pt idx="15">
                  <c:v>1124.1460341733336</c:v>
                </c:pt>
                <c:pt idx="16">
                  <c:v>1165.3325368911876</c:v>
                </c:pt>
                <c:pt idx="17">
                  <c:v>1205.30061394223</c:v>
                </c:pt>
                <c:pt idx="18">
                  <c:v>1243.9141415675517</c:v>
                </c:pt>
                <c:pt idx="19">
                  <c:v>1281.0590192668355</c:v>
                </c:pt>
                <c:pt idx="20">
                  <c:v>1316.6436504863898</c:v>
                </c:pt>
                <c:pt idx="21">
                  <c:v>1350.5987788297052</c:v>
                </c:pt>
                <c:pt idx="22">
                  <c:v>1382.8767549914426</c:v>
                </c:pt>
                <c:pt idx="23">
                  <c:v>1413.4503273921866</c:v>
                </c:pt>
                <c:pt idx="24">
                  <c:v>1442.3110590572237</c:v>
                </c:pt>
                <c:pt idx="25">
                  <c:v>1469.4674753078039</c:v>
                </c:pt>
                <c:pt idx="26">
                  <c:v>1494.943042522207</c:v>
                </c:pt>
                <c:pt idx="27">
                  <c:v>1518.774069080202</c:v>
                </c:pt>
                <c:pt idx="28">
                  <c:v>1541.0076072151658</c:v>
                </c:pt>
                <c:pt idx="29">
                  <c:v>1561.6994203602358</c:v>
                </c:pt>
                <c:pt idx="30">
                  <c:v>1580.9120659763821</c:v>
                </c:pt>
                <c:pt idx="31">
                  <c:v>1598.7131298053894</c:v>
                </c:pt>
                <c:pt idx="32">
                  <c:v>1615.1736347213621</c:v>
                </c:pt>
                <c:pt idx="33">
                  <c:v>1630.3666363071338</c:v>
                </c:pt>
                <c:pt idx="34">
                  <c:v>1644.3660081668927</c:v>
                </c:pt>
                <c:pt idx="35">
                  <c:v>1657.2454128270799</c:v>
                </c:pt>
                <c:pt idx="36">
                  <c:v>1669.0774487633571</c:v>
                </c:pt>
                <c:pt idx="37">
                  <c:v>1679.9329604248426</c:v>
                </c:pt>
                <c:pt idx="38">
                  <c:v>1689.880495864461</c:v>
                </c:pt>
                <c:pt idx="39">
                  <c:v>1698.9858954678612</c:v>
                </c:pt>
                <c:pt idx="40">
                  <c:v>1707.311995052271</c:v>
                </c:pt>
                <c:pt idx="41">
                  <c:v>1714.9184270522812</c:v>
                </c:pt>
                <c:pt idx="42">
                  <c:v>1721.86150442334</c:v>
                </c:pt>
                <c:pt idx="43">
                  <c:v>1728.1941731104293</c:v>
                </c:pt>
                <c:pt idx="44">
                  <c:v>1733.9660203165031</c:v>
                </c:pt>
              </c:numCache>
            </c:numRef>
          </c:yVal>
          <c:smooth val="0"/>
        </c:ser>
        <c:ser>
          <c:idx val="2"/>
          <c:order val="2"/>
          <c:tx>
            <c:v>Das3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[11]Daspleto!$A$86:$A$122</c:f>
              <c:numCache>
                <c:formatCode>General</c:formatCode>
                <c:ptCount val="37"/>
                <c:pt idx="0">
                  <c:v>21</c:v>
                </c:pt>
                <c:pt idx="1">
                  <c:v>21.25</c:v>
                </c:pt>
                <c:pt idx="2">
                  <c:v>21.5</c:v>
                </c:pt>
                <c:pt idx="3">
                  <c:v>21.75</c:v>
                </c:pt>
                <c:pt idx="4">
                  <c:v>22</c:v>
                </c:pt>
                <c:pt idx="5">
                  <c:v>22.25</c:v>
                </c:pt>
                <c:pt idx="6">
                  <c:v>22.5</c:v>
                </c:pt>
                <c:pt idx="7">
                  <c:v>22.75</c:v>
                </c:pt>
                <c:pt idx="8">
                  <c:v>23</c:v>
                </c:pt>
                <c:pt idx="9">
                  <c:v>23.25</c:v>
                </c:pt>
                <c:pt idx="10">
                  <c:v>23.5</c:v>
                </c:pt>
                <c:pt idx="11">
                  <c:v>23.75</c:v>
                </c:pt>
                <c:pt idx="12">
                  <c:v>24</c:v>
                </c:pt>
                <c:pt idx="13">
                  <c:v>24.25</c:v>
                </c:pt>
                <c:pt idx="14">
                  <c:v>24.5</c:v>
                </c:pt>
                <c:pt idx="15">
                  <c:v>24.75</c:v>
                </c:pt>
                <c:pt idx="16">
                  <c:v>25</c:v>
                </c:pt>
                <c:pt idx="17">
                  <c:v>25.25</c:v>
                </c:pt>
                <c:pt idx="18">
                  <c:v>25.5</c:v>
                </c:pt>
                <c:pt idx="19">
                  <c:v>25.75</c:v>
                </c:pt>
                <c:pt idx="20">
                  <c:v>26</c:v>
                </c:pt>
                <c:pt idx="21">
                  <c:v>26.25</c:v>
                </c:pt>
                <c:pt idx="22">
                  <c:v>26.5</c:v>
                </c:pt>
                <c:pt idx="23">
                  <c:v>26.75</c:v>
                </c:pt>
                <c:pt idx="24">
                  <c:v>27</c:v>
                </c:pt>
                <c:pt idx="25">
                  <c:v>27.25</c:v>
                </c:pt>
                <c:pt idx="26">
                  <c:v>27.5</c:v>
                </c:pt>
                <c:pt idx="27">
                  <c:v>27.75</c:v>
                </c:pt>
                <c:pt idx="28">
                  <c:v>28</c:v>
                </c:pt>
                <c:pt idx="29">
                  <c:v>28.25</c:v>
                </c:pt>
                <c:pt idx="30">
                  <c:v>28.5</c:v>
                </c:pt>
                <c:pt idx="31">
                  <c:v>28.75</c:v>
                </c:pt>
                <c:pt idx="32">
                  <c:v>29</c:v>
                </c:pt>
                <c:pt idx="33">
                  <c:v>29.25</c:v>
                </c:pt>
                <c:pt idx="34">
                  <c:v>29.5</c:v>
                </c:pt>
                <c:pt idx="35">
                  <c:v>29.75</c:v>
                </c:pt>
                <c:pt idx="36">
                  <c:v>30</c:v>
                </c:pt>
              </c:numCache>
            </c:numRef>
          </c:xVal>
          <c:yVal>
            <c:numRef>
              <c:f>[11]Daspleto!$D$86:$D$122</c:f>
              <c:numCache>
                <c:formatCode>General</c:formatCode>
                <c:ptCount val="37"/>
                <c:pt idx="0">
                  <c:v>1733.9660203165031</c:v>
                </c:pt>
                <c:pt idx="1">
                  <c:v>1739.2233272607839</c:v>
                </c:pt>
                <c:pt idx="2">
                  <c:v>1744.0091565655762</c:v>
                </c:pt>
                <c:pt idx="3">
                  <c:v>1748.3634657988678</c:v>
                </c:pt>
                <c:pt idx="4">
                  <c:v>1752.3232399940207</c:v>
                </c:pt>
                <c:pt idx="5">
                  <c:v>1755.922637146776</c:v>
                </c:pt>
                <c:pt idx="6">
                  <c:v>1759.1931417440928</c:v>
                </c:pt>
                <c:pt idx="7">
                  <c:v>1762.163722307231</c:v>
                </c:pt>
                <c:pt idx="8">
                  <c:v>1764.8609897368044</c:v>
                </c:pt>
                <c:pt idx="9">
                  <c:v>1767.3093539376805</c:v>
                </c:pt>
                <c:pt idx="10">
                  <c:v>1769.5311767861092</c:v>
                </c:pt>
                <c:pt idx="11">
                  <c:v>1771.546919991019</c:v>
                </c:pt>
                <c:pt idx="12">
                  <c:v>1773.3752868068855</c:v>
                </c:pt>
                <c:pt idx="13">
                  <c:v>1775.0333568877104</c:v>
                </c:pt>
                <c:pt idx="14">
                  <c:v>1776.5367138404681</c:v>
                </c:pt>
                <c:pt idx="15">
                  <c:v>1777.8995652512162</c:v>
                </c:pt>
                <c:pt idx="16">
                  <c:v>1779.1348551262963</c:v>
                </c:pt>
                <c:pt idx="17">
                  <c:v>1780.2543688220833</c:v>
                </c:pt>
                <c:pt idx="18">
                  <c:v>1781.2688306361169</c:v>
                </c:pt>
                <c:pt idx="19">
                  <c:v>1782.1879943057731</c:v>
                </c:pt>
                <c:pt idx="20">
                  <c:v>1783.0207267127762</c:v>
                </c:pt>
                <c:pt idx="21">
                  <c:v>1783.7750851268499</c:v>
                </c:pt>
                <c:pt idx="22">
                  <c:v>1784.4583883431949</c:v>
                </c:pt>
                <c:pt idx="23">
                  <c:v>1785.0772820790546</c:v>
                </c:pt>
                <c:pt idx="24">
                  <c:v>1785.6377989968598</c:v>
                </c:pt>
                <c:pt idx="25">
                  <c:v>1786.1454137172486</c:v>
                </c:pt>
                <c:pt idx="26">
                  <c:v>1786.6050931762727</c:v>
                </c:pt>
                <c:pt idx="27">
                  <c:v>1787.0213426686128</c:v>
                </c:pt>
                <c:pt idx="28">
                  <c:v>1787.398247903712</c:v>
                </c:pt>
                <c:pt idx="29">
                  <c:v>1787.7395133852056</c:v>
                </c:pt>
                <c:pt idx="30">
                  <c:v>1788.0484974065459</c:v>
                </c:pt>
                <c:pt idx="31">
                  <c:v>1788.3282439378388</c:v>
                </c:pt>
                <c:pt idx="32">
                  <c:v>1788.5815116609654</c:v>
                </c:pt>
                <c:pt idx="33">
                  <c:v>1788.8108003924031</c:v>
                </c:pt>
                <c:pt idx="34">
                  <c:v>1789.0183751160021</c:v>
                </c:pt>
                <c:pt idx="35">
                  <c:v>1789.2062878314398</c:v>
                </c:pt>
                <c:pt idx="36">
                  <c:v>1789.3763974083249</c:v>
                </c:pt>
              </c:numCache>
            </c:numRef>
          </c:yVal>
          <c:smooth val="0"/>
        </c:ser>
        <c:ser>
          <c:idx val="3"/>
          <c:order val="3"/>
          <c:tx>
            <c:v>Tyran1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[11]Tyrranosaurus!$A$2:$A$10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[11]Tyrranosaurus!$D$2:$D$10</c:f>
              <c:numCache>
                <c:formatCode>General</c:formatCode>
                <c:ptCount val="9"/>
                <c:pt idx="0">
                  <c:v>19.168515182725606</c:v>
                </c:pt>
                <c:pt idx="1">
                  <c:v>20.882655395897043</c:v>
                </c:pt>
                <c:pt idx="2">
                  <c:v>22.749463354061238</c:v>
                </c:pt>
                <c:pt idx="3">
                  <c:v>24.782420685911987</c:v>
                </c:pt>
                <c:pt idx="4">
                  <c:v>26.99617799002397</c:v>
                </c:pt>
                <c:pt idx="5">
                  <c:v>29.40665216961478</c:v>
                </c:pt>
                <c:pt idx="6">
                  <c:v>32.031131115321749</c:v>
                </c:pt>
                <c:pt idx="7">
                  <c:v>34.888386145174117</c:v>
                </c:pt>
                <c:pt idx="8">
                  <c:v>37.998792603604784</c:v>
                </c:pt>
              </c:numCache>
            </c:numRef>
          </c:yVal>
          <c:smooth val="0"/>
        </c:ser>
        <c:ser>
          <c:idx val="4"/>
          <c:order val="4"/>
          <c:tx>
            <c:v>Tyran2</c:v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[11]Tyrranosaurus!$A$10:$A$114</c:f>
              <c:numCache>
                <c:formatCode>General</c:formatCode>
                <c:ptCount val="10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  <c:pt idx="89">
                  <c:v>24.25</c:v>
                </c:pt>
                <c:pt idx="90">
                  <c:v>24.5</c:v>
                </c:pt>
                <c:pt idx="91">
                  <c:v>24.75</c:v>
                </c:pt>
                <c:pt idx="92">
                  <c:v>25</c:v>
                </c:pt>
                <c:pt idx="93">
                  <c:v>25.25</c:v>
                </c:pt>
                <c:pt idx="94">
                  <c:v>25.5</c:v>
                </c:pt>
                <c:pt idx="95">
                  <c:v>25.75</c:v>
                </c:pt>
                <c:pt idx="96">
                  <c:v>26</c:v>
                </c:pt>
                <c:pt idx="97">
                  <c:v>26.25</c:v>
                </c:pt>
                <c:pt idx="98">
                  <c:v>26.5</c:v>
                </c:pt>
                <c:pt idx="99">
                  <c:v>26.75</c:v>
                </c:pt>
                <c:pt idx="100">
                  <c:v>27</c:v>
                </c:pt>
                <c:pt idx="101">
                  <c:v>27.25</c:v>
                </c:pt>
                <c:pt idx="102">
                  <c:v>27.5</c:v>
                </c:pt>
                <c:pt idx="103">
                  <c:v>27.75</c:v>
                </c:pt>
                <c:pt idx="104">
                  <c:v>28</c:v>
                </c:pt>
              </c:numCache>
            </c:numRef>
          </c:xVal>
          <c:yVal>
            <c:numRef>
              <c:f>[11]Tyrranosaurus!$C$10:$C$114</c:f>
              <c:numCache>
                <c:formatCode>General</c:formatCode>
                <c:ptCount val="105"/>
                <c:pt idx="0">
                  <c:v>37.998792603604784</c:v>
                </c:pt>
                <c:pt idx="1">
                  <c:v>41.384459005906677</c:v>
                </c:pt>
                <c:pt idx="2">
                  <c:v>45.069365089108778</c:v>
                </c:pt>
                <c:pt idx="3">
                  <c:v>49.07950909260898</c:v>
                </c:pt>
                <c:pt idx="4">
                  <c:v>53.443064539469361</c:v>
                </c:pt>
                <c:pt idx="5">
                  <c:v>58.190546719069943</c:v>
                </c:pt>
                <c:pt idx="6">
                  <c:v>63.354988980376739</c:v>
                </c:pt>
                <c:pt idx="7">
                  <c:v>68.972128828482468</c:v>
                </c:pt>
                <c:pt idx="8">
                  <c:v>75.080603670844766</c:v>
                </c:pt>
                <c:pt idx="9">
                  <c:v>81.722155878751423</c:v>
                </c:pt>
                <c:pt idx="10">
                  <c:v>88.94184660837567</c:v>
                </c:pt>
                <c:pt idx="11">
                  <c:v>96.788277558146049</c:v>
                </c:pt>
                <c:pt idx="12">
                  <c:v>105.31381951831287</c:v>
                </c:pt>
                <c:pt idx="13">
                  <c:v>114.57484618729846</c:v>
                </c:pt>
                <c:pt idx="14">
                  <c:v>124.63197128006134</c:v>
                </c:pt>
                <c:pt idx="15">
                  <c:v>135.55028642846349</c:v>
                </c:pt>
                <c:pt idx="16">
                  <c:v>147.39959676472387</c:v>
                </c:pt>
                <c:pt idx="17">
                  <c:v>160.25465037911249</c:v>
                </c:pt>
                <c:pt idx="18">
                  <c:v>174.1953570456044</c:v>
                </c:pt>
                <c:pt idx="19">
                  <c:v>189.30699070931473</c:v>
                </c:pt>
                <c:pt idx="20">
                  <c:v>205.68036922456437</c:v>
                </c:pt>
                <c:pt idx="21">
                  <c:v>223.41200372309837</c:v>
                </c:pt>
                <c:pt idx="22">
                  <c:v>242.60420878364852</c:v>
                </c:pt>
                <c:pt idx="23">
                  <c:v>263.36516327810659</c:v>
                </c:pt>
                <c:pt idx="24">
                  <c:v>285.80891040532538</c:v>
                </c:pt>
                <c:pt idx="25">
                  <c:v>310.05528402006576</c:v>
                </c:pt>
                <c:pt idx="26">
                  <c:v>336.22974696291129</c:v>
                </c:pt>
                <c:pt idx="27">
                  <c:v>364.46312575241109</c:v>
                </c:pt>
                <c:pt idx="28">
                  <c:v>394.89122478512991</c:v>
                </c:pt>
                <c:pt idx="29">
                  <c:v>427.65430219308251</c:v>
                </c:pt>
                <c:pt idx="30">
                  <c:v>462.89638884171086</c:v>
                </c:pt>
                <c:pt idx="31">
                  <c:v>500.76443174638109</c:v>
                </c:pt>
                <c:pt idx="32">
                  <c:v>541.40724359268404</c:v>
                </c:pt>
                <c:pt idx="33">
                  <c:v>584.97424123457813</c:v>
                </c:pt>
                <c:pt idx="34">
                  <c:v>631.61395819612471</c:v>
                </c:pt>
                <c:pt idx="35">
                  <c:v>681.47231950323078</c:v>
                </c:pt>
                <c:pt idx="36">
                  <c:v>734.69067180011041</c:v>
                </c:pt>
                <c:pt idx="37">
                  <c:v>791.40356781652167</c:v>
                </c:pt>
                <c:pt idx="38">
                  <c:v>851.7363119582767</c:v>
                </c:pt>
                <c:pt idx="39">
                  <c:v>915.80228313964994</c:v>
                </c:pt>
                <c:pt idx="40">
                  <c:v>983.70006191222706</c:v>
                </c:pt>
                <c:pt idx="41">
                  <c:v>1055.5104012979823</c:v>
                </c:pt>
                <c:pt idx="42">
                  <c:v>1131.2930941833672</c:v>
                </c:pt>
                <c:pt idx="43">
                  <c:v>1211.0838041840186</c:v>
                </c:pt>
                <c:pt idx="44">
                  <c:v>1294.8909408729337</c:v>
                </c:pt>
                <c:pt idx="45">
                  <c:v>1382.6926733272296</c:v>
                </c:pt>
                <c:pt idx="46">
                  <c:v>1474.4341870843289</c:v>
                </c:pt>
                <c:pt idx="47">
                  <c:v>1570.0252976952077</c:v>
                </c:pt>
                <c:pt idx="48">
                  <c:v>1669.3385379744784</c:v>
                </c:pt>
                <c:pt idx="49">
                  <c:v>1772.2078346934218</c:v>
                </c:pt>
                <c:pt idx="50">
                  <c:v>1878.4278829436578</c:v>
                </c:pt>
                <c:pt idx="51">
                  <c:v>1987.7543121259259</c:v>
                </c:pt>
                <c:pt idx="52">
                  <c:v>2099.9047163316159</c:v>
                </c:pt>
                <c:pt idx="53">
                  <c:v>2214.5605941565664</c:v>
                </c:pt>
                <c:pt idx="54">
                  <c:v>2331.3702096795632</c:v>
                </c:pt>
                <c:pt idx="55">
                  <c:v>2449.9523490061342</c:v>
                </c:pt>
                <c:pt idx="56">
                  <c:v>2569.900907500391</c:v>
                </c:pt>
                <c:pt idx="57">
                  <c:v>2690.7902040693843</c:v>
                </c:pt>
                <c:pt idx="58">
                  <c:v>2812.1808832765605</c:v>
                </c:pt>
                <c:pt idx="59">
                  <c:v>2933.6262362351999</c:v>
                </c:pt>
                <c:pt idx="60">
                  <c:v>3054.6787494418131</c:v>
                </c:pt>
                <c:pt idx="61">
                  <c:v>3174.8966786661608</c:v>
                </c:pt>
                <c:pt idx="62">
                  <c:v>3293.8504436829348</c:v>
                </c:pt>
                <c:pt idx="63">
                  <c:v>3411.1286491177079</c:v>
                </c:pt>
                <c:pt idx="64">
                  <c:v>3526.3435562247219</c:v>
                </c:pt>
                <c:pt idx="65">
                  <c:v>3639.1358584716681</c:v>
                </c:pt>
                <c:pt idx="66">
                  <c:v>3749.1786482199614</c:v>
                </c:pt>
                <c:pt idx="67">
                  <c:v>3856.1805000204477</c:v>
                </c:pt>
                <c:pt idx="68">
                  <c:v>3959.8876354337963</c:v>
                </c:pt>
                <c:pt idx="69">
                  <c:v>4060.085172300734</c:v>
                </c:pt>
                <c:pt idx="70">
                  <c:v>4156.5974958412326</c:v>
                </c:pt>
                <c:pt idx="71">
                  <c:v>4249.2878181626884</c:v>
                </c:pt>
                <c:pt idx="72">
                  <c:v>4338.0570155959822</c:v>
                </c:pt>
                <c:pt idx="73">
                  <c:v>4422.8418492422797</c:v>
                </c:pt>
                <c:pt idx="74">
                  <c:v>4503.6126832398313</c:v>
                </c:pt>
                <c:pt idx="75">
                  <c:v>4580.3708180442964</c:v>
                </c:pt>
                <c:pt idx="76">
                  <c:v>4653.1455532937243</c:v>
                </c:pt>
                <c:pt idx="77">
                  <c:v>4721.9910876483873</c:v>
                </c:pt>
                <c:pt idx="78">
                  <c:v>4786.9833524959531</c:v>
                </c:pt>
                <c:pt idx="79">
                  <c:v>4848.2168637224067</c:v>
                </c:pt>
                <c:pt idx="80">
                  <c:v>4905.8016619055679</c:v>
                </c:pt>
                <c:pt idx="81">
                  <c:v>4959.8603971831153</c:v>
                </c:pt>
                <c:pt idx="82">
                  <c:v>5010.5256013985008</c:v>
                </c:pt>
                <c:pt idx="83">
                  <c:v>5057.9371774717347</c:v>
                </c:pt>
                <c:pt idx="84">
                  <c:v>5102.2401246391564</c:v>
                </c:pt>
                <c:pt idx="85">
                  <c:v>5143.582508463548</c:v>
                </c:pt>
                <c:pt idx="86">
                  <c:v>5182.1136764104713</c:v>
                </c:pt>
                <c:pt idx="87">
                  <c:v>5217.9827132944238</c:v>
                </c:pt>
                <c:pt idx="88">
                  <c:v>5251.3371259213982</c:v>
                </c:pt>
                <c:pt idx="89">
                  <c:v>5282.3217426457531</c:v>
                </c:pt>
                <c:pt idx="90">
                  <c:v>5311.0778111444279</c:v>
                </c:pt>
                <c:pt idx="91">
                  <c:v>5337.7422763049244</c:v>
                </c:pt>
                <c:pt idx="92">
                  <c:v>5362.4472195417329</c:v>
                </c:pt>
                <c:pt idx="93">
                  <c:v>5385.3194409263133</c:v>
                </c:pt>
                <c:pt idx="94">
                  <c:v>5406.4801660824587</c:v>
                </c:pt>
                <c:pt idx="95">
                  <c:v>5426.0448607256194</c:v>
                </c:pt>
                <c:pt idx="96">
                  <c:v>5444.1231368958579</c:v>
                </c:pt>
                <c:pt idx="97">
                  <c:v>5460.8187362545441</c:v>
                </c:pt>
                <c:pt idx="98">
                  <c:v>5476.2295772083589</c:v>
                </c:pt>
                <c:pt idx="99">
                  <c:v>5490.4478540314849</c:v>
                </c:pt>
                <c:pt idx="100">
                  <c:v>5503.5601775338419</c:v>
                </c:pt>
                <c:pt idx="101">
                  <c:v>5515.6477481378934</c:v>
                </c:pt>
                <c:pt idx="102">
                  <c:v>5526.7865534575994</c:v>
                </c:pt>
                <c:pt idx="103">
                  <c:v>5537.0475836072428</c:v>
                </c:pt>
                <c:pt idx="104">
                  <c:v>5546.4970584985322</c:v>
                </c:pt>
              </c:numCache>
            </c:numRef>
          </c:yVal>
          <c:smooth val="0"/>
        </c:ser>
        <c:ser>
          <c:idx val="6"/>
          <c:order val="5"/>
          <c:tx>
            <c:v>Gorg1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[11]Gorgosaurus!$A$2:$A$22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[11]Gorgosaurus!$D$2:$D$22</c:f>
              <c:numCache>
                <c:formatCode>General</c:formatCode>
                <c:ptCount val="21"/>
                <c:pt idx="0">
                  <c:v>22.630881395111977</c:v>
                </c:pt>
                <c:pt idx="1">
                  <c:v>24.493728304104135</c:v>
                </c:pt>
                <c:pt idx="2">
                  <c:v>26.506159172447614</c:v>
                </c:pt>
                <c:pt idx="3">
                  <c:v>28.679544848803367</c:v>
                </c:pt>
                <c:pt idx="4">
                  <c:v>31.026011695661339</c:v>
                </c:pt>
                <c:pt idx="5">
                  <c:v>33.558473078128827</c:v>
                </c:pt>
                <c:pt idx="6">
                  <c:v>36.290658705617801</c:v>
                </c:pt>
                <c:pt idx="7">
                  <c:v>39.237141010816863</c:v>
                </c:pt>
                <c:pt idx="8">
                  <c:v>42.413357619182939</c:v>
                </c:pt>
                <c:pt idx="9">
                  <c:v>45.835628819762974</c:v>
                </c:pt>
                <c:pt idx="10">
                  <c:v>49.521168795534216</c:v>
                </c:pt>
                <c:pt idx="11">
                  <c:v>53.488089210443739</c:v>
                </c:pt>
                <c:pt idx="12">
                  <c:v>57.755393583673225</c:v>
                </c:pt>
                <c:pt idx="13">
                  <c:v>62.342960713202444</c:v>
                </c:pt>
                <c:pt idx="14">
                  <c:v>67.271515245679652</c:v>
                </c:pt>
                <c:pt idx="15">
                  <c:v>72.562583334656765</c:v>
                </c:pt>
                <c:pt idx="16">
                  <c:v>78.238431192883297</c:v>
                </c:pt>
                <c:pt idx="17">
                  <c:v>84.321984236977514</c:v>
                </c:pt>
                <c:pt idx="18">
                  <c:v>90.836724456834432</c:v>
                </c:pt>
                <c:pt idx="19">
                  <c:v>97.806563632096314</c:v>
                </c:pt>
                <c:pt idx="20">
                  <c:v>105.25569008035662</c:v>
                </c:pt>
              </c:numCache>
            </c:numRef>
          </c:yVal>
          <c:smooth val="0"/>
        </c:ser>
        <c:ser>
          <c:idx val="7"/>
          <c:order val="6"/>
          <c:tx>
            <c:v>Gorg2</c:v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[11]Gorgosaurus!$A$22:$A$75</c:f>
              <c:numCache>
                <c:formatCode>General</c:formatCode>
                <c:ptCount val="54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</c:v>
                </c:pt>
                <c:pt idx="37">
                  <c:v>14</c:v>
                </c:pt>
                <c:pt idx="38">
                  <c:v>14.25</c:v>
                </c:pt>
                <c:pt idx="39">
                  <c:v>14.5</c:v>
                </c:pt>
                <c:pt idx="40">
                  <c:v>14.75</c:v>
                </c:pt>
                <c:pt idx="41">
                  <c:v>15</c:v>
                </c:pt>
                <c:pt idx="42">
                  <c:v>15.25</c:v>
                </c:pt>
                <c:pt idx="43">
                  <c:v>15.5</c:v>
                </c:pt>
                <c:pt idx="44">
                  <c:v>15.75</c:v>
                </c:pt>
                <c:pt idx="45">
                  <c:v>16</c:v>
                </c:pt>
                <c:pt idx="46">
                  <c:v>16.25</c:v>
                </c:pt>
                <c:pt idx="47">
                  <c:v>16.5</c:v>
                </c:pt>
                <c:pt idx="48">
                  <c:v>16.75</c:v>
                </c:pt>
                <c:pt idx="49">
                  <c:v>17</c:v>
                </c:pt>
                <c:pt idx="50">
                  <c:v>17.25</c:v>
                </c:pt>
                <c:pt idx="51">
                  <c:v>17.5</c:v>
                </c:pt>
                <c:pt idx="52">
                  <c:v>17.75</c:v>
                </c:pt>
                <c:pt idx="53">
                  <c:v>18</c:v>
                </c:pt>
              </c:numCache>
            </c:numRef>
          </c:xVal>
          <c:yVal>
            <c:numRef>
              <c:f>[11]Gorgosaurus!$C$22:$C$75</c:f>
              <c:numCache>
                <c:formatCode>General</c:formatCode>
                <c:ptCount val="54"/>
                <c:pt idx="0">
                  <c:v>105.25569008035662</c:v>
                </c:pt>
                <c:pt idx="1">
                  <c:v>113.20838677464536</c:v>
                </c:pt>
                <c:pt idx="2">
                  <c:v>121.68881893046569</c:v>
                </c:pt>
                <c:pt idx="3">
                  <c:v>130.72078955491747</c:v>
                </c:pt>
                <c:pt idx="4">
                  <c:v>140.32746199122528</c:v>
                </c:pt>
                <c:pt idx="5">
                  <c:v>150.53104919802118</c:v>
                </c:pt>
                <c:pt idx="6">
                  <c:v>161.3524703867011</c:v>
                </c:pt>
                <c:pt idx="7">
                  <c:v>172.81097670845409</c:v>
                </c:pt>
                <c:pt idx="8">
                  <c:v>184.92374893277869</c:v>
                </c:pt>
                <c:pt idx="9">
                  <c:v>197.70547147764691</c:v>
                </c:pt>
                <c:pt idx="10">
                  <c:v>211.16788871018116</c:v>
                </c:pt>
                <c:pt idx="11">
                  <c:v>225.31935109177485</c:v>
                </c:pt>
                <c:pt idx="12">
                  <c:v>240.16436043128016</c:v>
                </c:pt>
                <c:pt idx="13">
                  <c:v>255.70312515430308</c:v>
                </c:pt>
                <c:pt idx="14">
                  <c:v>271.93113799883253</c:v>
                </c:pt>
                <c:pt idx="15">
                  <c:v>288.83878979640701</c:v>
                </c:pt>
                <c:pt idx="16">
                  <c:v>306.41103387402705</c:v>
                </c:pt>
                <c:pt idx="17">
                  <c:v>324.62711599402292</c:v>
                </c:pt>
                <c:pt idx="18">
                  <c:v>343.46038452443065</c:v>
                </c:pt>
                <c:pt idx="19">
                  <c:v>362.87819460807123</c:v>
                </c:pt>
                <c:pt idx="20">
                  <c:v>382.84191841297945</c:v>
                </c:pt>
                <c:pt idx="21">
                  <c:v>403.30707108165069</c:v>
                </c:pt>
                <c:pt idx="22">
                  <c:v>424.22355878581482</c:v>
                </c:pt>
                <c:pt idx="23">
                  <c:v>445.53605142969604</c:v>
                </c:pt>
                <c:pt idx="24">
                  <c:v>467.18447818011225</c:v>
                </c:pt>
                <c:pt idx="25">
                  <c:v>489.10463934312213</c:v>
                </c:pt>
                <c:pt idx="26">
                  <c:v>511.22892340451085</c:v>
                </c:pt>
                <c:pt idx="27">
                  <c:v>533.4871135818106</c:v>
                </c:pt>
                <c:pt idx="28">
                  <c:v>555.80726427997183</c:v>
                </c:pt>
                <c:pt idx="29">
                  <c:v>578.11662466284304</c:v>
                </c:pt>
                <c:pt idx="30">
                  <c:v>600.34258436633115</c:v>
                </c:pt>
                <c:pt idx="31">
                  <c:v>622.41361534007524</c:v>
                </c:pt>
                <c:pt idx="32">
                  <c:v>644.26018398667202</c:v>
                </c:pt>
                <c:pt idx="33">
                  <c:v>665.81560915791886</c:v>
                </c:pt>
                <c:pt idx="34">
                  <c:v>687.01684406746369</c:v>
                </c:pt>
                <c:pt idx="35">
                  <c:v>707.80516361412333</c:v>
                </c:pt>
                <c:pt idx="36">
                  <c:v>728.12674274661344</c:v>
                </c:pt>
                <c:pt idx="37">
                  <c:v>728.12674274661344</c:v>
                </c:pt>
                <c:pt idx="38">
                  <c:v>747.93311606855764</c:v>
                </c:pt>
                <c:pt idx="39">
                  <c:v>767.18151360013042</c:v>
                </c:pt>
                <c:pt idx="40">
                  <c:v>785.83507220862714</c:v>
                </c:pt>
                <c:pt idx="41">
                  <c:v>803.86292645574304</c:v>
                </c:pt>
                <c:pt idx="42">
                  <c:v>821.24018629285729</c:v>
                </c:pt>
                <c:pt idx="43">
                  <c:v>837.94781203244395</c:v>
                </c:pt>
                <c:pt idx="44">
                  <c:v>853.97239925897702</c:v>
                </c:pt>
                <c:pt idx="45">
                  <c:v>869.30588779867878</c:v>
                </c:pt>
                <c:pt idx="46">
                  <c:v>883.94520957646228</c:v>
                </c:pt>
                <c:pt idx="47">
                  <c:v>897.89189022255016</c:v>
                </c:pt>
                <c:pt idx="48">
                  <c:v>911.15161875057493</c:v>
                </c:pt>
                <c:pt idx="49">
                  <c:v>923.73379862973479</c:v>
                </c:pt>
                <c:pt idx="50">
                  <c:v>935.65109223738614</c:v>
                </c:pt>
                <c:pt idx="51">
                  <c:v>946.91896912310244</c:v>
                </c:pt>
                <c:pt idx="52">
                  <c:v>957.55526684802965</c:v>
                </c:pt>
                <c:pt idx="53">
                  <c:v>967.57977147641304</c:v>
                </c:pt>
              </c:numCache>
            </c:numRef>
          </c:yVal>
          <c:smooth val="0"/>
        </c:ser>
        <c:ser>
          <c:idx val="8"/>
          <c:order val="7"/>
          <c:tx>
            <c:v>Gorg3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[11]Gorgosaurus!$A$75:$A$123</c:f>
              <c:numCache>
                <c:formatCode>General</c:formatCode>
                <c:ptCount val="49"/>
                <c:pt idx="0">
                  <c:v>18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</c:v>
                </c:pt>
                <c:pt idx="17">
                  <c:v>22.25</c:v>
                </c:pt>
                <c:pt idx="18">
                  <c:v>22.5</c:v>
                </c:pt>
                <c:pt idx="19">
                  <c:v>22.75</c:v>
                </c:pt>
                <c:pt idx="20">
                  <c:v>23</c:v>
                </c:pt>
                <c:pt idx="21">
                  <c:v>23.25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25</c:v>
                </c:pt>
                <c:pt idx="29">
                  <c:v>25.25</c:v>
                </c:pt>
                <c:pt idx="30">
                  <c:v>25.5</c:v>
                </c:pt>
                <c:pt idx="31">
                  <c:v>25.75</c:v>
                </c:pt>
                <c:pt idx="32">
                  <c:v>26</c:v>
                </c:pt>
                <c:pt idx="33">
                  <c:v>26.25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27.25</c:v>
                </c:pt>
                <c:pt idx="38">
                  <c:v>27.5</c:v>
                </c:pt>
                <c:pt idx="39">
                  <c:v>27.75</c:v>
                </c:pt>
                <c:pt idx="40">
                  <c:v>28</c:v>
                </c:pt>
                <c:pt idx="41">
                  <c:v>28.25</c:v>
                </c:pt>
                <c:pt idx="42">
                  <c:v>28.5</c:v>
                </c:pt>
                <c:pt idx="43">
                  <c:v>28.75</c:v>
                </c:pt>
                <c:pt idx="44">
                  <c:v>29</c:v>
                </c:pt>
                <c:pt idx="45">
                  <c:v>29.25</c:v>
                </c:pt>
                <c:pt idx="46">
                  <c:v>29.5</c:v>
                </c:pt>
                <c:pt idx="47">
                  <c:v>29.75</c:v>
                </c:pt>
                <c:pt idx="48">
                  <c:v>30</c:v>
                </c:pt>
              </c:numCache>
            </c:numRef>
          </c:xVal>
          <c:yVal>
            <c:numRef>
              <c:f>[11]Gorgosaurus!$D$75:$D$123</c:f>
              <c:numCache>
                <c:formatCode>General</c:formatCode>
                <c:ptCount val="49"/>
                <c:pt idx="0">
                  <c:v>967.57977147641304</c:v>
                </c:pt>
                <c:pt idx="1">
                  <c:v>977.01382316403294</c:v>
                </c:pt>
                <c:pt idx="2">
                  <c:v>985.8799507673524</c:v>
                </c:pt>
                <c:pt idx="3">
                  <c:v>994.20153802641232</c:v>
                </c:pt>
                <c:pt idx="4">
                  <c:v>1002.002522677332</c:v>
                </c:pt>
                <c:pt idx="5">
                  <c:v>1009.3071288367806</c:v>
                </c:pt>
                <c:pt idx="6">
                  <c:v>1016.1396321705345</c:v>
                </c:pt>
                <c:pt idx="7">
                  <c:v>1022.5241567026932</c:v>
                </c:pt>
                <c:pt idx="8">
                  <c:v>1028.4845016272288</c:v>
                </c:pt>
                <c:pt idx="9">
                  <c:v>1034.0439961316865</c:v>
                </c:pt>
                <c:pt idx="10">
                  <c:v>1039.2253800147266</c:v>
                </c:pt>
                <c:pt idx="11">
                  <c:v>1044.0507077551208</c:v>
                </c:pt>
                <c:pt idx="12">
                  <c:v>1048.5412736507321</c:v>
                </c:pt>
                <c:pt idx="13">
                  <c:v>1052.717555674237</c:v>
                </c:pt>
                <c:pt idx="14">
                  <c:v>1056.5991757720076</c:v>
                </c:pt>
                <c:pt idx="15">
                  <c:v>1060.2048744497254</c:v>
                </c:pt>
                <c:pt idx="16">
                  <c:v>1063.5524976311692</c:v>
                </c:pt>
                <c:pt idx="17">
                  <c:v>1066.6589939353705</c:v>
                </c:pt>
                <c:pt idx="18">
                  <c:v>1069.5404206840142</c:v>
                </c:pt>
                <c:pt idx="19">
                  <c:v>1072.211957119378</c:v>
                </c:pt>
                <c:pt idx="20">
                  <c:v>1074.6879234784087</c:v>
                </c:pt>
                <c:pt idx="21">
                  <c:v>1076.981804727322</c:v>
                </c:pt>
                <c:pt idx="22">
                  <c:v>1079.1062779108454</c:v>
                </c:pt>
                <c:pt idx="23">
                  <c:v>1081.0732422094043</c:v>
                </c:pt>
                <c:pt idx="24">
                  <c:v>1082.8938509252384</c:v>
                </c:pt>
                <c:pt idx="25">
                  <c:v>1084.5785447343133</c:v>
                </c:pt>
                <c:pt idx="26">
                  <c:v>1086.1370856449907</c:v>
                </c:pt>
                <c:pt idx="27">
                  <c:v>1087.5785911971354</c:v>
                </c:pt>
                <c:pt idx="28">
                  <c:v>1088.9115685171973</c:v>
                </c:pt>
                <c:pt idx="29">
                  <c:v>1090.1439479165426</c:v>
                </c:pt>
                <c:pt idx="30">
                  <c:v>1091.2831157827043</c:v>
                </c:pt>
                <c:pt idx="31">
                  <c:v>1092.3359465670812</c:v>
                </c:pt>
                <c:pt idx="32">
                  <c:v>1093.3088337188074</c:v>
                </c:pt>
                <c:pt idx="33">
                  <c:v>1094.2077194537851</c:v>
                </c:pt>
                <c:pt idx="34">
                  <c:v>1095.0381232810678</c:v>
                </c:pt>
                <c:pt idx="35">
                  <c:v>1095.8051692365573</c:v>
                </c:pt>
                <c:pt idx="36">
                  <c:v>1096.5136117970555</c:v>
                </c:pt>
                <c:pt idx="37">
                  <c:v>1097.1678604666602</c:v>
                </c:pt>
                <c:pt idx="38">
                  <c:v>1097.7720030429186</c:v>
                </c:pt>
                <c:pt idx="39">
                  <c:v>1098.3298275824968</c:v>
                </c:pt>
                <c:pt idx="40">
                  <c:v>1098.8448430958711</c:v>
                </c:pt>
                <c:pt idx="41">
                  <c:v>1099.3202990080752</c:v>
                </c:pt>
                <c:pt idx="42">
                  <c:v>1099.7592034281922</c:v>
                </c:pt>
                <c:pt idx="43">
                  <c:v>1100.164340274353</c:v>
                </c:pt>
                <c:pt idx="44">
                  <c:v>1100.5382853037872</c:v>
                </c:pt>
                <c:pt idx="45">
                  <c:v>1100.8834210991549</c:v>
                </c:pt>
                <c:pt idx="46">
                  <c:v>1101.2019510631885</c:v>
                </c:pt>
                <c:pt idx="47">
                  <c:v>1101.4959124737622</c:v>
                </c:pt>
                <c:pt idx="48">
                  <c:v>1101.7671886510016</c:v>
                </c:pt>
              </c:numCache>
            </c:numRef>
          </c:yVal>
          <c:smooth val="0"/>
        </c:ser>
        <c:ser>
          <c:idx val="9"/>
          <c:order val="8"/>
          <c:tx>
            <c:v>Alberto1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[11]Albertosaurus!$A$2:$A$10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[11]Albertosaurus!$D$2:$D$10</c:f>
              <c:numCache>
                <c:formatCode>General</c:formatCode>
                <c:ptCount val="9"/>
                <c:pt idx="0">
                  <c:v>16.526505714951675</c:v>
                </c:pt>
                <c:pt idx="1">
                  <c:v>17.867118882828485</c:v>
                </c:pt>
                <c:pt idx="2">
                  <c:v>19.314821383995351</c:v>
                </c:pt>
                <c:pt idx="3">
                  <c:v>20.877888230671243</c:v>
                </c:pt>
                <c:pt idx="4">
                  <c:v>22.565186950314459</c:v>
                </c:pt>
                <c:pt idx="5">
                  <c:v>24.386212088287149</c:v>
                </c:pt>
                <c:pt idx="6">
                  <c:v>26.351120332970954</c:v>
                </c:pt>
                <c:pt idx="7">
                  <c:v>28.470765991129326</c:v>
                </c:pt>
                <c:pt idx="8">
                  <c:v>30.75673647726596</c:v>
                </c:pt>
              </c:numCache>
            </c:numRef>
          </c:yVal>
          <c:smooth val="0"/>
        </c:ser>
        <c:ser>
          <c:idx val="10"/>
          <c:order val="9"/>
          <c:tx>
            <c:v>Alberto2</c:v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[11]Albertosaurus!$A$10:$A$98</c:f>
              <c:numCache>
                <c:formatCode>General</c:formatCode>
                <c:ptCount val="8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</c:numCache>
            </c:numRef>
          </c:xVal>
          <c:yVal>
            <c:numRef>
              <c:f>[11]Albertosaurus!$C$10:$C$98</c:f>
              <c:numCache>
                <c:formatCode>General</c:formatCode>
                <c:ptCount val="89"/>
                <c:pt idx="0">
                  <c:v>30.75673647726596</c:v>
                </c:pt>
                <c:pt idx="1">
                  <c:v>33.221387407510001</c:v>
                </c:pt>
                <c:pt idx="2">
                  <c:v>35.877876805458222</c:v>
                </c:pt>
                <c:pt idx="3">
                  <c:v>38.7401978338006</c:v>
                </c:pt>
                <c:pt idx="4">
                  <c:v>41.823209360975746</c:v>
                </c:pt>
                <c:pt idx="5">
                  <c:v>45.142663556282294</c:v>
                </c:pt>
                <c:pt idx="6">
                  <c:v>48.715229579851325</c:v>
                </c:pt>
                <c:pt idx="7">
                  <c:v>52.558512296098407</c:v>
                </c:pt>
                <c:pt idx="8">
                  <c:v>56.691064791680539</c:v>
                </c:pt>
                <c:pt idx="9">
                  <c:v>61.132393323204134</c:v>
                </c:pt>
                <c:pt idx="10">
                  <c:v>65.902953158401942</c:v>
                </c:pt>
                <c:pt idx="11">
                  <c:v>71.024133610657643</c:v>
                </c:pt>
                <c:pt idx="12">
                  <c:v>76.518230405219896</c:v>
                </c:pt>
                <c:pt idx="13">
                  <c:v>82.408403362205888</c:v>
                </c:pt>
                <c:pt idx="14">
                  <c:v>88.71861724409473</c:v>
                </c:pt>
                <c:pt idx="15">
                  <c:v>95.473563503120118</c:v>
                </c:pt>
                <c:pt idx="16">
                  <c:v>102.69856058789843</c:v>
                </c:pt>
                <c:pt idx="17">
                  <c:v>110.41943044175756</c:v>
                </c:pt>
                <c:pt idx="18">
                  <c:v>118.66234886238504</c:v>
                </c:pt>
                <c:pt idx="19">
                  <c:v>127.45366751003479</c:v>
                </c:pt>
                <c:pt idx="20">
                  <c:v>136.81970556730866</c:v>
                </c:pt>
                <c:pt idx="21">
                  <c:v>146.78650938577735</c:v>
                </c:pt>
                <c:pt idx="22">
                  <c:v>157.37957892148185</c:v>
                </c:pt>
                <c:pt idx="23">
                  <c:v>168.62356037925673</c:v>
                </c:pt>
                <c:pt idx="24">
                  <c:v>180.54190526846085</c:v>
                </c:pt>
                <c:pt idx="25">
                  <c:v>193.15649702888351</c:v>
                </c:pt>
                <c:pt idx="26">
                  <c:v>206.48724751717609</c:v>
                </c:pt>
                <c:pt idx="27">
                  <c:v>220.55166694373861</c:v>
                </c:pt>
                <c:pt idx="28">
                  <c:v>235.36441229858556</c:v>
                </c:pt>
                <c:pt idx="29">
                  <c:v>250.93682086955221</c:v>
                </c:pt>
                <c:pt idx="30">
                  <c:v>267.27643708899893</c:v>
                </c:pt>
                <c:pt idx="31">
                  <c:v>284.38654258116651</c:v>
                </c:pt>
                <c:pt idx="32">
                  <c:v>302.26570084043971</c:v>
                </c:pt>
                <c:pt idx="33">
                  <c:v>320.90732935523425</c:v>
                </c:pt>
                <c:pt idx="34">
                  <c:v>340.29931309604029</c:v>
                </c:pt>
                <c:pt idx="35">
                  <c:v>360.4236739965009</c:v>
                </c:pt>
                <c:pt idx="36">
                  <c:v>381.25631126201131</c:v>
                </c:pt>
                <c:pt idx="37">
                  <c:v>402.76682694058059</c:v>
                </c:pt>
                <c:pt idx="38">
                  <c:v>424.91845010596825</c:v>
                </c:pt>
                <c:pt idx="39">
                  <c:v>447.66807118539566</c:v>
                </c:pt>
                <c:pt idx="40">
                  <c:v>470.96639540696992</c:v>
                </c:pt>
                <c:pt idx="41">
                  <c:v>494.75822108829254</c:v>
                </c:pt>
                <c:pt idx="42">
                  <c:v>518.98284463441041</c:v>
                </c:pt>
                <c:pt idx="43">
                  <c:v>543.57458981106765</c:v>
                </c:pt>
                <c:pt idx="44">
                  <c:v>568.46345430750546</c:v>
                </c:pt>
                <c:pt idx="45">
                  <c:v>593.57586203897654</c:v>
                </c:pt>
                <c:pt idx="46">
                  <c:v>618.8355053217756</c:v>
                </c:pt>
                <c:pt idx="47">
                  <c:v>644.16425724419366</c:v>
                </c:pt>
                <c:pt idx="48">
                  <c:v>669.48313149724265</c:v>
                </c:pt>
                <c:pt idx="49">
                  <c:v>694.71326482036181</c:v>
                </c:pt>
                <c:pt idx="50">
                  <c:v>719.77689620147055</c:v>
                </c:pt>
                <c:pt idx="51">
                  <c:v>744.59831711696404</c:v>
                </c:pt>
                <c:pt idx="52">
                  <c:v>769.10476839552246</c:v>
                </c:pt>
                <c:pt idx="53">
                  <c:v>793.22726165163988</c:v>
                </c:pt>
                <c:pt idx="54">
                  <c:v>816.90130650239973</c:v>
                </c:pt>
                <c:pt idx="55">
                  <c:v>840.06752874108224</c:v>
                </c:pt>
                <c:pt idx="56">
                  <c:v>862.67216904494137</c:v>
                </c:pt>
                <c:pt idx="57">
                  <c:v>884.66745637919939</c:v>
                </c:pt>
                <c:pt idx="58">
                  <c:v>906.01185476968567</c:v>
                </c:pt>
                <c:pt idx="59">
                  <c:v>926.6701863235478</c:v>
                </c:pt>
                <c:pt idx="60">
                  <c:v>946.61363709307909</c:v>
                </c:pt>
                <c:pt idx="61">
                  <c:v>965.81965546432991</c:v>
                </c:pt>
                <c:pt idx="62">
                  <c:v>984.27175512663769</c:v>
                </c:pt>
                <c:pt idx="63">
                  <c:v>1001.9592363114585</c:v>
                </c:pt>
                <c:pt idx="64">
                  <c:v>1018.8768398966147</c:v>
                </c:pt>
                <c:pt idx="65">
                  <c:v>1035.0243492121544</c:v>
                </c:pt>
                <c:pt idx="66">
                  <c:v>1050.406154042337</c:v>
                </c:pt>
                <c:pt idx="67">
                  <c:v>1065.0307904989961</c:v>
                </c:pt>
                <c:pt idx="68">
                  <c:v>1078.9104692571734</c:v>
                </c:pt>
                <c:pt idx="69">
                  <c:v>1092.0606032064202</c:v>
                </c:pt>
                <c:pt idx="70">
                  <c:v>1104.4993439851592</c:v>
                </c:pt>
                <c:pt idx="71">
                  <c:v>1116.2471352233313</c:v>
                </c:pt>
                <c:pt idx="72">
                  <c:v>1127.3262886973071</c:v>
                </c:pt>
                <c:pt idx="73">
                  <c:v>1137.7605880613564</c:v>
                </c:pt>
                <c:pt idx="74">
                  <c:v>1147.5749234060784</c:v>
                </c:pt>
                <c:pt idx="75">
                  <c:v>1156.7949586353027</c:v>
                </c:pt>
                <c:pt idx="76">
                  <c:v>1165.4468325649075</c:v>
                </c:pt>
                <c:pt idx="77">
                  <c:v>1173.556893734632</c:v>
                </c:pt>
                <c:pt idx="78">
                  <c:v>1181.1514681835333</c:v>
                </c:pt>
                <c:pt idx="79">
                  <c:v>1188.2566588609823</c:v>
                </c:pt>
                <c:pt idx="80">
                  <c:v>1194.8981749135698</c:v>
                </c:pt>
                <c:pt idx="81">
                  <c:v>1201.1011887868488</c:v>
                </c:pt>
                <c:pt idx="82">
                  <c:v>1206.8902188912841</c:v>
                </c:pt>
                <c:pt idx="83">
                  <c:v>1212.289035485875</c:v>
                </c:pt>
                <c:pt idx="84">
                  <c:v>1217.3205874132384</c:v>
                </c:pt>
                <c:pt idx="85">
                  <c:v>1222.0069473604203</c:v>
                </c:pt>
                <c:pt idx="86">
                  <c:v>1226.36927340596</c:v>
                </c:pt>
                <c:pt idx="87">
                  <c:v>1230.4277847332696</c:v>
                </c:pt>
                <c:pt idx="88">
                  <c:v>1234.2017495325385</c:v>
                </c:pt>
              </c:numCache>
            </c:numRef>
          </c:yVal>
          <c:smooth val="0"/>
        </c:ser>
        <c:ser>
          <c:idx val="11"/>
          <c:order val="10"/>
          <c:tx>
            <c:v>Alberto3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[11]Albertosaurus!$A$98:$A$122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[11]Albertosaurus!$D$98:$D$122</c:f>
              <c:numCache>
                <c:formatCode>General</c:formatCode>
                <c:ptCount val="25"/>
                <c:pt idx="0">
                  <c:v>1234.2017495325385</c:v>
                </c:pt>
                <c:pt idx="1">
                  <c:v>1237.7094832693404</c:v>
                </c:pt>
                <c:pt idx="2">
                  <c:v>1240.9683556607197</c:v>
                </c:pt>
                <c:pt idx="3">
                  <c:v>1243.9948048631995</c:v>
                </c:pt>
                <c:pt idx="4">
                  <c:v>1246.8043575375114</c:v>
                </c:pt>
                <c:pt idx="5">
                  <c:v>1249.4116536087747</c:v>
                </c:pt>
                <c:pt idx="6">
                  <c:v>1251.8304746861372</c:v>
                </c:pt>
                <c:pt idx="7">
                  <c:v>1254.0737752410269</c:v>
                </c:pt>
                <c:pt idx="8">
                  <c:v>1256.1537157674402</c:v>
                </c:pt>
                <c:pt idx="9">
                  <c:v>1258.0816972606719</c:v>
                </c:pt>
                <c:pt idx="10">
                  <c:v>1259.8683964527081</c:v>
                </c:pt>
                <c:pt idx="11">
                  <c:v>1261.5238013334317</c:v>
                </c:pt>
                <c:pt idx="12">
                  <c:v>1263.0572465673588</c:v>
                </c:pt>
                <c:pt idx="13">
                  <c:v>1264.477448486477</c:v>
                </c:pt>
                <c:pt idx="14">
                  <c:v>1265.7925394016422</c:v>
                </c:pt>
                <c:pt idx="15">
                  <c:v>1267.0101010286289</c:v>
                </c:pt>
                <c:pt idx="16">
                  <c:v>1268.1371968711305</c:v>
                </c:pt>
                <c:pt idx="17">
                  <c:v>1269.1804034425197</c:v>
                </c:pt>
                <c:pt idx="18">
                  <c:v>1270.1458402416988</c:v>
                </c:pt>
                <c:pt idx="19">
                  <c:v>1271.0391984266441</c:v>
                </c:pt>
                <c:pt idx="20">
                  <c:v>1271.8657681528243</c:v>
                </c:pt>
                <c:pt idx="21">
                  <c:v>1272.6304645632451</c:v>
                </c:pt>
                <c:pt idx="22">
                  <c:v>1273.3378524328527</c:v>
                </c:pt>
                <c:pt idx="23">
                  <c:v>1273.9921694830082</c:v>
                </c:pt>
                <c:pt idx="24">
                  <c:v>1274.5973483920602</c:v>
                </c:pt>
              </c:numCache>
            </c:numRef>
          </c:yVal>
          <c:smooth val="0"/>
        </c:ser>
        <c:ser>
          <c:idx val="5"/>
          <c:order val="11"/>
          <c:tx>
            <c:v>Tyran3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[11]Tyrranosaurus!$A$114:$A$122</c:f>
              <c:numCache>
                <c:formatCode>General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[11]Tyrranosaurus!$D$114:$D$122</c:f>
              <c:numCache>
                <c:formatCode>General</c:formatCode>
                <c:ptCount val="9"/>
                <c:pt idx="0">
                  <c:v>5546.4970584985322</c:v>
                </c:pt>
                <c:pt idx="1">
                  <c:v>5555.1966623097514</c:v>
                </c:pt>
                <c:pt idx="2">
                  <c:v>5563.2037811328091</c:v>
                </c:pt>
                <c:pt idx="3">
                  <c:v>5570.5717405271771</c:v>
                </c:pt>
                <c:pt idx="4">
                  <c:v>5577.3500403401749</c:v>
                </c:pt>
                <c:pt idx="5">
                  <c:v>5583.5845846980028</c:v>
                </c:pt>
                <c:pt idx="6">
                  <c:v>5589.3179055390547</c:v>
                </c:pt>
                <c:pt idx="7">
                  <c:v>5594.5893784582513</c:v>
                </c:pt>
                <c:pt idx="8">
                  <c:v>5599.4354299660245</c:v>
                </c:pt>
              </c:numCache>
            </c:numRef>
          </c:yVal>
          <c:smooth val="0"/>
        </c:ser>
        <c:ser>
          <c:idx val="12"/>
          <c:order val="12"/>
          <c:tx>
            <c:v>Tyrannosaurus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[11]Tyrranosaurus!$A$134:$A$140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[11]Tyrranosaurus!$B$134:$B$140</c:f>
              <c:numCache>
                <c:formatCode>General</c:formatCode>
                <c:ptCount val="7"/>
                <c:pt idx="0">
                  <c:v>29.9</c:v>
                </c:pt>
                <c:pt idx="1">
                  <c:v>1807</c:v>
                </c:pt>
                <c:pt idx="2">
                  <c:v>1761</c:v>
                </c:pt>
                <c:pt idx="3">
                  <c:v>2984</c:v>
                </c:pt>
                <c:pt idx="4">
                  <c:v>3230</c:v>
                </c:pt>
                <c:pt idx="5">
                  <c:v>5040</c:v>
                </c:pt>
                <c:pt idx="6">
                  <c:v>5654</c:v>
                </c:pt>
              </c:numCache>
            </c:numRef>
          </c:yVal>
          <c:smooth val="0"/>
        </c:ser>
        <c:ser>
          <c:idx val="13"/>
          <c:order val="13"/>
          <c:tx>
            <c:v>Daspletosaurus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[11]Daspleto!$I$4:$I$6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xVal>
          <c:yVal>
            <c:numRef>
              <c:f>[11]Daspleto!$J$4:$J$6</c:f>
              <c:numCache>
                <c:formatCode>General</c:formatCode>
                <c:ptCount val="3"/>
                <c:pt idx="0">
                  <c:v>496</c:v>
                </c:pt>
                <c:pt idx="1">
                  <c:v>1518</c:v>
                </c:pt>
                <c:pt idx="2">
                  <c:v>1791</c:v>
                </c:pt>
              </c:numCache>
            </c:numRef>
          </c:yVal>
          <c:smooth val="0"/>
        </c:ser>
        <c:ser>
          <c:idx val="14"/>
          <c:order val="14"/>
          <c:tx>
            <c:v>Gorgosaurus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[11]Gorgosaurus!$H$2:$H$6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</c:numCache>
            </c:numRef>
          </c:xVal>
          <c:yVal>
            <c:numRef>
              <c:f>[11]Gorgosaurus!$I$2:$I$6</c:f>
              <c:numCache>
                <c:formatCode>General</c:formatCode>
                <c:ptCount val="5"/>
                <c:pt idx="0">
                  <c:v>127</c:v>
                </c:pt>
                <c:pt idx="1">
                  <c:v>229</c:v>
                </c:pt>
                <c:pt idx="2">
                  <c:v>607</c:v>
                </c:pt>
                <c:pt idx="3">
                  <c:v>747</c:v>
                </c:pt>
                <c:pt idx="4">
                  <c:v>1105</c:v>
                </c:pt>
              </c:numCache>
            </c:numRef>
          </c:yVal>
          <c:smooth val="0"/>
        </c:ser>
        <c:ser>
          <c:idx val="15"/>
          <c:order val="15"/>
          <c:tx>
            <c:v>Albertosaurus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[11]Albertosaurus!$G$2:$G$6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[11]Albertosaurus!$H$2:$H$6</c:f>
              <c:numCache>
                <c:formatCode>General</c:formatCode>
                <c:ptCount val="5"/>
                <c:pt idx="0">
                  <c:v>50.3</c:v>
                </c:pt>
                <c:pt idx="1">
                  <c:v>762</c:v>
                </c:pt>
                <c:pt idx="2">
                  <c:v>1013</c:v>
                </c:pt>
                <c:pt idx="3">
                  <c:v>1282</c:v>
                </c:pt>
                <c:pt idx="4">
                  <c:v>1142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06368"/>
        <c:axId val="242521216"/>
      </c:scatterChart>
      <c:valAx>
        <c:axId val="2425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Age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21216"/>
        <c:crosses val="autoZero"/>
        <c:crossBetween val="midCat"/>
      </c:valAx>
      <c:valAx>
        <c:axId val="2425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Body mass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0636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5916152372801"/>
          <c:y val="3.5911602209944701E-2"/>
          <c:w val="0.70164377902682695"/>
          <c:h val="0.79738504372036401"/>
        </c:manualLayout>
      </c:layout>
      <c:scatterChart>
        <c:scatterStyle val="lineMarker"/>
        <c:varyColors val="0"/>
        <c:ser>
          <c:idx val="0"/>
          <c:order val="0"/>
          <c:tx>
            <c:v>Das1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[11]Daspleto!$A$2:$A$42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[11]Daspleto!$D$2:$D$42</c:f>
              <c:numCache>
                <c:formatCode>General</c:formatCode>
                <c:ptCount val="41"/>
                <c:pt idx="0">
                  <c:v>12.432982643926085</c:v>
                </c:pt>
                <c:pt idx="1">
                  <c:v>13.726934444745471</c:v>
                </c:pt>
                <c:pt idx="2">
                  <c:v>15.154405709332034</c:v>
                </c:pt>
                <c:pt idx="3">
                  <c:v>16.728923222332703</c:v>
                </c:pt>
                <c:pt idx="4">
                  <c:v>18.465329468315847</c:v>
                </c:pt>
                <c:pt idx="5">
                  <c:v>20.379898650495239</c:v>
                </c:pt>
                <c:pt idx="6">
                  <c:v>22.490460285693395</c:v>
                </c:pt>
                <c:pt idx="7">
                  <c:v>24.81653024329643</c:v>
                </c:pt>
                <c:pt idx="8">
                  <c:v>27.379448906187559</c:v>
                </c:pt>
                <c:pt idx="9">
                  <c:v>30.202525892428209</c:v>
                </c:pt>
                <c:pt idx="10">
                  <c:v>33.311190478968982</c:v>
                </c:pt>
                <c:pt idx="11">
                  <c:v>36.733146503233272</c:v>
                </c:pt>
                <c:pt idx="12">
                  <c:v>40.498530074621712</c:v>
                </c:pt>
                <c:pt idx="13">
                  <c:v>44.640067894980071</c:v>
                </c:pt>
                <c:pt idx="14">
                  <c:v>49.1932333539891</c:v>
                </c:pt>
                <c:pt idx="15">
                  <c:v>54.196396822030422</c:v>
                </c:pt>
                <c:pt idx="16">
                  <c:v>59.690965700656399</c:v>
                </c:pt>
                <c:pt idx="17">
                  <c:v>65.72150880343726</c:v>
                </c:pt>
                <c:pt idx="18">
                  <c:v>72.335858526214324</c:v>
                </c:pt>
                <c:pt idx="19">
                  <c:v>79.585183030759168</c:v>
                </c:pt>
                <c:pt idx="20">
                  <c:v>87.524019323842012</c:v>
                </c:pt>
                <c:pt idx="21">
                  <c:v>96.210256691461126</c:v>
                </c:pt>
                <c:pt idx="22">
                  <c:v>105.70505848828039</c:v>
                </c:pt>
                <c:pt idx="23">
                  <c:v>116.07270884815392</c:v>
                </c:pt>
                <c:pt idx="24">
                  <c:v>127.38036956044003</c:v>
                </c:pt>
                <c:pt idx="25">
                  <c:v>139.69773126459191</c:v>
                </c:pt>
                <c:pt idx="26">
                  <c:v>153.09654239999946</c:v>
                </c:pt>
                <c:pt idx="27">
                  <c:v>167.64999919037416</c:v>
                </c:pt>
                <c:pt idx="28">
                  <c:v>183.43198055547785</c:v>
                </c:pt>
                <c:pt idx="29">
                  <c:v>200.5161134680686</c:v>
                </c:pt>
                <c:pt idx="30">
                  <c:v>218.97465716708399</c:v>
                </c:pt>
                <c:pt idx="31">
                  <c:v>238.87719905389366</c:v>
                </c:pt>
                <c:pt idx="32">
                  <c:v>260.28916126306461</c:v>
                </c:pt>
                <c:pt idx="33">
                  <c:v>283.27012497454609</c:v>
                </c:pt>
                <c:pt idx="34">
                  <c:v>307.87198957419446</c:v>
                </c:pt>
                <c:pt idx="35">
                  <c:v>334.13699566904734</c:v>
                </c:pt>
                <c:pt idx="36">
                  <c:v>362.09565440684764</c:v>
                </c:pt>
                <c:pt idx="37">
                  <c:v>391.76463996324424</c:v>
                </c:pt>
                <c:pt idx="38">
                  <c:v>423.14471658524013</c:v>
                </c:pt>
                <c:pt idx="39">
                  <c:v>456.21878506755775</c:v>
                </c:pt>
                <c:pt idx="40">
                  <c:v>490.95014459171693</c:v>
                </c:pt>
              </c:numCache>
            </c:numRef>
          </c:yVal>
          <c:smooth val="0"/>
        </c:ser>
        <c:ser>
          <c:idx val="1"/>
          <c:order val="1"/>
          <c:tx>
            <c:v>Das2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[11]Daspleto!$A$42:$A$86</c:f>
              <c:numCache>
                <c:formatCode>General</c:formatCode>
                <c:ptCount val="45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</c:numCache>
            </c:numRef>
          </c:xVal>
          <c:yVal>
            <c:numRef>
              <c:f>[11]Daspleto!$C$42:$C$86</c:f>
              <c:numCache>
                <c:formatCode>General</c:formatCode>
                <c:ptCount val="45"/>
                <c:pt idx="0">
                  <c:v>490.95014459171693</c:v>
                </c:pt>
                <c:pt idx="1">
                  <c:v>527.28107291803849</c:v>
                </c:pt>
                <c:pt idx="2">
                  <c:v>565.13182941616981</c:v>
                </c:pt>
                <c:pt idx="3">
                  <c:v>604.4001799587802</c:v>
                </c:pt>
                <c:pt idx="4">
                  <c:v>644.96152930452365</c:v>
                </c:pt>
                <c:pt idx="5">
                  <c:v>686.66972492090508</c:v>
                </c:pt>
                <c:pt idx="6">
                  <c:v>729.35856674200068</c:v>
                </c:pt>
                <c:pt idx="7">
                  <c:v>772.84402156302792</c:v>
                </c:pt>
                <c:pt idx="8">
                  <c:v>816.9271010185571</c:v>
                </c:pt>
                <c:pt idx="9">
                  <c:v>861.39732151742749</c:v>
                </c:pt>
                <c:pt idx="10">
                  <c:v>906.03662671655729</c:v>
                </c:pt>
                <c:pt idx="11">
                  <c:v>950.62362174114753</c:v>
                </c:pt>
                <c:pt idx="12">
                  <c:v>994.93794658751153</c:v>
                </c:pt>
                <c:pt idx="13">
                  <c:v>1038.7646062689389</c:v>
                </c:pt>
                <c:pt idx="14">
                  <c:v>1081.8980783444638</c:v>
                </c:pt>
                <c:pt idx="15">
                  <c:v>1124.1460341733336</c:v>
                </c:pt>
                <c:pt idx="16">
                  <c:v>1165.3325368911876</c:v>
                </c:pt>
                <c:pt idx="17">
                  <c:v>1205.30061394223</c:v>
                </c:pt>
                <c:pt idx="18">
                  <c:v>1243.9141415675517</c:v>
                </c:pt>
                <c:pt idx="19">
                  <c:v>1281.0590192668355</c:v>
                </c:pt>
                <c:pt idx="20">
                  <c:v>1316.6436504863898</c:v>
                </c:pt>
                <c:pt idx="21">
                  <c:v>1350.5987788297052</c:v>
                </c:pt>
                <c:pt idx="22">
                  <c:v>1382.8767549914426</c:v>
                </c:pt>
                <c:pt idx="23">
                  <c:v>1413.4503273921866</c:v>
                </c:pt>
                <c:pt idx="24">
                  <c:v>1442.3110590572237</c:v>
                </c:pt>
                <c:pt idx="25">
                  <c:v>1469.4674753078039</c:v>
                </c:pt>
                <c:pt idx="26">
                  <c:v>1494.943042522207</c:v>
                </c:pt>
                <c:pt idx="27">
                  <c:v>1518.774069080202</c:v>
                </c:pt>
                <c:pt idx="28">
                  <c:v>1541.0076072151658</c:v>
                </c:pt>
                <c:pt idx="29">
                  <c:v>1561.6994203602358</c:v>
                </c:pt>
                <c:pt idx="30">
                  <c:v>1580.9120659763821</c:v>
                </c:pt>
                <c:pt idx="31">
                  <c:v>1598.7131298053894</c:v>
                </c:pt>
                <c:pt idx="32">
                  <c:v>1615.1736347213621</c:v>
                </c:pt>
                <c:pt idx="33">
                  <c:v>1630.3666363071338</c:v>
                </c:pt>
                <c:pt idx="34">
                  <c:v>1644.3660081668927</c:v>
                </c:pt>
                <c:pt idx="35">
                  <c:v>1657.2454128270799</c:v>
                </c:pt>
                <c:pt idx="36">
                  <c:v>1669.0774487633571</c:v>
                </c:pt>
                <c:pt idx="37">
                  <c:v>1679.9329604248426</c:v>
                </c:pt>
                <c:pt idx="38">
                  <c:v>1689.880495864461</c:v>
                </c:pt>
                <c:pt idx="39">
                  <c:v>1698.9858954678612</c:v>
                </c:pt>
                <c:pt idx="40">
                  <c:v>1707.311995052271</c:v>
                </c:pt>
                <c:pt idx="41">
                  <c:v>1714.9184270522812</c:v>
                </c:pt>
                <c:pt idx="42">
                  <c:v>1721.86150442334</c:v>
                </c:pt>
                <c:pt idx="43">
                  <c:v>1728.1941731104293</c:v>
                </c:pt>
                <c:pt idx="44">
                  <c:v>1733.9660203165031</c:v>
                </c:pt>
              </c:numCache>
            </c:numRef>
          </c:yVal>
          <c:smooth val="0"/>
        </c:ser>
        <c:ser>
          <c:idx val="2"/>
          <c:order val="2"/>
          <c:tx>
            <c:v>Das3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[11]Daspleto!$A$86:$A$122</c:f>
              <c:numCache>
                <c:formatCode>General</c:formatCode>
                <c:ptCount val="37"/>
                <c:pt idx="0">
                  <c:v>21</c:v>
                </c:pt>
                <c:pt idx="1">
                  <c:v>21.25</c:v>
                </c:pt>
                <c:pt idx="2">
                  <c:v>21.5</c:v>
                </c:pt>
                <c:pt idx="3">
                  <c:v>21.75</c:v>
                </c:pt>
                <c:pt idx="4">
                  <c:v>22</c:v>
                </c:pt>
                <c:pt idx="5">
                  <c:v>22.25</c:v>
                </c:pt>
                <c:pt idx="6">
                  <c:v>22.5</c:v>
                </c:pt>
                <c:pt idx="7">
                  <c:v>22.75</c:v>
                </c:pt>
                <c:pt idx="8">
                  <c:v>23</c:v>
                </c:pt>
                <c:pt idx="9">
                  <c:v>23.25</c:v>
                </c:pt>
                <c:pt idx="10">
                  <c:v>23.5</c:v>
                </c:pt>
                <c:pt idx="11">
                  <c:v>23.75</c:v>
                </c:pt>
                <c:pt idx="12">
                  <c:v>24</c:v>
                </c:pt>
                <c:pt idx="13">
                  <c:v>24.25</c:v>
                </c:pt>
                <c:pt idx="14">
                  <c:v>24.5</c:v>
                </c:pt>
                <c:pt idx="15">
                  <c:v>24.75</c:v>
                </c:pt>
                <c:pt idx="16">
                  <c:v>25</c:v>
                </c:pt>
                <c:pt idx="17">
                  <c:v>25.25</c:v>
                </c:pt>
                <c:pt idx="18">
                  <c:v>25.5</c:v>
                </c:pt>
                <c:pt idx="19">
                  <c:v>25.75</c:v>
                </c:pt>
                <c:pt idx="20">
                  <c:v>26</c:v>
                </c:pt>
                <c:pt idx="21">
                  <c:v>26.25</c:v>
                </c:pt>
                <c:pt idx="22">
                  <c:v>26.5</c:v>
                </c:pt>
                <c:pt idx="23">
                  <c:v>26.75</c:v>
                </c:pt>
                <c:pt idx="24">
                  <c:v>27</c:v>
                </c:pt>
                <c:pt idx="25">
                  <c:v>27.25</c:v>
                </c:pt>
                <c:pt idx="26">
                  <c:v>27.5</c:v>
                </c:pt>
                <c:pt idx="27">
                  <c:v>27.75</c:v>
                </c:pt>
                <c:pt idx="28">
                  <c:v>28</c:v>
                </c:pt>
                <c:pt idx="29">
                  <c:v>28.25</c:v>
                </c:pt>
                <c:pt idx="30">
                  <c:v>28.5</c:v>
                </c:pt>
                <c:pt idx="31">
                  <c:v>28.75</c:v>
                </c:pt>
                <c:pt idx="32">
                  <c:v>29</c:v>
                </c:pt>
                <c:pt idx="33">
                  <c:v>29.25</c:v>
                </c:pt>
                <c:pt idx="34">
                  <c:v>29.5</c:v>
                </c:pt>
                <c:pt idx="35">
                  <c:v>29.75</c:v>
                </c:pt>
                <c:pt idx="36">
                  <c:v>30</c:v>
                </c:pt>
              </c:numCache>
            </c:numRef>
          </c:xVal>
          <c:yVal>
            <c:numRef>
              <c:f>[11]Daspleto!$D$86:$D$122</c:f>
              <c:numCache>
                <c:formatCode>General</c:formatCode>
                <c:ptCount val="37"/>
                <c:pt idx="0">
                  <c:v>1733.9660203165031</c:v>
                </c:pt>
                <c:pt idx="1">
                  <c:v>1739.2233272607839</c:v>
                </c:pt>
                <c:pt idx="2">
                  <c:v>1744.0091565655762</c:v>
                </c:pt>
                <c:pt idx="3">
                  <c:v>1748.3634657988678</c:v>
                </c:pt>
                <c:pt idx="4">
                  <c:v>1752.3232399940207</c:v>
                </c:pt>
                <c:pt idx="5">
                  <c:v>1755.922637146776</c:v>
                </c:pt>
                <c:pt idx="6">
                  <c:v>1759.1931417440928</c:v>
                </c:pt>
                <c:pt idx="7">
                  <c:v>1762.163722307231</c:v>
                </c:pt>
                <c:pt idx="8">
                  <c:v>1764.8609897368044</c:v>
                </c:pt>
                <c:pt idx="9">
                  <c:v>1767.3093539376805</c:v>
                </c:pt>
                <c:pt idx="10">
                  <c:v>1769.5311767861092</c:v>
                </c:pt>
                <c:pt idx="11">
                  <c:v>1771.546919991019</c:v>
                </c:pt>
                <c:pt idx="12">
                  <c:v>1773.3752868068855</c:v>
                </c:pt>
                <c:pt idx="13">
                  <c:v>1775.0333568877104</c:v>
                </c:pt>
                <c:pt idx="14">
                  <c:v>1776.5367138404681</c:v>
                </c:pt>
                <c:pt idx="15">
                  <c:v>1777.8995652512162</c:v>
                </c:pt>
                <c:pt idx="16">
                  <c:v>1779.1348551262963</c:v>
                </c:pt>
                <c:pt idx="17">
                  <c:v>1780.2543688220833</c:v>
                </c:pt>
                <c:pt idx="18">
                  <c:v>1781.2688306361169</c:v>
                </c:pt>
                <c:pt idx="19">
                  <c:v>1782.1879943057731</c:v>
                </c:pt>
                <c:pt idx="20">
                  <c:v>1783.0207267127762</c:v>
                </c:pt>
                <c:pt idx="21">
                  <c:v>1783.7750851268499</c:v>
                </c:pt>
                <c:pt idx="22">
                  <c:v>1784.4583883431949</c:v>
                </c:pt>
                <c:pt idx="23">
                  <c:v>1785.0772820790546</c:v>
                </c:pt>
                <c:pt idx="24">
                  <c:v>1785.6377989968598</c:v>
                </c:pt>
                <c:pt idx="25">
                  <c:v>1786.1454137172486</c:v>
                </c:pt>
                <c:pt idx="26">
                  <c:v>1786.6050931762727</c:v>
                </c:pt>
                <c:pt idx="27">
                  <c:v>1787.0213426686128</c:v>
                </c:pt>
                <c:pt idx="28">
                  <c:v>1787.398247903712</c:v>
                </c:pt>
                <c:pt idx="29">
                  <c:v>1787.7395133852056</c:v>
                </c:pt>
                <c:pt idx="30">
                  <c:v>1788.0484974065459</c:v>
                </c:pt>
                <c:pt idx="31">
                  <c:v>1788.3282439378388</c:v>
                </c:pt>
                <c:pt idx="32">
                  <c:v>1788.5815116609654</c:v>
                </c:pt>
                <c:pt idx="33">
                  <c:v>1788.8108003924031</c:v>
                </c:pt>
                <c:pt idx="34">
                  <c:v>1789.0183751160021</c:v>
                </c:pt>
                <c:pt idx="35">
                  <c:v>1789.2062878314398</c:v>
                </c:pt>
                <c:pt idx="36">
                  <c:v>1789.3763974083249</c:v>
                </c:pt>
              </c:numCache>
            </c:numRef>
          </c:yVal>
          <c:smooth val="0"/>
        </c:ser>
        <c:ser>
          <c:idx val="3"/>
          <c:order val="3"/>
          <c:tx>
            <c:v>Tyran1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[11]Tyrranosaurus!$A$2:$A$10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[11]Tyrranosaurus!$D$2:$D$10</c:f>
              <c:numCache>
                <c:formatCode>General</c:formatCode>
                <c:ptCount val="9"/>
                <c:pt idx="0">
                  <c:v>19.168515182725606</c:v>
                </c:pt>
                <c:pt idx="1">
                  <c:v>20.882655395897043</c:v>
                </c:pt>
                <c:pt idx="2">
                  <c:v>22.749463354061238</c:v>
                </c:pt>
                <c:pt idx="3">
                  <c:v>24.782420685911987</c:v>
                </c:pt>
                <c:pt idx="4">
                  <c:v>26.99617799002397</c:v>
                </c:pt>
                <c:pt idx="5">
                  <c:v>29.40665216961478</c:v>
                </c:pt>
                <c:pt idx="6">
                  <c:v>32.031131115321749</c:v>
                </c:pt>
                <c:pt idx="7">
                  <c:v>34.888386145174117</c:v>
                </c:pt>
                <c:pt idx="8">
                  <c:v>37.998792603604784</c:v>
                </c:pt>
              </c:numCache>
            </c:numRef>
          </c:yVal>
          <c:smooth val="0"/>
        </c:ser>
        <c:ser>
          <c:idx val="4"/>
          <c:order val="4"/>
          <c:tx>
            <c:v>Tyran2</c:v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[11]Tyrranosaurus!$A$10:$A$114</c:f>
              <c:numCache>
                <c:formatCode>General</c:formatCode>
                <c:ptCount val="10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  <c:pt idx="89">
                  <c:v>24.25</c:v>
                </c:pt>
                <c:pt idx="90">
                  <c:v>24.5</c:v>
                </c:pt>
                <c:pt idx="91">
                  <c:v>24.75</c:v>
                </c:pt>
                <c:pt idx="92">
                  <c:v>25</c:v>
                </c:pt>
                <c:pt idx="93">
                  <c:v>25.25</c:v>
                </c:pt>
                <c:pt idx="94">
                  <c:v>25.5</c:v>
                </c:pt>
                <c:pt idx="95">
                  <c:v>25.75</c:v>
                </c:pt>
                <c:pt idx="96">
                  <c:v>26</c:v>
                </c:pt>
                <c:pt idx="97">
                  <c:v>26.25</c:v>
                </c:pt>
                <c:pt idx="98">
                  <c:v>26.5</c:v>
                </c:pt>
                <c:pt idx="99">
                  <c:v>26.75</c:v>
                </c:pt>
                <c:pt idx="100">
                  <c:v>27</c:v>
                </c:pt>
                <c:pt idx="101">
                  <c:v>27.25</c:v>
                </c:pt>
                <c:pt idx="102">
                  <c:v>27.5</c:v>
                </c:pt>
                <c:pt idx="103">
                  <c:v>27.75</c:v>
                </c:pt>
                <c:pt idx="104">
                  <c:v>28</c:v>
                </c:pt>
              </c:numCache>
            </c:numRef>
          </c:xVal>
          <c:yVal>
            <c:numRef>
              <c:f>[11]Tyrranosaurus!$C$10:$C$114</c:f>
              <c:numCache>
                <c:formatCode>General</c:formatCode>
                <c:ptCount val="105"/>
                <c:pt idx="0">
                  <c:v>37.998792603604784</c:v>
                </c:pt>
                <c:pt idx="1">
                  <c:v>41.384459005906677</c:v>
                </c:pt>
                <c:pt idx="2">
                  <c:v>45.069365089108778</c:v>
                </c:pt>
                <c:pt idx="3">
                  <c:v>49.07950909260898</c:v>
                </c:pt>
                <c:pt idx="4">
                  <c:v>53.443064539469361</c:v>
                </c:pt>
                <c:pt idx="5">
                  <c:v>58.190546719069943</c:v>
                </c:pt>
                <c:pt idx="6">
                  <c:v>63.354988980376739</c:v>
                </c:pt>
                <c:pt idx="7">
                  <c:v>68.972128828482468</c:v>
                </c:pt>
                <c:pt idx="8">
                  <c:v>75.080603670844766</c:v>
                </c:pt>
                <c:pt idx="9">
                  <c:v>81.722155878751423</c:v>
                </c:pt>
                <c:pt idx="10">
                  <c:v>88.94184660837567</c:v>
                </c:pt>
                <c:pt idx="11">
                  <c:v>96.788277558146049</c:v>
                </c:pt>
                <c:pt idx="12">
                  <c:v>105.31381951831287</c:v>
                </c:pt>
                <c:pt idx="13">
                  <c:v>114.57484618729846</c:v>
                </c:pt>
                <c:pt idx="14">
                  <c:v>124.63197128006134</c:v>
                </c:pt>
                <c:pt idx="15">
                  <c:v>135.55028642846349</c:v>
                </c:pt>
                <c:pt idx="16">
                  <c:v>147.39959676472387</c:v>
                </c:pt>
                <c:pt idx="17">
                  <c:v>160.25465037911249</c:v>
                </c:pt>
                <c:pt idx="18">
                  <c:v>174.1953570456044</c:v>
                </c:pt>
                <c:pt idx="19">
                  <c:v>189.30699070931473</c:v>
                </c:pt>
                <c:pt idx="20">
                  <c:v>205.68036922456437</c:v>
                </c:pt>
                <c:pt idx="21">
                  <c:v>223.41200372309837</c:v>
                </c:pt>
                <c:pt idx="22">
                  <c:v>242.60420878364852</c:v>
                </c:pt>
                <c:pt idx="23">
                  <c:v>263.36516327810659</c:v>
                </c:pt>
                <c:pt idx="24">
                  <c:v>285.80891040532538</c:v>
                </c:pt>
                <c:pt idx="25">
                  <c:v>310.05528402006576</c:v>
                </c:pt>
                <c:pt idx="26">
                  <c:v>336.22974696291129</c:v>
                </c:pt>
                <c:pt idx="27">
                  <c:v>364.46312575241109</c:v>
                </c:pt>
                <c:pt idx="28">
                  <c:v>394.89122478512991</c:v>
                </c:pt>
                <c:pt idx="29">
                  <c:v>427.65430219308251</c:v>
                </c:pt>
                <c:pt idx="30">
                  <c:v>462.89638884171086</c:v>
                </c:pt>
                <c:pt idx="31">
                  <c:v>500.76443174638109</c:v>
                </c:pt>
                <c:pt idx="32">
                  <c:v>541.40724359268404</c:v>
                </c:pt>
                <c:pt idx="33">
                  <c:v>584.97424123457813</c:v>
                </c:pt>
                <c:pt idx="34">
                  <c:v>631.61395819612471</c:v>
                </c:pt>
                <c:pt idx="35">
                  <c:v>681.47231950323078</c:v>
                </c:pt>
                <c:pt idx="36">
                  <c:v>734.69067180011041</c:v>
                </c:pt>
                <c:pt idx="37">
                  <c:v>791.40356781652167</c:v>
                </c:pt>
                <c:pt idx="38">
                  <c:v>851.7363119582767</c:v>
                </c:pt>
                <c:pt idx="39">
                  <c:v>915.80228313964994</c:v>
                </c:pt>
                <c:pt idx="40">
                  <c:v>983.70006191222706</c:v>
                </c:pt>
                <c:pt idx="41">
                  <c:v>1055.5104012979823</c:v>
                </c:pt>
                <c:pt idx="42">
                  <c:v>1131.2930941833672</c:v>
                </c:pt>
                <c:pt idx="43">
                  <c:v>1211.0838041840186</c:v>
                </c:pt>
                <c:pt idx="44">
                  <c:v>1294.8909408729337</c:v>
                </c:pt>
                <c:pt idx="45">
                  <c:v>1382.6926733272296</c:v>
                </c:pt>
                <c:pt idx="46">
                  <c:v>1474.4341870843289</c:v>
                </c:pt>
                <c:pt idx="47">
                  <c:v>1570.0252976952077</c:v>
                </c:pt>
                <c:pt idx="48">
                  <c:v>1669.3385379744784</c:v>
                </c:pt>
                <c:pt idx="49">
                  <c:v>1772.2078346934218</c:v>
                </c:pt>
                <c:pt idx="50">
                  <c:v>1878.4278829436578</c:v>
                </c:pt>
                <c:pt idx="51">
                  <c:v>1987.7543121259259</c:v>
                </c:pt>
                <c:pt idx="52">
                  <c:v>2099.9047163316159</c:v>
                </c:pt>
                <c:pt idx="53">
                  <c:v>2214.5605941565664</c:v>
                </c:pt>
                <c:pt idx="54">
                  <c:v>2331.3702096795632</c:v>
                </c:pt>
                <c:pt idx="55">
                  <c:v>2449.9523490061342</c:v>
                </c:pt>
                <c:pt idx="56">
                  <c:v>2569.900907500391</c:v>
                </c:pt>
                <c:pt idx="57">
                  <c:v>2690.7902040693843</c:v>
                </c:pt>
                <c:pt idx="58">
                  <c:v>2812.1808832765605</c:v>
                </c:pt>
                <c:pt idx="59">
                  <c:v>2933.6262362351999</c:v>
                </c:pt>
                <c:pt idx="60">
                  <c:v>3054.6787494418131</c:v>
                </c:pt>
                <c:pt idx="61">
                  <c:v>3174.8966786661608</c:v>
                </c:pt>
                <c:pt idx="62">
                  <c:v>3293.8504436829348</c:v>
                </c:pt>
                <c:pt idx="63">
                  <c:v>3411.1286491177079</c:v>
                </c:pt>
                <c:pt idx="64">
                  <c:v>3526.3435562247219</c:v>
                </c:pt>
                <c:pt idx="65">
                  <c:v>3639.1358584716681</c:v>
                </c:pt>
                <c:pt idx="66">
                  <c:v>3749.1786482199614</c:v>
                </c:pt>
                <c:pt idx="67">
                  <c:v>3856.1805000204477</c:v>
                </c:pt>
                <c:pt idx="68">
                  <c:v>3959.8876354337963</c:v>
                </c:pt>
                <c:pt idx="69">
                  <c:v>4060.085172300734</c:v>
                </c:pt>
                <c:pt idx="70">
                  <c:v>4156.5974958412326</c:v>
                </c:pt>
                <c:pt idx="71">
                  <c:v>4249.2878181626884</c:v>
                </c:pt>
                <c:pt idx="72">
                  <c:v>4338.0570155959822</c:v>
                </c:pt>
                <c:pt idx="73">
                  <c:v>4422.8418492422797</c:v>
                </c:pt>
                <c:pt idx="74">
                  <c:v>4503.6126832398313</c:v>
                </c:pt>
                <c:pt idx="75">
                  <c:v>4580.3708180442964</c:v>
                </c:pt>
                <c:pt idx="76">
                  <c:v>4653.1455532937243</c:v>
                </c:pt>
                <c:pt idx="77">
                  <c:v>4721.9910876483873</c:v>
                </c:pt>
                <c:pt idx="78">
                  <c:v>4786.9833524959531</c:v>
                </c:pt>
                <c:pt idx="79">
                  <c:v>4848.2168637224067</c:v>
                </c:pt>
                <c:pt idx="80">
                  <c:v>4905.8016619055679</c:v>
                </c:pt>
                <c:pt idx="81">
                  <c:v>4959.8603971831153</c:v>
                </c:pt>
                <c:pt idx="82">
                  <c:v>5010.5256013985008</c:v>
                </c:pt>
                <c:pt idx="83">
                  <c:v>5057.9371774717347</c:v>
                </c:pt>
                <c:pt idx="84">
                  <c:v>5102.2401246391564</c:v>
                </c:pt>
                <c:pt idx="85">
                  <c:v>5143.582508463548</c:v>
                </c:pt>
                <c:pt idx="86">
                  <c:v>5182.1136764104713</c:v>
                </c:pt>
                <c:pt idx="87">
                  <c:v>5217.9827132944238</c:v>
                </c:pt>
                <c:pt idx="88">
                  <c:v>5251.3371259213982</c:v>
                </c:pt>
                <c:pt idx="89">
                  <c:v>5282.3217426457531</c:v>
                </c:pt>
                <c:pt idx="90">
                  <c:v>5311.0778111444279</c:v>
                </c:pt>
                <c:pt idx="91">
                  <c:v>5337.7422763049244</c:v>
                </c:pt>
                <c:pt idx="92">
                  <c:v>5362.4472195417329</c:v>
                </c:pt>
                <c:pt idx="93">
                  <c:v>5385.3194409263133</c:v>
                </c:pt>
                <c:pt idx="94">
                  <c:v>5406.4801660824587</c:v>
                </c:pt>
                <c:pt idx="95">
                  <c:v>5426.0448607256194</c:v>
                </c:pt>
                <c:pt idx="96">
                  <c:v>5444.1231368958579</c:v>
                </c:pt>
                <c:pt idx="97">
                  <c:v>5460.8187362545441</c:v>
                </c:pt>
                <c:pt idx="98">
                  <c:v>5476.2295772083589</c:v>
                </c:pt>
                <c:pt idx="99">
                  <c:v>5490.4478540314849</c:v>
                </c:pt>
                <c:pt idx="100">
                  <c:v>5503.5601775338419</c:v>
                </c:pt>
                <c:pt idx="101">
                  <c:v>5515.6477481378934</c:v>
                </c:pt>
                <c:pt idx="102">
                  <c:v>5526.7865534575994</c:v>
                </c:pt>
                <c:pt idx="103">
                  <c:v>5537.0475836072428</c:v>
                </c:pt>
                <c:pt idx="104">
                  <c:v>5546.4970584985322</c:v>
                </c:pt>
              </c:numCache>
            </c:numRef>
          </c:yVal>
          <c:smooth val="0"/>
        </c:ser>
        <c:ser>
          <c:idx val="6"/>
          <c:order val="5"/>
          <c:tx>
            <c:v>Gorg1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[11]Gorgosaurus!$A$2:$A$22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[11]Gorgosaurus!$D$2:$D$22</c:f>
              <c:numCache>
                <c:formatCode>General</c:formatCode>
                <c:ptCount val="21"/>
                <c:pt idx="0">
                  <c:v>22.630881395111977</c:v>
                </c:pt>
                <c:pt idx="1">
                  <c:v>24.493728304104135</c:v>
                </c:pt>
                <c:pt idx="2">
                  <c:v>26.506159172447614</c:v>
                </c:pt>
                <c:pt idx="3">
                  <c:v>28.679544848803367</c:v>
                </c:pt>
                <c:pt idx="4">
                  <c:v>31.026011695661339</c:v>
                </c:pt>
                <c:pt idx="5">
                  <c:v>33.558473078128827</c:v>
                </c:pt>
                <c:pt idx="6">
                  <c:v>36.290658705617801</c:v>
                </c:pt>
                <c:pt idx="7">
                  <c:v>39.237141010816863</c:v>
                </c:pt>
                <c:pt idx="8">
                  <c:v>42.413357619182939</c:v>
                </c:pt>
                <c:pt idx="9">
                  <c:v>45.835628819762974</c:v>
                </c:pt>
                <c:pt idx="10">
                  <c:v>49.521168795534216</c:v>
                </c:pt>
                <c:pt idx="11">
                  <c:v>53.488089210443739</c:v>
                </c:pt>
                <c:pt idx="12">
                  <c:v>57.755393583673225</c:v>
                </c:pt>
                <c:pt idx="13">
                  <c:v>62.342960713202444</c:v>
                </c:pt>
                <c:pt idx="14">
                  <c:v>67.271515245679652</c:v>
                </c:pt>
                <c:pt idx="15">
                  <c:v>72.562583334656765</c:v>
                </c:pt>
                <c:pt idx="16">
                  <c:v>78.238431192883297</c:v>
                </c:pt>
                <c:pt idx="17">
                  <c:v>84.321984236977514</c:v>
                </c:pt>
                <c:pt idx="18">
                  <c:v>90.836724456834432</c:v>
                </c:pt>
                <c:pt idx="19">
                  <c:v>97.806563632096314</c:v>
                </c:pt>
                <c:pt idx="20">
                  <c:v>105.25569008035662</c:v>
                </c:pt>
              </c:numCache>
            </c:numRef>
          </c:yVal>
          <c:smooth val="0"/>
        </c:ser>
        <c:ser>
          <c:idx val="7"/>
          <c:order val="6"/>
          <c:tx>
            <c:v>Gorg2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[11]Gorgosaurus!$A$22:$A$75</c:f>
              <c:numCache>
                <c:formatCode>General</c:formatCode>
                <c:ptCount val="54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</c:v>
                </c:pt>
                <c:pt idx="37">
                  <c:v>14</c:v>
                </c:pt>
                <c:pt idx="38">
                  <c:v>14.25</c:v>
                </c:pt>
                <c:pt idx="39">
                  <c:v>14.5</c:v>
                </c:pt>
                <c:pt idx="40">
                  <c:v>14.75</c:v>
                </c:pt>
                <c:pt idx="41">
                  <c:v>15</c:v>
                </c:pt>
                <c:pt idx="42">
                  <c:v>15.25</c:v>
                </c:pt>
                <c:pt idx="43">
                  <c:v>15.5</c:v>
                </c:pt>
                <c:pt idx="44">
                  <c:v>15.75</c:v>
                </c:pt>
                <c:pt idx="45">
                  <c:v>16</c:v>
                </c:pt>
                <c:pt idx="46">
                  <c:v>16.25</c:v>
                </c:pt>
                <c:pt idx="47">
                  <c:v>16.5</c:v>
                </c:pt>
                <c:pt idx="48">
                  <c:v>16.75</c:v>
                </c:pt>
                <c:pt idx="49">
                  <c:v>17</c:v>
                </c:pt>
                <c:pt idx="50">
                  <c:v>17.25</c:v>
                </c:pt>
                <c:pt idx="51">
                  <c:v>17.5</c:v>
                </c:pt>
                <c:pt idx="52">
                  <c:v>17.75</c:v>
                </c:pt>
                <c:pt idx="53">
                  <c:v>18</c:v>
                </c:pt>
              </c:numCache>
            </c:numRef>
          </c:xVal>
          <c:yVal>
            <c:numRef>
              <c:f>[11]Gorgosaurus!$C$22:$C$75</c:f>
              <c:numCache>
                <c:formatCode>General</c:formatCode>
                <c:ptCount val="54"/>
                <c:pt idx="0">
                  <c:v>105.25569008035662</c:v>
                </c:pt>
                <c:pt idx="1">
                  <c:v>113.20838677464536</c:v>
                </c:pt>
                <c:pt idx="2">
                  <c:v>121.68881893046569</c:v>
                </c:pt>
                <c:pt idx="3">
                  <c:v>130.72078955491747</c:v>
                </c:pt>
                <c:pt idx="4">
                  <c:v>140.32746199122528</c:v>
                </c:pt>
                <c:pt idx="5">
                  <c:v>150.53104919802118</c:v>
                </c:pt>
                <c:pt idx="6">
                  <c:v>161.3524703867011</c:v>
                </c:pt>
                <c:pt idx="7">
                  <c:v>172.81097670845409</c:v>
                </c:pt>
                <c:pt idx="8">
                  <c:v>184.92374893277869</c:v>
                </c:pt>
                <c:pt idx="9">
                  <c:v>197.70547147764691</c:v>
                </c:pt>
                <c:pt idx="10">
                  <c:v>211.16788871018116</c:v>
                </c:pt>
                <c:pt idx="11">
                  <c:v>225.31935109177485</c:v>
                </c:pt>
                <c:pt idx="12">
                  <c:v>240.16436043128016</c:v>
                </c:pt>
                <c:pt idx="13">
                  <c:v>255.70312515430308</c:v>
                </c:pt>
                <c:pt idx="14">
                  <c:v>271.93113799883253</c:v>
                </c:pt>
                <c:pt idx="15">
                  <c:v>288.83878979640701</c:v>
                </c:pt>
                <c:pt idx="16">
                  <c:v>306.41103387402705</c:v>
                </c:pt>
                <c:pt idx="17">
                  <c:v>324.62711599402292</c:v>
                </c:pt>
                <c:pt idx="18">
                  <c:v>343.46038452443065</c:v>
                </c:pt>
                <c:pt idx="19">
                  <c:v>362.87819460807123</c:v>
                </c:pt>
                <c:pt idx="20">
                  <c:v>382.84191841297945</c:v>
                </c:pt>
                <c:pt idx="21">
                  <c:v>403.30707108165069</c:v>
                </c:pt>
                <c:pt idx="22">
                  <c:v>424.22355878581482</c:v>
                </c:pt>
                <c:pt idx="23">
                  <c:v>445.53605142969604</c:v>
                </c:pt>
                <c:pt idx="24">
                  <c:v>467.18447818011225</c:v>
                </c:pt>
                <c:pt idx="25">
                  <c:v>489.10463934312213</c:v>
                </c:pt>
                <c:pt idx="26">
                  <c:v>511.22892340451085</c:v>
                </c:pt>
                <c:pt idx="27">
                  <c:v>533.4871135818106</c:v>
                </c:pt>
                <c:pt idx="28">
                  <c:v>555.80726427997183</c:v>
                </c:pt>
                <c:pt idx="29">
                  <c:v>578.11662466284304</c:v>
                </c:pt>
                <c:pt idx="30">
                  <c:v>600.34258436633115</c:v>
                </c:pt>
                <c:pt idx="31">
                  <c:v>622.41361534007524</c:v>
                </c:pt>
                <c:pt idx="32">
                  <c:v>644.26018398667202</c:v>
                </c:pt>
                <c:pt idx="33">
                  <c:v>665.81560915791886</c:v>
                </c:pt>
                <c:pt idx="34">
                  <c:v>687.01684406746369</c:v>
                </c:pt>
                <c:pt idx="35">
                  <c:v>707.80516361412333</c:v>
                </c:pt>
                <c:pt idx="36">
                  <c:v>728.12674274661344</c:v>
                </c:pt>
                <c:pt idx="37">
                  <c:v>728.12674274661344</c:v>
                </c:pt>
                <c:pt idx="38">
                  <c:v>747.93311606855764</c:v>
                </c:pt>
                <c:pt idx="39">
                  <c:v>767.18151360013042</c:v>
                </c:pt>
                <c:pt idx="40">
                  <c:v>785.83507220862714</c:v>
                </c:pt>
                <c:pt idx="41">
                  <c:v>803.86292645574304</c:v>
                </c:pt>
                <c:pt idx="42">
                  <c:v>821.24018629285729</c:v>
                </c:pt>
                <c:pt idx="43">
                  <c:v>837.94781203244395</c:v>
                </c:pt>
                <c:pt idx="44">
                  <c:v>853.97239925897702</c:v>
                </c:pt>
                <c:pt idx="45">
                  <c:v>869.30588779867878</c:v>
                </c:pt>
                <c:pt idx="46">
                  <c:v>883.94520957646228</c:v>
                </c:pt>
                <c:pt idx="47">
                  <c:v>897.89189022255016</c:v>
                </c:pt>
                <c:pt idx="48">
                  <c:v>911.15161875057493</c:v>
                </c:pt>
                <c:pt idx="49">
                  <c:v>923.73379862973479</c:v>
                </c:pt>
                <c:pt idx="50">
                  <c:v>935.65109223738614</c:v>
                </c:pt>
                <c:pt idx="51">
                  <c:v>946.91896912310244</c:v>
                </c:pt>
                <c:pt idx="52">
                  <c:v>957.55526684802965</c:v>
                </c:pt>
                <c:pt idx="53">
                  <c:v>967.57977147641304</c:v>
                </c:pt>
              </c:numCache>
            </c:numRef>
          </c:yVal>
          <c:smooth val="0"/>
        </c:ser>
        <c:ser>
          <c:idx val="8"/>
          <c:order val="7"/>
          <c:tx>
            <c:v>Gorg3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70C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[11]Gorgosaurus!$A$75:$A$123</c:f>
              <c:numCache>
                <c:formatCode>General</c:formatCode>
                <c:ptCount val="49"/>
                <c:pt idx="0">
                  <c:v>18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</c:v>
                </c:pt>
                <c:pt idx="17">
                  <c:v>22.25</c:v>
                </c:pt>
                <c:pt idx="18">
                  <c:v>22.5</c:v>
                </c:pt>
                <c:pt idx="19">
                  <c:v>22.75</c:v>
                </c:pt>
                <c:pt idx="20">
                  <c:v>23</c:v>
                </c:pt>
                <c:pt idx="21">
                  <c:v>23.25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25</c:v>
                </c:pt>
                <c:pt idx="29">
                  <c:v>25.25</c:v>
                </c:pt>
                <c:pt idx="30">
                  <c:v>25.5</c:v>
                </c:pt>
                <c:pt idx="31">
                  <c:v>25.75</c:v>
                </c:pt>
                <c:pt idx="32">
                  <c:v>26</c:v>
                </c:pt>
                <c:pt idx="33">
                  <c:v>26.25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27.25</c:v>
                </c:pt>
                <c:pt idx="38">
                  <c:v>27.5</c:v>
                </c:pt>
                <c:pt idx="39">
                  <c:v>27.75</c:v>
                </c:pt>
                <c:pt idx="40">
                  <c:v>28</c:v>
                </c:pt>
                <c:pt idx="41">
                  <c:v>28.25</c:v>
                </c:pt>
                <c:pt idx="42">
                  <c:v>28.5</c:v>
                </c:pt>
                <c:pt idx="43">
                  <c:v>28.75</c:v>
                </c:pt>
                <c:pt idx="44">
                  <c:v>29</c:v>
                </c:pt>
                <c:pt idx="45">
                  <c:v>29.25</c:v>
                </c:pt>
                <c:pt idx="46">
                  <c:v>29.5</c:v>
                </c:pt>
                <c:pt idx="47">
                  <c:v>29.75</c:v>
                </c:pt>
                <c:pt idx="48">
                  <c:v>30</c:v>
                </c:pt>
              </c:numCache>
            </c:numRef>
          </c:xVal>
          <c:yVal>
            <c:numRef>
              <c:f>[11]Gorgosaurus!$D$75:$D$123</c:f>
              <c:numCache>
                <c:formatCode>General</c:formatCode>
                <c:ptCount val="49"/>
                <c:pt idx="0">
                  <c:v>967.57977147641304</c:v>
                </c:pt>
                <c:pt idx="1">
                  <c:v>977.01382316403294</c:v>
                </c:pt>
                <c:pt idx="2">
                  <c:v>985.8799507673524</c:v>
                </c:pt>
                <c:pt idx="3">
                  <c:v>994.20153802641232</c:v>
                </c:pt>
                <c:pt idx="4">
                  <c:v>1002.002522677332</c:v>
                </c:pt>
                <c:pt idx="5">
                  <c:v>1009.3071288367806</c:v>
                </c:pt>
                <c:pt idx="6">
                  <c:v>1016.1396321705345</c:v>
                </c:pt>
                <c:pt idx="7">
                  <c:v>1022.5241567026932</c:v>
                </c:pt>
                <c:pt idx="8">
                  <c:v>1028.4845016272288</c:v>
                </c:pt>
                <c:pt idx="9">
                  <c:v>1034.0439961316865</c:v>
                </c:pt>
                <c:pt idx="10">
                  <c:v>1039.2253800147266</c:v>
                </c:pt>
                <c:pt idx="11">
                  <c:v>1044.0507077551208</c:v>
                </c:pt>
                <c:pt idx="12">
                  <c:v>1048.5412736507321</c:v>
                </c:pt>
                <c:pt idx="13">
                  <c:v>1052.717555674237</c:v>
                </c:pt>
                <c:pt idx="14">
                  <c:v>1056.5991757720076</c:v>
                </c:pt>
                <c:pt idx="15">
                  <c:v>1060.2048744497254</c:v>
                </c:pt>
                <c:pt idx="16">
                  <c:v>1063.5524976311692</c:v>
                </c:pt>
                <c:pt idx="17">
                  <c:v>1066.6589939353705</c:v>
                </c:pt>
                <c:pt idx="18">
                  <c:v>1069.5404206840142</c:v>
                </c:pt>
                <c:pt idx="19">
                  <c:v>1072.211957119378</c:v>
                </c:pt>
                <c:pt idx="20">
                  <c:v>1074.6879234784087</c:v>
                </c:pt>
                <c:pt idx="21">
                  <c:v>1076.981804727322</c:v>
                </c:pt>
                <c:pt idx="22">
                  <c:v>1079.1062779108454</c:v>
                </c:pt>
                <c:pt idx="23">
                  <c:v>1081.0732422094043</c:v>
                </c:pt>
                <c:pt idx="24">
                  <c:v>1082.8938509252384</c:v>
                </c:pt>
                <c:pt idx="25">
                  <c:v>1084.5785447343133</c:v>
                </c:pt>
                <c:pt idx="26">
                  <c:v>1086.1370856449907</c:v>
                </c:pt>
                <c:pt idx="27">
                  <c:v>1087.5785911971354</c:v>
                </c:pt>
                <c:pt idx="28">
                  <c:v>1088.9115685171973</c:v>
                </c:pt>
                <c:pt idx="29">
                  <c:v>1090.1439479165426</c:v>
                </c:pt>
                <c:pt idx="30">
                  <c:v>1091.2831157827043</c:v>
                </c:pt>
                <c:pt idx="31">
                  <c:v>1092.3359465670812</c:v>
                </c:pt>
                <c:pt idx="32">
                  <c:v>1093.3088337188074</c:v>
                </c:pt>
                <c:pt idx="33">
                  <c:v>1094.2077194537851</c:v>
                </c:pt>
                <c:pt idx="34">
                  <c:v>1095.0381232810678</c:v>
                </c:pt>
                <c:pt idx="35">
                  <c:v>1095.8051692365573</c:v>
                </c:pt>
                <c:pt idx="36">
                  <c:v>1096.5136117970555</c:v>
                </c:pt>
                <c:pt idx="37">
                  <c:v>1097.1678604666602</c:v>
                </c:pt>
                <c:pt idx="38">
                  <c:v>1097.7720030429186</c:v>
                </c:pt>
                <c:pt idx="39">
                  <c:v>1098.3298275824968</c:v>
                </c:pt>
                <c:pt idx="40">
                  <c:v>1098.8448430958711</c:v>
                </c:pt>
                <c:pt idx="41">
                  <c:v>1099.3202990080752</c:v>
                </c:pt>
                <c:pt idx="42">
                  <c:v>1099.7592034281922</c:v>
                </c:pt>
                <c:pt idx="43">
                  <c:v>1100.164340274353</c:v>
                </c:pt>
                <c:pt idx="44">
                  <c:v>1100.5382853037872</c:v>
                </c:pt>
                <c:pt idx="45">
                  <c:v>1100.8834210991549</c:v>
                </c:pt>
                <c:pt idx="46">
                  <c:v>1101.2019510631885</c:v>
                </c:pt>
                <c:pt idx="47">
                  <c:v>1101.4959124737622</c:v>
                </c:pt>
                <c:pt idx="48">
                  <c:v>1101.7671886510016</c:v>
                </c:pt>
              </c:numCache>
            </c:numRef>
          </c:yVal>
          <c:smooth val="0"/>
        </c:ser>
        <c:ser>
          <c:idx val="9"/>
          <c:order val="8"/>
          <c:tx>
            <c:v>Alberto1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[11]Albertosaurus!$A$2:$A$10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[11]Albertosaurus!$D$2:$D$10</c:f>
              <c:numCache>
                <c:formatCode>General</c:formatCode>
                <c:ptCount val="9"/>
                <c:pt idx="0">
                  <c:v>16.526505714951675</c:v>
                </c:pt>
                <c:pt idx="1">
                  <c:v>17.867118882828485</c:v>
                </c:pt>
                <c:pt idx="2">
                  <c:v>19.314821383995351</c:v>
                </c:pt>
                <c:pt idx="3">
                  <c:v>20.877888230671243</c:v>
                </c:pt>
                <c:pt idx="4">
                  <c:v>22.565186950314459</c:v>
                </c:pt>
                <c:pt idx="5">
                  <c:v>24.386212088287149</c:v>
                </c:pt>
                <c:pt idx="6">
                  <c:v>26.351120332970954</c:v>
                </c:pt>
                <c:pt idx="7">
                  <c:v>28.470765991129326</c:v>
                </c:pt>
                <c:pt idx="8">
                  <c:v>30.75673647726596</c:v>
                </c:pt>
              </c:numCache>
            </c:numRef>
          </c:yVal>
          <c:smooth val="0"/>
        </c:ser>
        <c:ser>
          <c:idx val="10"/>
          <c:order val="9"/>
          <c:tx>
            <c:v>Alberto2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[11]Albertosaurus!$A$10:$A$98</c:f>
              <c:numCache>
                <c:formatCode>General</c:formatCode>
                <c:ptCount val="8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</c:numCache>
            </c:numRef>
          </c:xVal>
          <c:yVal>
            <c:numRef>
              <c:f>[11]Albertosaurus!$C$10:$C$98</c:f>
              <c:numCache>
                <c:formatCode>General</c:formatCode>
                <c:ptCount val="89"/>
                <c:pt idx="0">
                  <c:v>30.75673647726596</c:v>
                </c:pt>
                <c:pt idx="1">
                  <c:v>33.221387407510001</c:v>
                </c:pt>
                <c:pt idx="2">
                  <c:v>35.877876805458222</c:v>
                </c:pt>
                <c:pt idx="3">
                  <c:v>38.7401978338006</c:v>
                </c:pt>
                <c:pt idx="4">
                  <c:v>41.823209360975746</c:v>
                </c:pt>
                <c:pt idx="5">
                  <c:v>45.142663556282294</c:v>
                </c:pt>
                <c:pt idx="6">
                  <c:v>48.715229579851325</c:v>
                </c:pt>
                <c:pt idx="7">
                  <c:v>52.558512296098407</c:v>
                </c:pt>
                <c:pt idx="8">
                  <c:v>56.691064791680539</c:v>
                </c:pt>
                <c:pt idx="9">
                  <c:v>61.132393323204134</c:v>
                </c:pt>
                <c:pt idx="10">
                  <c:v>65.902953158401942</c:v>
                </c:pt>
                <c:pt idx="11">
                  <c:v>71.024133610657643</c:v>
                </c:pt>
                <c:pt idx="12">
                  <c:v>76.518230405219896</c:v>
                </c:pt>
                <c:pt idx="13">
                  <c:v>82.408403362205888</c:v>
                </c:pt>
                <c:pt idx="14">
                  <c:v>88.71861724409473</c:v>
                </c:pt>
                <c:pt idx="15">
                  <c:v>95.473563503120118</c:v>
                </c:pt>
                <c:pt idx="16">
                  <c:v>102.69856058789843</c:v>
                </c:pt>
                <c:pt idx="17">
                  <c:v>110.41943044175756</c:v>
                </c:pt>
                <c:pt idx="18">
                  <c:v>118.66234886238504</c:v>
                </c:pt>
                <c:pt idx="19">
                  <c:v>127.45366751003479</c:v>
                </c:pt>
                <c:pt idx="20">
                  <c:v>136.81970556730866</c:v>
                </c:pt>
                <c:pt idx="21">
                  <c:v>146.78650938577735</c:v>
                </c:pt>
                <c:pt idx="22">
                  <c:v>157.37957892148185</c:v>
                </c:pt>
                <c:pt idx="23">
                  <c:v>168.62356037925673</c:v>
                </c:pt>
                <c:pt idx="24">
                  <c:v>180.54190526846085</c:v>
                </c:pt>
                <c:pt idx="25">
                  <c:v>193.15649702888351</c:v>
                </c:pt>
                <c:pt idx="26">
                  <c:v>206.48724751717609</c:v>
                </c:pt>
                <c:pt idx="27">
                  <c:v>220.55166694373861</c:v>
                </c:pt>
                <c:pt idx="28">
                  <c:v>235.36441229858556</c:v>
                </c:pt>
                <c:pt idx="29">
                  <c:v>250.93682086955221</c:v>
                </c:pt>
                <c:pt idx="30">
                  <c:v>267.27643708899893</c:v>
                </c:pt>
                <c:pt idx="31">
                  <c:v>284.38654258116651</c:v>
                </c:pt>
                <c:pt idx="32">
                  <c:v>302.26570084043971</c:v>
                </c:pt>
                <c:pt idx="33">
                  <c:v>320.90732935523425</c:v>
                </c:pt>
                <c:pt idx="34">
                  <c:v>340.29931309604029</c:v>
                </c:pt>
                <c:pt idx="35">
                  <c:v>360.4236739965009</c:v>
                </c:pt>
                <c:pt idx="36">
                  <c:v>381.25631126201131</c:v>
                </c:pt>
                <c:pt idx="37">
                  <c:v>402.76682694058059</c:v>
                </c:pt>
                <c:pt idx="38">
                  <c:v>424.91845010596825</c:v>
                </c:pt>
                <c:pt idx="39">
                  <c:v>447.66807118539566</c:v>
                </c:pt>
                <c:pt idx="40">
                  <c:v>470.96639540696992</c:v>
                </c:pt>
                <c:pt idx="41">
                  <c:v>494.75822108829254</c:v>
                </c:pt>
                <c:pt idx="42">
                  <c:v>518.98284463441041</c:v>
                </c:pt>
                <c:pt idx="43">
                  <c:v>543.57458981106765</c:v>
                </c:pt>
                <c:pt idx="44">
                  <c:v>568.46345430750546</c:v>
                </c:pt>
                <c:pt idx="45">
                  <c:v>593.57586203897654</c:v>
                </c:pt>
                <c:pt idx="46">
                  <c:v>618.8355053217756</c:v>
                </c:pt>
                <c:pt idx="47">
                  <c:v>644.16425724419366</c:v>
                </c:pt>
                <c:pt idx="48">
                  <c:v>669.48313149724265</c:v>
                </c:pt>
                <c:pt idx="49">
                  <c:v>694.71326482036181</c:v>
                </c:pt>
                <c:pt idx="50">
                  <c:v>719.77689620147055</c:v>
                </c:pt>
                <c:pt idx="51">
                  <c:v>744.59831711696404</c:v>
                </c:pt>
                <c:pt idx="52">
                  <c:v>769.10476839552246</c:v>
                </c:pt>
                <c:pt idx="53">
                  <c:v>793.22726165163988</c:v>
                </c:pt>
                <c:pt idx="54">
                  <c:v>816.90130650239973</c:v>
                </c:pt>
                <c:pt idx="55">
                  <c:v>840.06752874108224</c:v>
                </c:pt>
                <c:pt idx="56">
                  <c:v>862.67216904494137</c:v>
                </c:pt>
                <c:pt idx="57">
                  <c:v>884.66745637919939</c:v>
                </c:pt>
                <c:pt idx="58">
                  <c:v>906.01185476968567</c:v>
                </c:pt>
                <c:pt idx="59">
                  <c:v>926.6701863235478</c:v>
                </c:pt>
                <c:pt idx="60">
                  <c:v>946.61363709307909</c:v>
                </c:pt>
                <c:pt idx="61">
                  <c:v>965.81965546432991</c:v>
                </c:pt>
                <c:pt idx="62">
                  <c:v>984.27175512663769</c:v>
                </c:pt>
                <c:pt idx="63">
                  <c:v>1001.9592363114585</c:v>
                </c:pt>
                <c:pt idx="64">
                  <c:v>1018.8768398966147</c:v>
                </c:pt>
                <c:pt idx="65">
                  <c:v>1035.0243492121544</c:v>
                </c:pt>
                <c:pt idx="66">
                  <c:v>1050.406154042337</c:v>
                </c:pt>
                <c:pt idx="67">
                  <c:v>1065.0307904989961</c:v>
                </c:pt>
                <c:pt idx="68">
                  <c:v>1078.9104692571734</c:v>
                </c:pt>
                <c:pt idx="69">
                  <c:v>1092.0606032064202</c:v>
                </c:pt>
                <c:pt idx="70">
                  <c:v>1104.4993439851592</c:v>
                </c:pt>
                <c:pt idx="71">
                  <c:v>1116.2471352233313</c:v>
                </c:pt>
                <c:pt idx="72">
                  <c:v>1127.3262886973071</c:v>
                </c:pt>
                <c:pt idx="73">
                  <c:v>1137.7605880613564</c:v>
                </c:pt>
                <c:pt idx="74">
                  <c:v>1147.5749234060784</c:v>
                </c:pt>
                <c:pt idx="75">
                  <c:v>1156.7949586353027</c:v>
                </c:pt>
                <c:pt idx="76">
                  <c:v>1165.4468325649075</c:v>
                </c:pt>
                <c:pt idx="77">
                  <c:v>1173.556893734632</c:v>
                </c:pt>
                <c:pt idx="78">
                  <c:v>1181.1514681835333</c:v>
                </c:pt>
                <c:pt idx="79">
                  <c:v>1188.2566588609823</c:v>
                </c:pt>
                <c:pt idx="80">
                  <c:v>1194.8981749135698</c:v>
                </c:pt>
                <c:pt idx="81">
                  <c:v>1201.1011887868488</c:v>
                </c:pt>
                <c:pt idx="82">
                  <c:v>1206.8902188912841</c:v>
                </c:pt>
                <c:pt idx="83">
                  <c:v>1212.289035485875</c:v>
                </c:pt>
                <c:pt idx="84">
                  <c:v>1217.3205874132384</c:v>
                </c:pt>
                <c:pt idx="85">
                  <c:v>1222.0069473604203</c:v>
                </c:pt>
                <c:pt idx="86">
                  <c:v>1226.36927340596</c:v>
                </c:pt>
                <c:pt idx="87">
                  <c:v>1230.4277847332696</c:v>
                </c:pt>
                <c:pt idx="88">
                  <c:v>1234.2017495325385</c:v>
                </c:pt>
              </c:numCache>
            </c:numRef>
          </c:yVal>
          <c:smooth val="0"/>
        </c:ser>
        <c:ser>
          <c:idx val="11"/>
          <c:order val="10"/>
          <c:tx>
            <c:v>Alberto3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[11]Albertosaurus!$A$98:$A$122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[11]Albertosaurus!$D$98:$D$122</c:f>
              <c:numCache>
                <c:formatCode>General</c:formatCode>
                <c:ptCount val="25"/>
                <c:pt idx="0">
                  <c:v>1234.2017495325385</c:v>
                </c:pt>
                <c:pt idx="1">
                  <c:v>1237.7094832693404</c:v>
                </c:pt>
                <c:pt idx="2">
                  <c:v>1240.9683556607197</c:v>
                </c:pt>
                <c:pt idx="3">
                  <c:v>1243.9948048631995</c:v>
                </c:pt>
                <c:pt idx="4">
                  <c:v>1246.8043575375114</c:v>
                </c:pt>
                <c:pt idx="5">
                  <c:v>1249.4116536087747</c:v>
                </c:pt>
                <c:pt idx="6">
                  <c:v>1251.8304746861372</c:v>
                </c:pt>
                <c:pt idx="7">
                  <c:v>1254.0737752410269</c:v>
                </c:pt>
                <c:pt idx="8">
                  <c:v>1256.1537157674402</c:v>
                </c:pt>
                <c:pt idx="9">
                  <c:v>1258.0816972606719</c:v>
                </c:pt>
                <c:pt idx="10">
                  <c:v>1259.8683964527081</c:v>
                </c:pt>
                <c:pt idx="11">
                  <c:v>1261.5238013334317</c:v>
                </c:pt>
                <c:pt idx="12">
                  <c:v>1263.0572465673588</c:v>
                </c:pt>
                <c:pt idx="13">
                  <c:v>1264.477448486477</c:v>
                </c:pt>
                <c:pt idx="14">
                  <c:v>1265.7925394016422</c:v>
                </c:pt>
                <c:pt idx="15">
                  <c:v>1267.0101010286289</c:v>
                </c:pt>
                <c:pt idx="16">
                  <c:v>1268.1371968711305</c:v>
                </c:pt>
                <c:pt idx="17">
                  <c:v>1269.1804034425197</c:v>
                </c:pt>
                <c:pt idx="18">
                  <c:v>1270.1458402416988</c:v>
                </c:pt>
                <c:pt idx="19">
                  <c:v>1271.0391984266441</c:v>
                </c:pt>
                <c:pt idx="20">
                  <c:v>1271.8657681528243</c:v>
                </c:pt>
                <c:pt idx="21">
                  <c:v>1272.6304645632451</c:v>
                </c:pt>
                <c:pt idx="22">
                  <c:v>1273.3378524328527</c:v>
                </c:pt>
                <c:pt idx="23">
                  <c:v>1273.9921694830082</c:v>
                </c:pt>
                <c:pt idx="24">
                  <c:v>1274.5973483920602</c:v>
                </c:pt>
              </c:numCache>
            </c:numRef>
          </c:yVal>
          <c:smooth val="0"/>
        </c:ser>
        <c:ser>
          <c:idx val="5"/>
          <c:order val="11"/>
          <c:tx>
            <c:v>Tyran3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xVal>
            <c:numRef>
              <c:f>[11]Tyrranosaurus!$A$114:$A$122</c:f>
              <c:numCache>
                <c:formatCode>General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[11]Tyrranosaurus!$D$114:$D$122</c:f>
              <c:numCache>
                <c:formatCode>General</c:formatCode>
                <c:ptCount val="9"/>
                <c:pt idx="0">
                  <c:v>5546.4970584985322</c:v>
                </c:pt>
                <c:pt idx="1">
                  <c:v>5555.1966623097514</c:v>
                </c:pt>
                <c:pt idx="2">
                  <c:v>5563.2037811328091</c:v>
                </c:pt>
                <c:pt idx="3">
                  <c:v>5570.5717405271771</c:v>
                </c:pt>
                <c:pt idx="4">
                  <c:v>5577.3500403401749</c:v>
                </c:pt>
                <c:pt idx="5">
                  <c:v>5583.5845846980028</c:v>
                </c:pt>
                <c:pt idx="6">
                  <c:v>5589.3179055390547</c:v>
                </c:pt>
                <c:pt idx="7">
                  <c:v>5594.5893784582513</c:v>
                </c:pt>
                <c:pt idx="8">
                  <c:v>5599.4354299660245</c:v>
                </c:pt>
              </c:numCache>
            </c:numRef>
          </c:yVal>
          <c:smooth val="0"/>
        </c:ser>
        <c:ser>
          <c:idx val="12"/>
          <c:order val="12"/>
          <c:tx>
            <c:v>Tyrannosaurus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[11]Tyrranosaurus!$A$134:$A$140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[11]Tyrranosaurus!$B$134:$B$140</c:f>
              <c:numCache>
                <c:formatCode>General</c:formatCode>
                <c:ptCount val="7"/>
                <c:pt idx="0">
                  <c:v>29.9</c:v>
                </c:pt>
                <c:pt idx="1">
                  <c:v>1807</c:v>
                </c:pt>
                <c:pt idx="2">
                  <c:v>1761</c:v>
                </c:pt>
                <c:pt idx="3">
                  <c:v>2984</c:v>
                </c:pt>
                <c:pt idx="4">
                  <c:v>3230</c:v>
                </c:pt>
                <c:pt idx="5">
                  <c:v>5040</c:v>
                </c:pt>
                <c:pt idx="6">
                  <c:v>5654</c:v>
                </c:pt>
              </c:numCache>
            </c:numRef>
          </c:yVal>
          <c:smooth val="0"/>
        </c:ser>
        <c:ser>
          <c:idx val="13"/>
          <c:order val="13"/>
          <c:tx>
            <c:v>Daspletosaurus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[11]Daspleto!$I$4:$I$6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xVal>
          <c:yVal>
            <c:numRef>
              <c:f>[11]Daspleto!$J$4:$J$6</c:f>
              <c:numCache>
                <c:formatCode>General</c:formatCode>
                <c:ptCount val="3"/>
                <c:pt idx="0">
                  <c:v>496</c:v>
                </c:pt>
                <c:pt idx="1">
                  <c:v>1518</c:v>
                </c:pt>
                <c:pt idx="2">
                  <c:v>1791</c:v>
                </c:pt>
              </c:numCache>
            </c:numRef>
          </c:yVal>
          <c:smooth val="0"/>
        </c:ser>
        <c:ser>
          <c:idx val="14"/>
          <c:order val="14"/>
          <c:tx>
            <c:v>Gorgosaurus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[11]Gorgosaurus!$H$2:$H$6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</c:numCache>
            </c:numRef>
          </c:xVal>
          <c:yVal>
            <c:numRef>
              <c:f>[11]Gorgosaurus!$I$2:$I$6</c:f>
              <c:numCache>
                <c:formatCode>General</c:formatCode>
                <c:ptCount val="5"/>
                <c:pt idx="0">
                  <c:v>127</c:v>
                </c:pt>
                <c:pt idx="1">
                  <c:v>229</c:v>
                </c:pt>
                <c:pt idx="2">
                  <c:v>607</c:v>
                </c:pt>
                <c:pt idx="3">
                  <c:v>747</c:v>
                </c:pt>
                <c:pt idx="4">
                  <c:v>1105</c:v>
                </c:pt>
              </c:numCache>
            </c:numRef>
          </c:yVal>
          <c:smooth val="0"/>
        </c:ser>
        <c:ser>
          <c:idx val="15"/>
          <c:order val="15"/>
          <c:tx>
            <c:v>Albertosaurus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[11]Albertosaurus!$G$2:$G$6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[11]Albertosaurus!$H$2:$H$6</c:f>
              <c:numCache>
                <c:formatCode>General</c:formatCode>
                <c:ptCount val="5"/>
                <c:pt idx="0">
                  <c:v>50.3</c:v>
                </c:pt>
                <c:pt idx="1">
                  <c:v>762</c:v>
                </c:pt>
                <c:pt idx="2">
                  <c:v>1013</c:v>
                </c:pt>
                <c:pt idx="3">
                  <c:v>1282</c:v>
                </c:pt>
                <c:pt idx="4">
                  <c:v>1142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6032"/>
        <c:axId val="240726784"/>
      </c:scatterChart>
      <c:valAx>
        <c:axId val="2407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Age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726784"/>
        <c:crosses val="autoZero"/>
        <c:crossBetween val="midCat"/>
      </c:valAx>
      <c:valAx>
        <c:axId val="2407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Body mass (kg)</a:t>
                </a:r>
              </a:p>
            </c:rich>
          </c:tx>
          <c:layout>
            <c:manualLayout>
              <c:xMode val="edge"/>
              <c:yMode val="edge"/>
              <c:x val="2.06677265500795E-2"/>
              <c:y val="0.25110475486144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071603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400" b="0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Albertosaurus</a:t>
            </a:r>
            <a:r>
              <a:rPr lang="en-US"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All-Evidence Growth </a:t>
            </a:r>
          </a:p>
        </c:rich>
      </c:tx>
      <c:layout>
        <c:manualLayout>
          <c:xMode val="edge"/>
          <c:yMode val="edge"/>
          <c:x val="0.306666666666666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'[2]T-Rex - not published'!$A$14:$A$82</c:f>
              <c:numCache>
                <c:formatCode>General</c:formatCode>
                <c:ptCount val="6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  <c:pt idx="25">
                  <c:v>9.25</c:v>
                </c:pt>
                <c:pt idx="26">
                  <c:v>9.5</c:v>
                </c:pt>
                <c:pt idx="27">
                  <c:v>9.75</c:v>
                </c:pt>
                <c:pt idx="28">
                  <c:v>10</c:v>
                </c:pt>
                <c:pt idx="29">
                  <c:v>10.25</c:v>
                </c:pt>
                <c:pt idx="30">
                  <c:v>10.5</c:v>
                </c:pt>
                <c:pt idx="31">
                  <c:v>10.75</c:v>
                </c:pt>
                <c:pt idx="32">
                  <c:v>11</c:v>
                </c:pt>
                <c:pt idx="33">
                  <c:v>11.25</c:v>
                </c:pt>
                <c:pt idx="34">
                  <c:v>11.5</c:v>
                </c:pt>
                <c:pt idx="35">
                  <c:v>11.75</c:v>
                </c:pt>
                <c:pt idx="36">
                  <c:v>12</c:v>
                </c:pt>
                <c:pt idx="37">
                  <c:v>12.25</c:v>
                </c:pt>
                <c:pt idx="38">
                  <c:v>12.5</c:v>
                </c:pt>
                <c:pt idx="39">
                  <c:v>12.75</c:v>
                </c:pt>
                <c:pt idx="40">
                  <c:v>13</c:v>
                </c:pt>
                <c:pt idx="41">
                  <c:v>13.25</c:v>
                </c:pt>
                <c:pt idx="42">
                  <c:v>13.5</c:v>
                </c:pt>
                <c:pt idx="43">
                  <c:v>13.75</c:v>
                </c:pt>
                <c:pt idx="44">
                  <c:v>14</c:v>
                </c:pt>
                <c:pt idx="45">
                  <c:v>14.25</c:v>
                </c:pt>
                <c:pt idx="46">
                  <c:v>14.5</c:v>
                </c:pt>
                <c:pt idx="47">
                  <c:v>14.75</c:v>
                </c:pt>
                <c:pt idx="48">
                  <c:v>15</c:v>
                </c:pt>
                <c:pt idx="49">
                  <c:v>15.25</c:v>
                </c:pt>
                <c:pt idx="50">
                  <c:v>15.5</c:v>
                </c:pt>
                <c:pt idx="51">
                  <c:v>15.75</c:v>
                </c:pt>
                <c:pt idx="52">
                  <c:v>16</c:v>
                </c:pt>
                <c:pt idx="53">
                  <c:v>16.25</c:v>
                </c:pt>
                <c:pt idx="54">
                  <c:v>16.5</c:v>
                </c:pt>
                <c:pt idx="55">
                  <c:v>16.75</c:v>
                </c:pt>
                <c:pt idx="56">
                  <c:v>17</c:v>
                </c:pt>
                <c:pt idx="57">
                  <c:v>17.25</c:v>
                </c:pt>
                <c:pt idx="58">
                  <c:v>17.5</c:v>
                </c:pt>
                <c:pt idx="59">
                  <c:v>17.75</c:v>
                </c:pt>
                <c:pt idx="60">
                  <c:v>18</c:v>
                </c:pt>
                <c:pt idx="61">
                  <c:v>18.25</c:v>
                </c:pt>
                <c:pt idx="62">
                  <c:v>18.5</c:v>
                </c:pt>
                <c:pt idx="63">
                  <c:v>18.75</c:v>
                </c:pt>
                <c:pt idx="64">
                  <c:v>19</c:v>
                </c:pt>
                <c:pt idx="65">
                  <c:v>19.25</c:v>
                </c:pt>
                <c:pt idx="66">
                  <c:v>19.5</c:v>
                </c:pt>
                <c:pt idx="67">
                  <c:v>19.75</c:v>
                </c:pt>
                <c:pt idx="68">
                  <c:v>20</c:v>
                </c:pt>
              </c:numCache>
            </c:numRef>
          </c:xVal>
          <c:yVal>
            <c:numRef>
              <c:f>'[2]T-Rex - not published'!$D$14:$D$82</c:f>
              <c:numCache>
                <c:formatCode>General</c:formatCode>
                <c:ptCount val="69"/>
              </c:numCache>
            </c:numRef>
          </c:yVal>
          <c:smooth val="0"/>
        </c:ser>
        <c:ser>
          <c:idx val="0"/>
          <c:order val="1"/>
          <c:tx>
            <c:strRef>
              <c:f>[2]Albert!$B$2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[2]Albert!$A$3:$A$102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[2]Albert!$B$3:$B$102</c:f>
              <c:numCache>
                <c:formatCode>General</c:formatCode>
                <c:ptCount val="100"/>
                <c:pt idx="7">
                  <c:v>50.3</c:v>
                </c:pt>
                <c:pt idx="59">
                  <c:v>762</c:v>
                </c:pt>
                <c:pt idx="71">
                  <c:v>1013</c:v>
                </c:pt>
                <c:pt idx="87">
                  <c:v>1282</c:v>
                </c:pt>
                <c:pt idx="95">
                  <c:v>1142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[2]Albert!$D$2</c:f>
              <c:strCache>
                <c:ptCount val="1"/>
                <c:pt idx="0">
                  <c:v>7.889519664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[2]Albert!$A$2:$A$102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</c:numCache>
            </c:numRef>
          </c:xVal>
          <c:yVal>
            <c:numRef>
              <c:f>[2]Albert!$C$2:$C$102</c:f>
              <c:numCache>
                <c:formatCode>General</c:formatCode>
                <c:ptCount val="101"/>
                <c:pt idx="8">
                  <c:v>11.806388173170141</c:v>
                </c:pt>
                <c:pt idx="9">
                  <c:v>12.574047519483194</c:v>
                </c:pt>
                <c:pt idx="10">
                  <c:v>13.427684979944283</c:v>
                </c:pt>
                <c:pt idx="11">
                  <c:v>14.376786844032218</c:v>
                </c:pt>
                <c:pt idx="12">
                  <c:v>15.431852033449642</c:v>
                </c:pt>
                <c:pt idx="13">
                  <c:v>16.604492106191515</c:v>
                </c:pt>
                <c:pt idx="14">
                  <c:v>17.907539189456358</c:v>
                </c:pt>
                <c:pt idx="15">
                  <c:v>19.35516197909665</c:v>
                </c:pt>
                <c:pt idx="16">
                  <c:v>20.962989797360287</c:v>
                </c:pt>
                <c:pt idx="17">
                  <c:v>22.748244506996343</c:v>
                </c:pt>
                <c:pt idx="18">
                  <c:v>24.729879828121408</c:v>
                </c:pt>
                <c:pt idx="19">
                  <c:v>26.928727282849113</c:v>
                </c:pt>
                <c:pt idx="20">
                  <c:v>29.367647588433883</c:v>
                </c:pt>
                <c:pt idx="21">
                  <c:v>32.071685818165335</c:v>
                </c:pt>
                <c:pt idx="22">
                  <c:v>35.068228035137523</c:v>
                </c:pt>
                <c:pt idx="23">
                  <c:v>38.38715636163267</c:v>
                </c:pt>
                <c:pt idx="24">
                  <c:v>42.060998561113308</c:v>
                </c:pt>
                <c:pt idx="25">
                  <c:v>46.125067167586508</c:v>
                </c:pt>
                <c:pt idx="26">
                  <c:v>50.617581989171661</c:v>
                </c:pt>
                <c:pt idx="27">
                  <c:v>55.579768436413005</c:v>
                </c:pt>
                <c:pt idx="28">
                  <c:v>61.05592258859788</c:v>
                </c:pt>
                <c:pt idx="29">
                  <c:v>67.093432234881448</c:v>
                </c:pt>
                <c:pt idx="30">
                  <c:v>73.742741352985902</c:v>
                </c:pt>
                <c:pt idx="31">
                  <c:v>81.057243684325158</c:v>
                </c:pt>
                <c:pt idx="32">
                  <c:v>89.093089331284034</c:v>
                </c:pt>
                <c:pt idx="33">
                  <c:v>97.908886780791065</c:v>
                </c:pt>
                <c:pt idx="34">
                  <c:v>107.56528163539024</c:v>
                </c:pt>
                <c:pt idx="35">
                  <c:v>118.124392846539</c:v>
                </c:pt>
                <c:pt idx="36">
                  <c:v>129.64908768367616</c:v>
                </c:pt>
                <c:pt idx="37">
                  <c:v>142.20207837066675</c:v>
                </c:pt>
                <c:pt idx="38">
                  <c:v>155.84482664251445</c:v>
                </c:pt>
                <c:pt idx="39">
                  <c:v>170.63624778649051</c:v>
                </c:pt>
                <c:pt idx="40">
                  <c:v>186.63121336054613</c:v>
                </c:pt>
                <c:pt idx="41">
                  <c:v>203.87886195806246</c:v>
                </c:pt>
                <c:pt idx="42">
                  <c:v>222.42074017057769</c:v>
                </c:pt>
                <c:pt idx="43">
                  <c:v>242.28881109284276</c:v>
                </c:pt>
                <c:pt idx="44">
                  <c:v>263.50338478050026</c:v>
                </c:pt>
                <c:pt idx="45">
                  <c:v>286.07104306121721</c:v>
                </c:pt>
                <c:pt idx="46">
                  <c:v>309.98264861842603</c:v>
                </c:pt>
                <c:pt idx="47">
                  <c:v>335.21154349021509</c:v>
                </c:pt>
                <c:pt idx="48">
                  <c:v>361.71205290935859</c:v>
                </c:pt>
                <c:pt idx="49">
                  <c:v>389.4184144865103</c:v>
                </c:pt>
                <c:pt idx="50">
                  <c:v>418.24424801248682</c:v>
                </c:pt>
                <c:pt idx="51">
                  <c:v>448.08266607187255</c:v>
                </c:pt>
                <c:pt idx="52">
                  <c:v>478.80709958968646</c:v>
                </c:pt>
                <c:pt idx="53">
                  <c:v>510.27287600534294</c:v>
                </c:pt>
                <c:pt idx="54">
                  <c:v>542.31954306407351</c:v>
                </c:pt>
                <c:pt idx="55">
                  <c:v>574.77388173851625</c:v>
                </c:pt>
                <c:pt idx="56">
                  <c:v>607.45350217460873</c:v>
                </c:pt>
                <c:pt idx="57">
                  <c:v>640.17087200715844</c:v>
                </c:pt>
                <c:pt idx="58">
                  <c:v>672.73759196669096</c:v>
                </c:pt>
                <c:pt idx="59">
                  <c:v>704.96871351180494</c:v>
                </c:pt>
                <c:pt idx="60">
                  <c:v>736.68688975563873</c:v>
                </c:pt>
                <c:pt idx="61">
                  <c:v>767.72616464305781</c:v>
                </c:pt>
                <c:pt idx="62">
                  <c:v>797.93523447984774</c:v>
                </c:pt>
                <c:pt idx="63">
                  <c:v>827.1800569850177</c:v>
                </c:pt>
                <c:pt idx="64">
                  <c:v>855.34573126229054</c:v>
                </c:pt>
                <c:pt idx="65">
                  <c:v>882.33762222383268</c:v>
                </c:pt>
                <c:pt idx="66">
                  <c:v>908.081750105835</c:v>
                </c:pt>
                <c:pt idx="67">
                  <c:v>932.52450578638536</c:v>
                </c:pt>
                <c:pt idx="68">
                  <c:v>955.63178298393154</c:v>
                </c:pt>
                <c:pt idx="69">
                  <c:v>977.38763788170286</c:v>
                </c:pt>
                <c:pt idx="70">
                  <c:v>997.79259544933211</c:v>
                </c:pt>
                <c:pt idx="71">
                  <c:v>1016.8617209478354</c:v>
                </c:pt>
                <c:pt idx="72">
                  <c:v>1034.6225667336628</c:v>
                </c:pt>
                <c:pt idx="73">
                  <c:v>1051.1130907603008</c:v>
                </c:pt>
                <c:pt idx="74">
                  <c:v>1066.3796263354732</c:v>
                </c:pt>
                <c:pt idx="75">
                  <c:v>1080.4749646975934</c:v>
                </c:pt>
                <c:pt idx="76">
                  <c:v>1093.4565944007022</c:v>
                </c:pt>
                <c:pt idx="77">
                  <c:v>1105.3851254689646</c:v>
                </c:pt>
                <c:pt idx="78">
                  <c:v>1116.3229124943784</c:v>
                </c:pt>
                <c:pt idx="79">
                  <c:v>1126.3328796273381</c:v>
                </c:pt>
                <c:pt idx="80">
                  <c:v>1135.4775417818034</c:v>
                </c:pt>
                <c:pt idx="81">
                  <c:v>1143.8182101739033</c:v>
                </c:pt>
                <c:pt idx="82">
                  <c:v>1151.4143662384527</c:v>
                </c:pt>
                <c:pt idx="83">
                  <c:v>1158.3231856651059</c:v>
                </c:pt>
                <c:pt idx="84">
                  <c:v>1164.5991933955554</c:v>
                </c:pt>
                <c:pt idx="85">
                  <c:v>1170.2940305769616</c:v>
                </c:pt>
                <c:pt idx="86">
                  <c:v>1175.4563153665824</c:v>
                </c:pt>
                <c:pt idx="87">
                  <c:v>1180.1315808699321</c:v>
                </c:pt>
                <c:pt idx="88">
                  <c:v>1184.3622751626658</c:v>
                </c:pt>
                <c:pt idx="89">
                  <c:v>1188.1878101361563</c:v>
                </c:pt>
                <c:pt idx="90">
                  <c:v>1191.6446477025229</c:v>
                </c:pt>
                <c:pt idx="91">
                  <c:v>1194.76641361667</c:v>
                </c:pt>
                <c:pt idx="92">
                  <c:v>1197.5840307694373</c:v>
                </c:pt>
                <c:pt idx="93">
                  <c:v>1200.1258652482354</c:v>
                </c:pt>
                <c:pt idx="94">
                  <c:v>1202.4178797369718</c:v>
                </c:pt>
                <c:pt idx="95">
                  <c:v>1204.4837899347719</c:v>
                </c:pt>
                <c:pt idx="96">
                  <c:v>1206.3452206199429</c:v>
                </c:pt>
              </c:numCache>
            </c:numRef>
          </c:yVal>
          <c:smooth val="0"/>
        </c:ser>
        <c:ser>
          <c:idx val="4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[2]Albert!$A$2:$A$10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[2]Albert!$D$2:$D$10</c:f>
              <c:numCache>
                <c:formatCode>General</c:formatCode>
                <c:ptCount val="9"/>
                <c:pt idx="0">
                  <c:v>7.8895196636432772</c:v>
                </c:pt>
                <c:pt idx="1">
                  <c:v>8.2165877039910313</c:v>
                </c:pt>
                <c:pt idx="2">
                  <c:v>8.5805678600023167</c:v>
                </c:pt>
                <c:pt idx="3">
                  <c:v>8.9855998714393355</c:v>
                </c:pt>
                <c:pt idx="4">
                  <c:v>9.4362815277481715</c:v>
                </c:pt>
                <c:pt idx="5">
                  <c:v>9.9377178618085686</c:v>
                </c:pt>
                <c:pt idx="6">
                  <c:v>10.495575269851802</c:v>
                </c:pt>
                <c:pt idx="7">
                  <c:v>11.116140963762227</c:v>
                </c:pt>
                <c:pt idx="8">
                  <c:v>11.806388173170141</c:v>
                </c:pt>
              </c:numCache>
            </c:numRef>
          </c:y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[2]Albert!$A$98:$A$122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[2]Albert!$D$98:$D$122</c:f>
              <c:numCache>
                <c:formatCode>General</c:formatCode>
                <c:ptCount val="25"/>
                <c:pt idx="0">
                  <c:v>1206.3452206199429</c:v>
                </c:pt>
                <c:pt idx="1">
                  <c:v>1208.0218587836068</c:v>
                </c:pt>
                <c:pt idx="2">
                  <c:v>1209.5316019209929</c:v>
                </c:pt>
                <c:pt idx="3">
                  <c:v>1210.8907001130383</c:v>
                </c:pt>
                <c:pt idx="4">
                  <c:v>1212.1138909723345</c:v>
                </c:pt>
                <c:pt idx="5">
                  <c:v>1213.2145268803206</c:v>
                </c:pt>
                <c:pt idx="6">
                  <c:v>1214.2046942207121</c:v>
                </c:pt>
                <c:pt idx="7">
                  <c:v>1215.0953245297187</c:v>
                </c:pt>
                <c:pt idx="8">
                  <c:v>1215.8962976474961</c:v>
                </c:pt>
                <c:pt idx="9">
                  <c:v>1216.6165370769252</c:v>
                </c:pt>
                <c:pt idx="10">
                  <c:v>1217.264097843248</c:v>
                </c:pt>
                <c:pt idx="11">
                  <c:v>1217.8462472081378</c:v>
                </c:pt>
                <c:pt idx="12">
                  <c:v>1218.3695386301572</c:v>
                </c:pt>
                <c:pt idx="13">
                  <c:v>1218.8398793849699</c:v>
                </c:pt>
                <c:pt idx="14">
                  <c:v>1219.2625922670372</c:v>
                </c:pt>
                <c:pt idx="15">
                  <c:v>1219.6424717929965</c:v>
                </c:pt>
                <c:pt idx="16">
                  <c:v>1219.9838353180573</c:v>
                </c:pt>
                <c:pt idx="17">
                  <c:v>1220.2905694626168</c:v>
                </c:pt>
                <c:pt idx="18">
                  <c:v>1220.5661722285045</c:v>
                </c:pt>
                <c:pt idx="19">
                  <c:v>1220.8137911641134</c:v>
                </c:pt>
                <c:pt idx="20">
                  <c:v>1221.0362579161369</c:v>
                </c:pt>
                <c:pt idx="21">
                  <c:v>1221.2361194834948</c:v>
                </c:pt>
                <c:pt idx="22">
                  <c:v>1221.4156664668387</c:v>
                </c:pt>
                <c:pt idx="23">
                  <c:v>1221.5769585852411</c:v>
                </c:pt>
                <c:pt idx="24">
                  <c:v>1221.7218477105723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43840"/>
        <c:axId val="227445760"/>
      </c:scatterChart>
      <c:valAx>
        <c:axId val="2274438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8"/>
              <c:y val="0.936819172113290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45760"/>
        <c:crosses val="autoZero"/>
        <c:crossBetween val="midCat"/>
      </c:valAx>
      <c:valAx>
        <c:axId val="22744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96732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43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400" b="0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Daspletosaurus</a:t>
            </a:r>
            <a:r>
              <a:rPr lang="en-US"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All-Evidence Growth </a:t>
            </a:r>
          </a:p>
        </c:rich>
      </c:tx>
      <c:layout>
        <c:manualLayout>
          <c:xMode val="edge"/>
          <c:yMode val="edge"/>
          <c:x val="0.294814809109005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'[2]T-Rex - not published'!$A$14:$A$82</c:f>
              <c:numCache>
                <c:formatCode>General</c:formatCode>
                <c:ptCount val="6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  <c:pt idx="25">
                  <c:v>9.25</c:v>
                </c:pt>
                <c:pt idx="26">
                  <c:v>9.5</c:v>
                </c:pt>
                <c:pt idx="27">
                  <c:v>9.75</c:v>
                </c:pt>
                <c:pt idx="28">
                  <c:v>10</c:v>
                </c:pt>
                <c:pt idx="29">
                  <c:v>10.25</c:v>
                </c:pt>
                <c:pt idx="30">
                  <c:v>10.5</c:v>
                </c:pt>
                <c:pt idx="31">
                  <c:v>10.75</c:v>
                </c:pt>
                <c:pt idx="32">
                  <c:v>11</c:v>
                </c:pt>
                <c:pt idx="33">
                  <c:v>11.25</c:v>
                </c:pt>
                <c:pt idx="34">
                  <c:v>11.5</c:v>
                </c:pt>
                <c:pt idx="35">
                  <c:v>11.75</c:v>
                </c:pt>
                <c:pt idx="36">
                  <c:v>12</c:v>
                </c:pt>
                <c:pt idx="37">
                  <c:v>12.25</c:v>
                </c:pt>
                <c:pt idx="38">
                  <c:v>12.5</c:v>
                </c:pt>
                <c:pt idx="39">
                  <c:v>12.75</c:v>
                </c:pt>
                <c:pt idx="40">
                  <c:v>13</c:v>
                </c:pt>
                <c:pt idx="41">
                  <c:v>13.25</c:v>
                </c:pt>
                <c:pt idx="42">
                  <c:v>13.5</c:v>
                </c:pt>
                <c:pt idx="43">
                  <c:v>13.75</c:v>
                </c:pt>
                <c:pt idx="44">
                  <c:v>14</c:v>
                </c:pt>
                <c:pt idx="45">
                  <c:v>14.25</c:v>
                </c:pt>
                <c:pt idx="46">
                  <c:v>14.5</c:v>
                </c:pt>
                <c:pt idx="47">
                  <c:v>14.75</c:v>
                </c:pt>
                <c:pt idx="48">
                  <c:v>15</c:v>
                </c:pt>
                <c:pt idx="49">
                  <c:v>15.25</c:v>
                </c:pt>
                <c:pt idx="50">
                  <c:v>15.5</c:v>
                </c:pt>
                <c:pt idx="51">
                  <c:v>15.75</c:v>
                </c:pt>
                <c:pt idx="52">
                  <c:v>16</c:v>
                </c:pt>
                <c:pt idx="53">
                  <c:v>16.25</c:v>
                </c:pt>
                <c:pt idx="54">
                  <c:v>16.5</c:v>
                </c:pt>
                <c:pt idx="55">
                  <c:v>16.75</c:v>
                </c:pt>
                <c:pt idx="56">
                  <c:v>17</c:v>
                </c:pt>
                <c:pt idx="57">
                  <c:v>17.25</c:v>
                </c:pt>
                <c:pt idx="58">
                  <c:v>17.5</c:v>
                </c:pt>
                <c:pt idx="59">
                  <c:v>17.75</c:v>
                </c:pt>
                <c:pt idx="60">
                  <c:v>18</c:v>
                </c:pt>
                <c:pt idx="61">
                  <c:v>18.25</c:v>
                </c:pt>
                <c:pt idx="62">
                  <c:v>18.5</c:v>
                </c:pt>
                <c:pt idx="63">
                  <c:v>18.75</c:v>
                </c:pt>
                <c:pt idx="64">
                  <c:v>19</c:v>
                </c:pt>
                <c:pt idx="65">
                  <c:v>19.25</c:v>
                </c:pt>
                <c:pt idx="66">
                  <c:v>19.5</c:v>
                </c:pt>
                <c:pt idx="67">
                  <c:v>19.75</c:v>
                </c:pt>
                <c:pt idx="68">
                  <c:v>20</c:v>
                </c:pt>
              </c:numCache>
            </c:numRef>
          </c:xVal>
          <c:yVal>
            <c:numRef>
              <c:f>'[2]T-Rex - not published'!$D$14:$D$82</c:f>
              <c:numCache>
                <c:formatCode>General</c:formatCode>
                <c:ptCount val="69"/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'4.All Evid. Daspletosaurus Data'!$A$6:$A$126</c:f>
              <c:numCache>
                <c:formatCode>0.00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'4.All Evid. Daspletosaurus Data'!$B$6:$B$126</c:f>
              <c:numCache>
                <c:formatCode>0.00</c:formatCode>
                <c:ptCount val="121"/>
                <c:pt idx="40">
                  <c:v>496</c:v>
                </c:pt>
                <c:pt idx="68">
                  <c:v>1518</c:v>
                </c:pt>
                <c:pt idx="84">
                  <c:v>1791</c:v>
                </c:pt>
              </c:numCache>
            </c:numRef>
          </c:yVal>
          <c:smooth val="0"/>
        </c:ser>
        <c:ser>
          <c:idx val="1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'4.All Evid. Daspletosaurus Data'!$A$6:$A$126</c:f>
              <c:numCache>
                <c:formatCode>0.00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'4.All Evid. Daspletosaurus Data'!$C$6:$C$126</c:f>
              <c:numCache>
                <c:formatCode>0</c:formatCode>
                <c:ptCount val="121"/>
                <c:pt idx="40">
                  <c:v>491.63079973908947</c:v>
                </c:pt>
                <c:pt idx="41">
                  <c:v>530.98191344638553</c:v>
                </c:pt>
                <c:pt idx="42">
                  <c:v>572.06153594901798</c:v>
                </c:pt>
                <c:pt idx="43">
                  <c:v>614.72207840409544</c:v>
                </c:pt>
                <c:pt idx="44">
                  <c:v>658.78463716162764</c:v>
                </c:pt>
                <c:pt idx="45">
                  <c:v>704.0409567450705</c:v>
                </c:pt>
                <c:pt idx="46">
                  <c:v>750.25661914788543</c:v>
                </c:pt>
                <c:pt idx="47">
                  <c:v>797.17540138641175</c:v>
                </c:pt>
                <c:pt idx="48">
                  <c:v>844.52465798642197</c:v>
                </c:pt>
                <c:pt idx="49">
                  <c:v>892.02150490627821</c:v>
                </c:pt>
                <c:pt idx="50">
                  <c:v>939.37951556902817</c:v>
                </c:pt>
                <c:pt idx="51">
                  <c:v>986.31559627226704</c:v>
                </c:pt>
                <c:pt idx="52">
                  <c:v>1032.5566928053574</c:v>
                </c:pt>
                <c:pt idx="53">
                  <c:v>1077.8459946351104</c:v>
                </c:pt>
                <c:pt idx="54">
                  <c:v>1121.9483456342721</c:v>
                </c:pt>
                <c:pt idx="55">
                  <c:v>1164.6546355811181</c:v>
                </c:pt>
                <c:pt idx="56">
                  <c:v>1205.7850265287698</c:v>
                </c:pt>
                <c:pt idx="57">
                  <c:v>1245.190953388025</c:v>
                </c:pt>
                <c:pt idx="58">
                  <c:v>1282.7559196877578</c:v>
                </c:pt>
                <c:pt idx="59">
                  <c:v>1318.39517996892</c:v>
                </c:pt>
                <c:pt idx="60">
                  <c:v>1352.0544544621227</c:v>
                </c:pt>
                <c:pt idx="61">
                  <c:v>1383.7078570867941</c:v>
                </c:pt>
                <c:pt idx="62">
                  <c:v>1413.3552343987301</c:v>
                </c:pt>
                <c:pt idx="63">
                  <c:v>1441.019112923625</c:v>
                </c:pt>
                <c:pt idx="64">
                  <c:v>1466.7414386956038</c:v>
                </c:pt>
                <c:pt idx="65">
                  <c:v>1490.580269734641</c:v>
                </c:pt>
                <c:pt idx="66">
                  <c:v>1512.6065536046283</c:v>
                </c:pt>
                <c:pt idx="67">
                  <c:v>1532.901091600618</c:v>
                </c:pt>
                <c:pt idx="68">
                  <c:v>1551.5517613072539</c:v>
                </c:pt>
                <c:pt idx="69">
                  <c:v>1568.651042224624</c:v>
                </c:pt>
                <c:pt idx="70">
                  <c:v>1584.293866065748</c:v>
                </c:pt>
                <c:pt idx="71">
                  <c:v>1598.5757947181826</c:v>
                </c:pt>
                <c:pt idx="72">
                  <c:v>1611.5915147447106</c:v>
                </c:pt>
                <c:pt idx="73">
                  <c:v>1623.433627335196</c:v>
                </c:pt>
                <c:pt idx="74">
                  <c:v>1634.1917062640093</c:v>
                </c:pt>
                <c:pt idx="75">
                  <c:v>1643.9515930111761</c:v>
                </c:pt>
                <c:pt idx="76">
                  <c:v>1652.7948971177696</c:v>
                </c:pt>
                <c:pt idx="77">
                  <c:v>1660.7986704608861</c:v>
                </c:pt>
                <c:pt idx="78">
                  <c:v>1668.0352259233775</c:v>
                </c:pt>
                <c:pt idx="79">
                  <c:v>1674.5720734629351</c:v>
                </c:pt>
                <c:pt idx="80">
                  <c:v>1680.4719495113782</c:v>
                </c:pt>
                <c:pt idx="81">
                  <c:v>1685.7929187007685</c:v>
                </c:pt>
                <c:pt idx="82">
                  <c:v>1690.5885299347494</c:v>
                </c:pt>
                <c:pt idx="83">
                  <c:v>1694.9080116785715</c:v>
                </c:pt>
                <c:pt idx="84">
                  <c:v>1698.7964939546794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'4.All Evid. Daspletosaurus Data'!$A$6:$A$126</c:f>
              <c:numCache>
                <c:formatCode>0.00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'4.All Evid. Daspletosaurus Data'!$D$6:$D$126</c:f>
              <c:numCache>
                <c:formatCode>0</c:formatCode>
                <c:ptCount val="121"/>
                <c:pt idx="0">
                  <c:v>13.285291277098027</c:v>
                </c:pt>
                <c:pt idx="1">
                  <c:v>14.243298136390507</c:v>
                </c:pt>
                <c:pt idx="2">
                  <c:v>15.311412669444403</c:v>
                </c:pt>
                <c:pt idx="3">
                  <c:v>16.502127794616609</c:v>
                </c:pt>
                <c:pt idx="4">
                  <c:v>17.829314329812988</c:v>
                </c:pt>
                <c:pt idx="5">
                  <c:v>19.308363309207408</c:v>
                </c:pt>
                <c:pt idx="6">
                  <c:v>20.956340617806188</c:v>
                </c:pt>
                <c:pt idx="7">
                  <c:v>22.79215440004252</c:v>
                </c:pt>
                <c:pt idx="8">
                  <c:v>24.83673553563327</c:v>
                </c:pt>
                <c:pt idx="9">
                  <c:v>27.1132312498004</c:v>
                </c:pt>
                <c:pt idx="10">
                  <c:v>29.647211620636686</c:v>
                </c:pt>
                <c:pt idx="11">
                  <c:v>32.466888346344462</c:v>
                </c:pt>
                <c:pt idx="12">
                  <c:v>35.603344619128414</c:v>
                </c:pt>
                <c:pt idx="13">
                  <c:v>39.090774297886249</c:v>
                </c:pt>
                <c:pt idx="14">
                  <c:v>42.96672775333279</c:v>
                </c:pt>
                <c:pt idx="15">
                  <c:v>47.272360749784411</c:v>
                </c:pt>
                <c:pt idx="16">
                  <c:v>52.052681499636044</c:v>
                </c:pt>
                <c:pt idx="17">
                  <c:v>57.356789552451275</c:v>
                </c:pt>
                <c:pt idx="18">
                  <c:v>63.238098436603309</c:v>
                </c:pt>
                <c:pt idx="19">
                  <c:v>69.754531940254367</c:v>
                </c:pt>
                <c:pt idx="20">
                  <c:v>76.968681594291127</c:v>
                </c:pt>
                <c:pt idx="21">
                  <c:v>84.947910314568276</c:v>
                </c:pt>
                <c:pt idx="22">
                  <c:v>93.764384312260574</c:v>
                </c:pt>
                <c:pt idx="23">
                  <c:v>103.49501236290317</c:v>
                </c:pt>
                <c:pt idx="24">
                  <c:v>114.22126845789943</c:v>
                </c:pt>
                <c:pt idx="25">
                  <c:v>126.02887092832876</c:v>
                </c:pt>
                <c:pt idx="26">
                  <c:v>139.00728858469216</c:v>
                </c:pt>
                <c:pt idx="27">
                  <c:v>153.24904259776483</c:v>
                </c:pt>
                <c:pt idx="28">
                  <c:v>168.84877218753559</c:v>
                </c:pt>
                <c:pt idx="29">
                  <c:v>185.90203321407409</c:v>
                </c:pt>
                <c:pt idx="30">
                  <c:v>204.50380208012962</c:v>
                </c:pt>
                <c:pt idx="31">
                  <c:v>224.7466636124872</c:v>
                </c:pt>
                <c:pt idx="32">
                  <c:v>246.7186714326688</c:v>
                </c:pt>
                <c:pt idx="33">
                  <c:v>270.50088331142132</c:v>
                </c:pt>
                <c:pt idx="34">
                  <c:v>296.16459247352776</c:v>
                </c:pt>
                <c:pt idx="35">
                  <c:v>323.76829877909717</c:v>
                </c:pt>
                <c:pt idx="36">
                  <c:v>353.35449064614119</c:v>
                </c:pt>
                <c:pt idx="37">
                  <c:v>384.9463383263456</c:v>
                </c:pt>
                <c:pt idx="38">
                  <c:v>418.54442975240744</c:v>
                </c:pt>
                <c:pt idx="39">
                  <c:v>454.12370887755776</c:v>
                </c:pt>
                <c:pt idx="40">
                  <c:v>491.63079973908947</c:v>
                </c:pt>
                <c:pt idx="84">
                  <c:v>1698.7964939546794</c:v>
                </c:pt>
                <c:pt idx="85">
                  <c:v>1702.2952468638198</c:v>
                </c:pt>
                <c:pt idx="86">
                  <c:v>1705.4419274917311</c:v>
                </c:pt>
                <c:pt idx="87">
                  <c:v>1708.2708288140345</c:v>
                </c:pt>
                <c:pt idx="88">
                  <c:v>1710.8131256940101</c:v>
                </c:pt>
                <c:pt idx="89">
                  <c:v>1713.0971143032482</c:v>
                </c:pt>
                <c:pt idx="90">
                  <c:v>1715.148442310887</c:v>
                </c:pt>
                <c:pt idx="91">
                  <c:v>1716.990328011068</c:v>
                </c:pt>
                <c:pt idx="92">
                  <c:v>1718.6437672175334</c:v>
                </c:pt>
                <c:pt idx="93">
                  <c:v>1720.1277272741181</c:v>
                </c:pt>
                <c:pt idx="94">
                  <c:v>1721.4593279331825</c:v>
                </c:pt>
                <c:pt idx="95">
                  <c:v>1722.6540091610148</c:v>
                </c:pt>
                <c:pt idx="96">
                  <c:v>1723.7256861575142</c:v>
                </c:pt>
                <c:pt idx="97">
                  <c:v>1724.6868920421625</c:v>
                </c:pt>
                <c:pt idx="98">
                  <c:v>1725.548908772131</c:v>
                </c:pt>
                <c:pt idx="99">
                  <c:v>1726.3218869320672</c:v>
                </c:pt>
                <c:pt idx="100">
                  <c:v>1727.0149550774529</c:v>
                </c:pt>
                <c:pt idx="101">
                  <c:v>1727.6363193317175</c:v>
                </c:pt>
                <c:pt idx="102">
                  <c:v>1728.1933539373704</c:v>
                </c:pt>
                <c:pt idx="103">
                  <c:v>1728.6926834480653</c:v>
                </c:pt>
                <c:pt idx="104">
                  <c:v>1729.1402572254833</c:v>
                </c:pt>
                <c:pt idx="105">
                  <c:v>1729.5414168752461</c:v>
                </c:pt>
                <c:pt idx="106">
                  <c:v>1729.9009572220507</c:v>
                </c:pt>
                <c:pt idx="107">
                  <c:v>1730.2231813876883</c:v>
                </c:pt>
                <c:pt idx="108">
                  <c:v>1730.5119504979766</c:v>
                </c:pt>
                <c:pt idx="109">
                  <c:v>1730.7707285068573</c:v>
                </c:pt>
                <c:pt idx="110">
                  <c:v>1731.0026225888557</c:v>
                </c:pt>
                <c:pt idx="111">
                  <c:v>1731.2104195152319</c:v>
                </c:pt>
                <c:pt idx="112">
                  <c:v>1731.3966183948751</c:v>
                </c:pt>
                <c:pt idx="113">
                  <c:v>1731.563460128566</c:v>
                </c:pt>
                <c:pt idx="114">
                  <c:v>1731.7129538947668</c:v>
                </c:pt>
                <c:pt idx="115">
                  <c:v>1731.8469009566741</c:v>
                </c:pt>
                <c:pt idx="116">
                  <c:v>1731.9669160538913</c:v>
                </c:pt>
                <c:pt idx="117">
                  <c:v>1732.0744466177064</c:v>
                </c:pt>
                <c:pt idx="118">
                  <c:v>1732.1707900265337</c:v>
                </c:pt>
                <c:pt idx="119">
                  <c:v>1732.2571090975098</c:v>
                </c:pt>
                <c:pt idx="120">
                  <c:v>1732.3344459913947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8720"/>
        <c:axId val="237840640"/>
      </c:scatterChart>
      <c:valAx>
        <c:axId val="23783872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81326445"/>
              <c:y val="0.936819095814692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40640"/>
        <c:crosses val="autoZero"/>
        <c:crossBetween val="midCat"/>
      </c:valAx>
      <c:valAx>
        <c:axId val="23784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910096313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38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baseline="0">
                <a:effectLst/>
              </a:rPr>
              <a:t>Tyrannosaurus</a:t>
            </a:r>
            <a:r>
              <a:rPr lang="en-US" sz="1800" b="0" i="0" baseline="0">
                <a:effectLst/>
              </a:rPr>
              <a:t> All-Evidence Growth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8000656375437399"/>
          <c:y val="1.52616270336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'[3]T-Rex'!$A$14:$A$82</c:f>
              <c:numCache>
                <c:formatCode>General</c:formatCode>
                <c:ptCount val="6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  <c:pt idx="25">
                  <c:v>9.25</c:v>
                </c:pt>
                <c:pt idx="26">
                  <c:v>9.5</c:v>
                </c:pt>
                <c:pt idx="27">
                  <c:v>9.75</c:v>
                </c:pt>
                <c:pt idx="28">
                  <c:v>10</c:v>
                </c:pt>
                <c:pt idx="29">
                  <c:v>10.25</c:v>
                </c:pt>
                <c:pt idx="30">
                  <c:v>10.5</c:v>
                </c:pt>
                <c:pt idx="31">
                  <c:v>10.75</c:v>
                </c:pt>
                <c:pt idx="32">
                  <c:v>11</c:v>
                </c:pt>
                <c:pt idx="33">
                  <c:v>11.25</c:v>
                </c:pt>
                <c:pt idx="34">
                  <c:v>11.5</c:v>
                </c:pt>
                <c:pt idx="35">
                  <c:v>11.75</c:v>
                </c:pt>
                <c:pt idx="36">
                  <c:v>12</c:v>
                </c:pt>
                <c:pt idx="37">
                  <c:v>12.25</c:v>
                </c:pt>
                <c:pt idx="38">
                  <c:v>12.5</c:v>
                </c:pt>
                <c:pt idx="39">
                  <c:v>12.75</c:v>
                </c:pt>
                <c:pt idx="40">
                  <c:v>13</c:v>
                </c:pt>
                <c:pt idx="41">
                  <c:v>13.25</c:v>
                </c:pt>
                <c:pt idx="42">
                  <c:v>13.5</c:v>
                </c:pt>
                <c:pt idx="43">
                  <c:v>13.75</c:v>
                </c:pt>
                <c:pt idx="44">
                  <c:v>14</c:v>
                </c:pt>
                <c:pt idx="45">
                  <c:v>14.25</c:v>
                </c:pt>
                <c:pt idx="46">
                  <c:v>14.5</c:v>
                </c:pt>
                <c:pt idx="47">
                  <c:v>14.75</c:v>
                </c:pt>
                <c:pt idx="48">
                  <c:v>15</c:v>
                </c:pt>
                <c:pt idx="49">
                  <c:v>15.25</c:v>
                </c:pt>
                <c:pt idx="50">
                  <c:v>15.5</c:v>
                </c:pt>
                <c:pt idx="51">
                  <c:v>15.75</c:v>
                </c:pt>
                <c:pt idx="52">
                  <c:v>16</c:v>
                </c:pt>
                <c:pt idx="53">
                  <c:v>16.25</c:v>
                </c:pt>
                <c:pt idx="54">
                  <c:v>16.5</c:v>
                </c:pt>
                <c:pt idx="55">
                  <c:v>16.75</c:v>
                </c:pt>
                <c:pt idx="56">
                  <c:v>17</c:v>
                </c:pt>
                <c:pt idx="57">
                  <c:v>17.25</c:v>
                </c:pt>
                <c:pt idx="58">
                  <c:v>17.5</c:v>
                </c:pt>
                <c:pt idx="59">
                  <c:v>17.75</c:v>
                </c:pt>
                <c:pt idx="60">
                  <c:v>18</c:v>
                </c:pt>
                <c:pt idx="61">
                  <c:v>18.25</c:v>
                </c:pt>
                <c:pt idx="62">
                  <c:v>18.5</c:v>
                </c:pt>
                <c:pt idx="63">
                  <c:v>18.75</c:v>
                </c:pt>
                <c:pt idx="64">
                  <c:v>19</c:v>
                </c:pt>
                <c:pt idx="65">
                  <c:v>19.25</c:v>
                </c:pt>
                <c:pt idx="66">
                  <c:v>19.5</c:v>
                </c:pt>
                <c:pt idx="67">
                  <c:v>19.75</c:v>
                </c:pt>
                <c:pt idx="68">
                  <c:v>20</c:v>
                </c:pt>
              </c:numCache>
            </c:numRef>
          </c:xVal>
          <c:yVal>
            <c:numRef>
              <c:f>'[3]T-Rex'!$D$14:$D$82</c:f>
              <c:numCache>
                <c:formatCode>General</c:formatCode>
                <c:ptCount val="69"/>
              </c:numCache>
            </c:numRef>
          </c:yVal>
          <c:smooth val="0"/>
        </c:ser>
        <c:ser>
          <c:idx val="0"/>
          <c:order val="1"/>
          <c:tx>
            <c:strRef>
              <c:f>'[3]T-Rex'!$B$1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'[3]T-Rex'!$A$2:$A$110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</c:numCache>
            </c:numRef>
          </c:xVal>
          <c:yVal>
            <c:numRef>
              <c:f>'[3]T-Rex'!$B$2:$B$110</c:f>
              <c:numCache>
                <c:formatCode>General</c:formatCode>
                <c:ptCount val="109"/>
                <c:pt idx="8">
                  <c:v>29.9</c:v>
                </c:pt>
                <c:pt idx="56">
                  <c:v>1804</c:v>
                </c:pt>
                <c:pt idx="60">
                  <c:v>1761</c:v>
                </c:pt>
                <c:pt idx="64">
                  <c:v>2984</c:v>
                </c:pt>
                <c:pt idx="72">
                  <c:v>3232</c:v>
                </c:pt>
                <c:pt idx="88">
                  <c:v>5040</c:v>
                </c:pt>
                <c:pt idx="108">
                  <c:v>5654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'[3]T-Rex'!$C$1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'[3]T-Rex'!$A$2:$A$110</c:f>
              <c:numCache>
                <c:formatCode>General</c:formatCode>
                <c:ptCount val="10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</c:numCache>
            </c:numRef>
          </c:xVal>
          <c:yVal>
            <c:numRef>
              <c:f>'[3]T-Rex'!$C$2:$C$110</c:f>
              <c:numCache>
                <c:formatCode>General</c:formatCode>
                <c:ptCount val="109"/>
                <c:pt idx="0">
                  <c:v>5.5737032176496824</c:v>
                </c:pt>
                <c:pt idx="1">
                  <c:v>5.6615571613182922</c:v>
                </c:pt>
                <c:pt idx="2">
                  <c:v>5.7628627544495679</c:v>
                </c:pt>
                <c:pt idx="3">
                  <c:v>5.879679020291559</c:v>
                </c:pt>
                <c:pt idx="4">
                  <c:v>6.0143799526097101</c:v>
                </c:pt>
                <c:pt idx="5">
                  <c:v>6.1697026307251415</c:v>
                </c:pt>
                <c:pt idx="6">
                  <c:v>6.3488026627770182</c:v>
                </c:pt>
                <c:pt idx="7">
                  <c:v>6.5553180661343085</c:v>
                </c:pt>
                <c:pt idx="8">
                  <c:v>6.793442859304772</c:v>
                </c:pt>
                <c:pt idx="9">
                  <c:v>7.0680118289971752</c:v>
                </c:pt>
                <c:pt idx="10">
                  <c:v>7.3845981523697599</c:v>
                </c:pt>
                <c:pt idx="11">
                  <c:v>7.7496258014598531</c:v>
                </c:pt>
                <c:pt idx="12">
                  <c:v>8.1704989381853501</c:v>
                </c:pt>
                <c:pt idx="13">
                  <c:v>8.65575082830585</c:v>
                </c:pt>
                <c:pt idx="14">
                  <c:v>9.2152151657758914</c:v>
                </c:pt>
                <c:pt idx="15">
                  <c:v>9.8602231096684747</c:v>
                </c:pt>
                <c:pt idx="16">
                  <c:v>10.603829799033603</c:v>
                </c:pt>
                <c:pt idx="17">
                  <c:v>11.461074631325502</c:v>
                </c:pt>
                <c:pt idx="18">
                  <c:v>12.449280171649276</c:v>
                </c:pt>
                <c:pt idx="19">
                  <c:v>13.588395206535989</c:v>
                </c:pt>
                <c:pt idx="20">
                  <c:v>14.901388169410879</c:v>
                </c:pt>
                <c:pt idx="21">
                  <c:v>16.414697945409628</c:v>
                </c:pt>
                <c:pt idx="22">
                  <c:v>18.158749907569359</c:v>
                </c:pt>
                <c:pt idx="23">
                  <c:v>20.168545936877958</c:v>
                </c:pt>
                <c:pt idx="24">
                  <c:v>22.484338120825342</c:v>
                </c:pt>
                <c:pt idx="25">
                  <c:v>25.152396785416776</c:v>
                </c:pt>
                <c:pt idx="26">
                  <c:v>28.225884457990357</c:v>
                </c:pt>
                <c:pt idx="27">
                  <c:v>31.765848229600756</c:v>
                </c:pt>
                <c:pt idx="28">
                  <c:v>35.842343710592687</c:v>
                </c:pt>
                <c:pt idx="29">
                  <c:v>40.535704245981833</c:v>
                </c:pt>
                <c:pt idx="30">
                  <c:v>45.937969134460133</c:v>
                </c:pt>
                <c:pt idx="31">
                  <c:v>52.154484082767922</c:v>
                </c:pt>
                <c:pt idx="32">
                  <c:v>59.305685769719247</c:v>
                </c:pt>
                <c:pt idx="33">
                  <c:v>67.529079857369723</c:v>
                </c:pt>
                <c:pt idx="34">
                  <c:v>76.981417641911833</c:v>
                </c:pt>
                <c:pt idx="35">
                  <c:v>87.841070242566445</c:v>
                </c:pt>
                <c:pt idx="36">
                  <c:v>100.31059011255424</c:v>
                </c:pt>
                <c:pt idx="37">
                  <c:v>114.61943691040561</c:v>
                </c:pt>
                <c:pt idx="38">
                  <c:v>131.02682743697738</c:v>
                </c:pt>
                <c:pt idx="39">
                  <c:v>149.82464634024839</c:v>
                </c:pt>
                <c:pt idx="40">
                  <c:v>171.3403244508946</c:v>
                </c:pt>
                <c:pt idx="41">
                  <c:v>195.93955378212087</c:v>
                </c:pt>
                <c:pt idx="42">
                  <c:v>224.02866142488702</c:v>
                </c:pt>
                <c:pt idx="43">
                  <c:v>256.0564082416779</c:v>
                </c:pt>
                <c:pt idx="44">
                  <c:v>292.51491266750503</c:v>
                </c:pt>
                <c:pt idx="45">
                  <c:v>333.93932667114359</c:v>
                </c:pt>
                <c:pt idx="46">
                  <c:v>380.90581366295032</c:v>
                </c:pt>
                <c:pt idx="47">
                  <c:v>434.02730339814855</c:v>
                </c:pt>
                <c:pt idx="48">
                  <c:v>493.94643706058173</c:v>
                </c:pt>
                <c:pt idx="49">
                  <c:v>561.32508168381105</c:v>
                </c:pt>
                <c:pt idx="50">
                  <c:v>636.82980686632686</c:v>
                </c:pt>
                <c:pt idx="51">
                  <c:v>721.11280294209598</c:v>
                </c:pt>
                <c:pt idx="52">
                  <c:v>814.787905631277</c:v>
                </c:pt>
                <c:pt idx="53">
                  <c:v>918.40170362716935</c:v>
                </c:pt>
                <c:pt idx="54">
                  <c:v>1032.4001604896366</c:v>
                </c:pt>
                <c:pt idx="55">
                  <c:v>1157.0917812743226</c:v>
                </c:pt>
                <c:pt idx="56">
                  <c:v>1292.6090700690777</c:v>
                </c:pt>
                <c:pt idx="57">
                  <c:v>1438.8707914252889</c:v>
                </c:pt>
                <c:pt idx="58">
                  <c:v>1595.5482576953195</c:v>
                </c:pt>
                <c:pt idx="59">
                  <c:v>1762.0393683101254</c:v>
                </c:pt>
                <c:pt idx="60">
                  <c:v>1937.4542600132888</c:v>
                </c:pt>
                <c:pt idx="61">
                  <c:v>2120.6160396434257</c:v>
                </c:pt>
                <c:pt idx="62">
                  <c:v>2310.0790774609413</c:v>
                </c:pt>
                <c:pt idx="63">
                  <c:v>2504.1657634342209</c:v>
                </c:pt>
                <c:pt idx="64">
                  <c:v>2701.020633652965</c:v>
                </c:pt>
                <c:pt idx="65">
                  <c:v>2898.6786523401292</c:v>
                </c:pt>
                <c:pt idx="66">
                  <c:v>3095.1425599920099</c:v>
                </c:pt>
                <c:pt idx="67">
                  <c:v>3288.4629364620791</c:v>
                </c:pt>
                <c:pt idx="68">
                  <c:v>3476.8142413390901</c:v>
                </c:pt>
                <c:pt idx="69">
                  <c:v>3658.5606651991775</c:v>
                </c:pt>
                <c:pt idx="70">
                  <c:v>3832.3070327237401</c:v>
                </c:pt>
                <c:pt idx="71">
                  <c:v>3996.9319526179797</c:v>
                </c:pt>
                <c:pt idx="72">
                  <c:v>4151.6025341200748</c:v>
                </c:pt>
                <c:pt idx="73">
                  <c:v>4295.7719221887919</c:v>
                </c:pt>
                <c:pt idx="74">
                  <c:v>4429.1623730463525</c:v>
                </c:pt>
                <c:pt idx="75">
                  <c:v>4551.7374641854649</c:v>
                </c:pt>
                <c:pt idx="76">
                  <c:v>4663.6673086964929</c:v>
                </c:pt>
                <c:pt idx="77">
                  <c:v>4765.290424990656</c:v>
                </c:pt>
                <c:pt idx="78">
                  <c:v>4857.0753557957387</c:v>
                </c:pt>
                <c:pt idx="79">
                  <c:v>4939.5843993423641</c:v>
                </c:pt>
                <c:pt idx="80">
                  <c:v>5013.4410516517282</c:v>
                </c:pt>
                <c:pt idx="81">
                  <c:v>5079.302062149055</c:v>
                </c:pt>
                <c:pt idx="82">
                  <c:v>5137.8344329513257</c:v>
                </c:pt>
                <c:pt idx="83">
                  <c:v>5189.6972661860054</c:v>
                </c:pt>
                <c:pt idx="84">
                  <c:v>5235.5280787076035</c:v>
                </c:pt>
                <c:pt idx="85">
                  <c:v>5275.9330394507242</c:v>
                </c:pt>
                <c:pt idx="86">
                  <c:v>5311.4805147814814</c:v>
                </c:pt>
                <c:pt idx="87">
                  <c:v>5342.6973046130352</c:v>
                </c:pt>
                <c:pt idx="88">
                  <c:v>5370.0669929643955</c:v>
                </c:pt>
                <c:pt idx="89">
                  <c:v>5394.0299020595567</c:v>
                </c:pt>
                <c:pt idx="90">
                  <c:v>5414.9842149819005</c:v>
                </c:pt>
                <c:pt idx="91">
                  <c:v>5433.2879087900174</c:v>
                </c:pt>
                <c:pt idx="92">
                  <c:v>5449.2612119646847</c:v>
                </c:pt>
                <c:pt idx="93">
                  <c:v>5463.1893639068494</c:v>
                </c:pt>
                <c:pt idx="94">
                  <c:v>5475.3255086520467</c:v>
                </c:pt>
                <c:pt idx="95">
                  <c:v>5485.8935999452215</c:v>
                </c:pt>
                <c:pt idx="96">
                  <c:v>5495.0912309943024</c:v>
                </c:pt>
                <c:pt idx="97">
                  <c:v>5503.0923306242548</c:v>
                </c:pt>
                <c:pt idx="98">
                  <c:v>5510.0496893527134</c:v>
                </c:pt>
                <c:pt idx="99">
                  <c:v>5516.0972952584825</c:v>
                </c:pt>
                <c:pt idx="100">
                  <c:v>5521.3524714758178</c:v>
                </c:pt>
                <c:pt idx="101">
                  <c:v>5525.9178156483658</c:v>
                </c:pt>
                <c:pt idx="102">
                  <c:v>5529.8829475001712</c:v>
                </c:pt>
                <c:pt idx="103">
                  <c:v>5533.3260744713434</c:v>
                </c:pt>
                <c:pt idx="104">
                  <c:v>5536.315387640585</c:v>
                </c:pt>
                <c:pt idx="105">
                  <c:v>5538.9103013245231</c:v>
                </c:pt>
                <c:pt idx="106">
                  <c:v>5541.1625501221069</c:v>
                </c:pt>
                <c:pt idx="107">
                  <c:v>5543.1171570038896</c:v>
                </c:pt>
                <c:pt idx="108">
                  <c:v>5544.8132855135136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'[3]T-Rex'!$D$110</c:f>
              <c:strCache>
                <c:ptCount val="1"/>
                <c:pt idx="0">
                  <c:v>5544.813286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'[3]T-Rex'!$A$111:$A$122</c:f>
              <c:numCache>
                <c:formatCode>General</c:formatCode>
                <c:ptCount val="12"/>
                <c:pt idx="0">
                  <c:v>27.25</c:v>
                </c:pt>
                <c:pt idx="1">
                  <c:v>27.5</c:v>
                </c:pt>
                <c:pt idx="2">
                  <c:v>27.75</c:v>
                </c:pt>
                <c:pt idx="3">
                  <c:v>28</c:v>
                </c:pt>
                <c:pt idx="4">
                  <c:v>28.25</c:v>
                </c:pt>
                <c:pt idx="5">
                  <c:v>28.5</c:v>
                </c:pt>
                <c:pt idx="6">
                  <c:v>28.75</c:v>
                </c:pt>
                <c:pt idx="7">
                  <c:v>29</c:v>
                </c:pt>
                <c:pt idx="8">
                  <c:v>29.25</c:v>
                </c:pt>
                <c:pt idx="9">
                  <c:v>29.5</c:v>
                </c:pt>
                <c:pt idx="10">
                  <c:v>29.75</c:v>
                </c:pt>
                <c:pt idx="11">
                  <c:v>30</c:v>
                </c:pt>
              </c:numCache>
            </c:numRef>
          </c:xVal>
          <c:yVal>
            <c:numRef>
              <c:f>'[3]T-Rex'!$D$111:$D$122</c:f>
              <c:numCache>
                <c:formatCode>General</c:formatCode>
                <c:ptCount val="12"/>
                <c:pt idx="0">
                  <c:v>5546.2849883878725</c:v>
                </c:pt>
                <c:pt idx="1">
                  <c:v>5547.5618640118382</c:v>
                </c:pt>
                <c:pt idx="2">
                  <c:v>5548.6696311740188</c:v>
                </c:pt>
                <c:pt idx="3">
                  <c:v>5549.6306316308137</c:v>
                </c:pt>
                <c:pt idx="4">
                  <c:v>5550.4642690505698</c:v>
                </c:pt>
                <c:pt idx="5">
                  <c:v>5551.1873920193002</c:v>
                </c:pt>
                <c:pt idx="6">
                  <c:v>5551.8146279571092</c:v>
                </c:pt>
                <c:pt idx="7">
                  <c:v>5552.3586740271166</c:v>
                </c:pt>
                <c:pt idx="8">
                  <c:v>5552.8305504183099</c:v>
                </c:pt>
                <c:pt idx="9">
                  <c:v>5553.2398207504066</c:v>
                </c:pt>
                <c:pt idx="10">
                  <c:v>5553.5947837794265</c:v>
                </c:pt>
                <c:pt idx="11">
                  <c:v>5553.9026400740213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68768"/>
        <c:axId val="237983232"/>
      </c:scatterChart>
      <c:valAx>
        <c:axId val="23796876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8"/>
              <c:y val="0.936819172113290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83232"/>
        <c:crosses val="autoZero"/>
        <c:crossBetween val="midCat"/>
      </c:valAx>
      <c:valAx>
        <c:axId val="23798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96732026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68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Tyrannosaurus</a:t>
            </a: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All-Evidence Growth--Corrected  </a:t>
            </a:r>
          </a:p>
        </c:rich>
      </c:tx>
      <c:layout>
        <c:manualLayout>
          <c:xMode val="edge"/>
          <c:yMode val="edge"/>
          <c:x val="0.266666690011495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69848940285"/>
          <c:y val="0.106779892295479"/>
          <c:w val="0.856296296296296"/>
          <c:h val="0.77775519749404598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'[4]T-Rex'!$A$14:$A$82</c:f>
              <c:numCache>
                <c:formatCode>General</c:formatCode>
                <c:ptCount val="6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  <c:pt idx="25">
                  <c:v>9.25</c:v>
                </c:pt>
                <c:pt idx="26">
                  <c:v>9.5</c:v>
                </c:pt>
                <c:pt idx="27">
                  <c:v>9.75</c:v>
                </c:pt>
                <c:pt idx="28">
                  <c:v>10</c:v>
                </c:pt>
                <c:pt idx="29">
                  <c:v>10.25</c:v>
                </c:pt>
                <c:pt idx="30">
                  <c:v>10.5</c:v>
                </c:pt>
                <c:pt idx="31">
                  <c:v>10.75</c:v>
                </c:pt>
                <c:pt idx="32">
                  <c:v>11</c:v>
                </c:pt>
                <c:pt idx="33">
                  <c:v>11.25</c:v>
                </c:pt>
                <c:pt idx="34">
                  <c:v>11.5</c:v>
                </c:pt>
                <c:pt idx="35">
                  <c:v>11.75</c:v>
                </c:pt>
                <c:pt idx="36">
                  <c:v>12</c:v>
                </c:pt>
                <c:pt idx="37">
                  <c:v>12.25</c:v>
                </c:pt>
                <c:pt idx="38">
                  <c:v>12.5</c:v>
                </c:pt>
                <c:pt idx="39">
                  <c:v>12.75</c:v>
                </c:pt>
                <c:pt idx="40">
                  <c:v>13</c:v>
                </c:pt>
                <c:pt idx="41">
                  <c:v>13.25</c:v>
                </c:pt>
                <c:pt idx="42">
                  <c:v>13.5</c:v>
                </c:pt>
                <c:pt idx="43">
                  <c:v>13.75</c:v>
                </c:pt>
                <c:pt idx="44">
                  <c:v>14</c:v>
                </c:pt>
                <c:pt idx="45">
                  <c:v>14.25</c:v>
                </c:pt>
                <c:pt idx="46">
                  <c:v>14.5</c:v>
                </c:pt>
                <c:pt idx="47">
                  <c:v>14.75</c:v>
                </c:pt>
                <c:pt idx="48">
                  <c:v>15</c:v>
                </c:pt>
                <c:pt idx="49">
                  <c:v>15.25</c:v>
                </c:pt>
                <c:pt idx="50">
                  <c:v>15.5</c:v>
                </c:pt>
                <c:pt idx="51">
                  <c:v>15.75</c:v>
                </c:pt>
                <c:pt idx="52">
                  <c:v>16</c:v>
                </c:pt>
                <c:pt idx="53">
                  <c:v>16.25</c:v>
                </c:pt>
                <c:pt idx="54">
                  <c:v>16.5</c:v>
                </c:pt>
                <c:pt idx="55">
                  <c:v>16.75</c:v>
                </c:pt>
                <c:pt idx="56">
                  <c:v>17</c:v>
                </c:pt>
                <c:pt idx="57">
                  <c:v>17.25</c:v>
                </c:pt>
                <c:pt idx="58">
                  <c:v>17.5</c:v>
                </c:pt>
                <c:pt idx="59">
                  <c:v>17.75</c:v>
                </c:pt>
                <c:pt idx="60">
                  <c:v>18</c:v>
                </c:pt>
                <c:pt idx="61">
                  <c:v>18.25</c:v>
                </c:pt>
                <c:pt idx="62">
                  <c:v>18.5</c:v>
                </c:pt>
                <c:pt idx="63">
                  <c:v>18.75</c:v>
                </c:pt>
                <c:pt idx="64">
                  <c:v>19</c:v>
                </c:pt>
                <c:pt idx="65">
                  <c:v>19.25</c:v>
                </c:pt>
                <c:pt idx="66">
                  <c:v>19.5</c:v>
                </c:pt>
                <c:pt idx="67">
                  <c:v>19.75</c:v>
                </c:pt>
                <c:pt idx="68">
                  <c:v>20</c:v>
                </c:pt>
              </c:numCache>
            </c:numRef>
          </c:xVal>
          <c:yVal>
            <c:numRef>
              <c:f>'[4]T-Rex'!$D$14:$D$82</c:f>
              <c:numCache>
                <c:formatCode>General</c:formatCode>
                <c:ptCount val="69"/>
              </c:numCache>
            </c:numRef>
          </c:yVal>
          <c:smooth val="0"/>
        </c:ser>
        <c:ser>
          <c:idx val="0"/>
          <c:order val="1"/>
          <c:tx>
            <c:strRef>
              <c:f>'[4]T-Rex'!$B$1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'[4]T-Rex'!$A$2:$A$114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'[4]T-Rex'!$B$2:$B$114</c:f>
              <c:numCache>
                <c:formatCode>General</c:formatCode>
                <c:ptCount val="113"/>
                <c:pt idx="8">
                  <c:v>29.9</c:v>
                </c:pt>
                <c:pt idx="56">
                  <c:v>1804</c:v>
                </c:pt>
                <c:pt idx="60">
                  <c:v>1761</c:v>
                </c:pt>
                <c:pt idx="64">
                  <c:v>2984</c:v>
                </c:pt>
                <c:pt idx="72">
                  <c:v>3232</c:v>
                </c:pt>
                <c:pt idx="88">
                  <c:v>5040</c:v>
                </c:pt>
                <c:pt idx="112">
                  <c:v>5654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'[4]T-Rex'!$C$1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'[4]T-Rex'!$A$2:$A$114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'[4]T-Rex'!$C$2:$C$114</c:f>
              <c:numCache>
                <c:formatCode>General</c:formatCode>
                <c:ptCount val="113"/>
                <c:pt idx="0">
                  <c:v>5.8169559117870211</c:v>
                </c:pt>
                <c:pt idx="1">
                  <c:v>5.9367585064584274</c:v>
                </c:pt>
                <c:pt idx="2">
                  <c:v>6.0741262255247781</c:v>
                </c:pt>
                <c:pt idx="3">
                  <c:v>6.231633367171626</c:v>
                </c:pt>
                <c:pt idx="4">
                  <c:v>6.4122311809002079</c:v>
                </c:pt>
                <c:pt idx="5">
                  <c:v>6.6193029598539681</c:v>
                </c:pt>
                <c:pt idx="6">
                  <c:v>6.8567271522166422</c:v>
                </c:pt>
                <c:pt idx="7">
                  <c:v>7.1289496485777635</c:v>
                </c:pt>
                <c:pt idx="8">
                  <c:v>7.441066565799888</c:v>
                </c:pt>
                <c:pt idx="9">
                  <c:v>7.7989190336689784</c:v>
                </c:pt>
                <c:pt idx="10">
                  <c:v>8.2092017011168128</c:v>
                </c:pt>
                <c:pt idx="11">
                  <c:v>8.6795869169301376</c:v>
                </c:pt>
                <c:pt idx="12">
                  <c:v>9.2188668086425594</c:v>
                </c:pt>
                <c:pt idx="13">
                  <c:v>9.837115785911319</c:v>
                </c:pt>
                <c:pt idx="14">
                  <c:v>10.545876334337613</c:v>
                </c:pt>
                <c:pt idx="15">
                  <c:v>11.358371345561897</c:v>
                </c:pt>
                <c:pt idx="16">
                  <c:v>12.289746652490493</c:v>
                </c:pt>
                <c:pt idx="17">
                  <c:v>13.35734790715096</c:v>
                </c:pt>
                <c:pt idx="18">
                  <c:v>14.581036454586117</c:v>
                </c:pt>
                <c:pt idx="19">
                  <c:v>15.983549419760239</c:v>
                </c:pt>
                <c:pt idx="20">
                  <c:v>17.59090983414071</c:v>
                </c:pt>
                <c:pt idx="21">
                  <c:v>19.432893280160528</c:v>
                </c:pt>
                <c:pt idx="22">
                  <c:v>21.543558217012478</c:v>
                </c:pt>
                <c:pt idx="23">
                  <c:v>23.961847856678077</c:v>
                </c:pt>
                <c:pt idx="24">
                  <c:v>26.732272163984423</c:v>
                </c:pt>
                <c:pt idx="25">
                  <c:v>29.905679228287877</c:v>
                </c:pt>
                <c:pt idx="26">
                  <c:v>33.540125853659141</c:v>
                </c:pt>
                <c:pt idx="27">
                  <c:v>37.701857678823018</c:v>
                </c:pt>
                <c:pt idx="28">
                  <c:v>42.466409385302867</c:v>
                </c:pt>
                <c:pt idx="29">
                  <c:v>47.919835471904449</c:v>
                </c:pt>
                <c:pt idx="30">
                  <c:v>54.160081520081789</c:v>
                </c:pt>
                <c:pt idx="31">
                  <c:v>61.298504657939674</c:v>
                </c:pt>
                <c:pt idx="32">
                  <c:v>69.461549806624973</c:v>
                </c:pt>
                <c:pt idx="33">
                  <c:v>78.792584952645612</c:v>
                </c:pt>
                <c:pt idx="34">
                  <c:v>89.453893748103098</c:v>
                </c:pt>
                <c:pt idx="35">
                  <c:v>101.62881672657883</c:v>
                </c:pt>
                <c:pt idx="36">
                  <c:v>115.52402277087214</c:v>
                </c:pt>
                <c:pt idx="37">
                  <c:v>131.37187952158456</c:v>
                </c:pt>
                <c:pt idx="38">
                  <c:v>149.43287443150604</c:v>
                </c:pt>
                <c:pt idx="39">
                  <c:v>169.99801635547144</c:v>
                </c:pt>
                <c:pt idx="40">
                  <c:v>193.39112012925074</c:v>
                </c:pt>
                <c:pt idx="41">
                  <c:v>219.97084284864266</c:v>
                </c:pt>
                <c:pt idx="42">
                  <c:v>250.13230008588067</c:v>
                </c:pt>
                <c:pt idx="43">
                  <c:v>284.30804313932146</c:v>
                </c:pt>
                <c:pt idx="44">
                  <c:v>322.96812547845548</c:v>
                </c:pt>
                <c:pt idx="45">
                  <c:v>366.61892992285851</c:v>
                </c:pt>
                <c:pt idx="46">
                  <c:v>415.80037162618265</c:v>
                </c:pt>
                <c:pt idx="47">
                  <c:v>471.08104178470091</c:v>
                </c:pt>
                <c:pt idx="48">
                  <c:v>533.05082218008795</c:v>
                </c:pt>
                <c:pt idx="49">
                  <c:v>602.31049347147462</c:v>
                </c:pt>
                <c:pt idx="50">
                  <c:v>679.45789607373456</c:v>
                </c:pt>
                <c:pt idx="51">
                  <c:v>765.07029948538741</c:v>
                </c:pt>
                <c:pt idx="52">
                  <c:v>859.68281269079796</c:v>
                </c:pt>
                <c:pt idx="53">
                  <c:v>963.76294072269059</c:v>
                </c:pt>
                <c:pt idx="54">
                  <c:v>1077.6817689749428</c:v>
                </c:pt>
                <c:pt idx="55">
                  <c:v>1201.6827317332509</c:v>
                </c:pt>
                <c:pt idx="56">
                  <c:v>1335.8494680368651</c:v>
                </c:pt>
                <c:pt idx="57">
                  <c:v>1480.074833174225</c:v>
                </c:pt>
                <c:pt idx="58">
                  <c:v>1634.033636212549</c:v>
                </c:pt>
                <c:pt idx="59">
                  <c:v>1797.1620080509499</c:v>
                </c:pt>
                <c:pt idx="60">
                  <c:v>1968.6463568378192</c:v>
                </c:pt>
                <c:pt idx="61">
                  <c:v>2147.4245397055674</c:v>
                </c:pt>
                <c:pt idx="62">
                  <c:v>2332.2011186332406</c:v>
                </c:pt>
                <c:pt idx="63">
                  <c:v>2521.4773952052451</c:v>
                </c:pt>
                <c:pt idx="64">
                  <c:v>2713.5954468150635</c:v>
                </c:pt>
                <c:pt idx="65">
                  <c:v>2906.7938146249949</c:v>
                </c:pt>
                <c:pt idx="66">
                  <c:v>3099.2710752665689</c:v>
                </c:pt>
                <c:pt idx="67">
                  <c:v>3289.2525185113764</c:v>
                </c:pt>
                <c:pt idx="68">
                  <c:v>3475.0547450060876</c:v>
                </c:pt>
                <c:pt idx="69">
                  <c:v>3655.1432721048177</c:v>
                </c:pt>
                <c:pt idx="70">
                  <c:v>3828.1791376977812</c:v>
                </c:pt>
                <c:pt idx="71">
                  <c:v>3993.0518478350218</c:v>
                </c:pt>
                <c:pt idx="72">
                  <c:v>4148.8975766213935</c:v>
                </c:pt>
                <c:pt idx="73">
                  <c:v>4295.1030373921476</c:v>
                </c:pt>
                <c:pt idx="74">
                  <c:v>4431.2966890766475</c:v>
                </c:pt>
                <c:pt idx="75">
                  <c:v>4557.3297896808326</c:v>
                </c:pt>
                <c:pt idx="76">
                  <c:v>4673.2502211223537</c:v>
                </c:pt>
                <c:pt idx="77">
                  <c:v>4779.2720264695381</c:v>
                </c:pt>
                <c:pt idx="78">
                  <c:v>4875.743313881062</c:v>
                </c:pt>
                <c:pt idx="79">
                  <c:v>4963.1147040999103</c:v>
                </c:pt>
                <c:pt idx="80">
                  <c:v>5041.9099383804432</c:v>
                </c:pt>
                <c:pt idx="81">
                  <c:v>5112.6997081967565</c:v>
                </c:pt>
                <c:pt idx="82">
                  <c:v>5176.0792759350743</c:v>
                </c:pt>
                <c:pt idx="83">
                  <c:v>5232.650058569121</c:v>
                </c:pt>
                <c:pt idx="84">
                  <c:v>5283.0050533657486</c:v>
                </c:pt>
                <c:pt idx="85">
                  <c:v>5327.7177898819173</c:v>
                </c:pt>
                <c:pt idx="86">
                  <c:v>5367.3343810037904</c:v>
                </c:pt>
                <c:pt idx="87">
                  <c:v>5402.3681991303456</c:v>
                </c:pt>
                <c:pt idx="88">
                  <c:v>5433.2967035113907</c:v>
                </c:pt>
                <c:pt idx="89">
                  <c:v>5460.5599751256768</c:v>
                </c:pt>
                <c:pt idx="90">
                  <c:v>5484.5605633901987</c:v>
                </c:pt>
                <c:pt idx="91">
                  <c:v>5505.6643047732741</c:v>
                </c:pt>
                <c:pt idx="92">
                  <c:v>5524.2018303494469</c:v>
                </c:pt>
                <c:pt idx="93">
                  <c:v>5540.4705332222329</c:v>
                </c:pt>
                <c:pt idx="94">
                  <c:v>5554.7368151429773</c:v>
                </c:pt>
                <c:pt idx="95">
                  <c:v>5567.2384734874604</c:v>
                </c:pt>
                <c:pt idx="96">
                  <c:v>5578.187124818397</c:v>
                </c:pt>
                <c:pt idx="97">
                  <c:v>5587.7705899101848</c:v>
                </c:pt>
                <c:pt idx="98">
                  <c:v>5596.1551879901181</c:v>
                </c:pt>
                <c:pt idx="99">
                  <c:v>5603.4879058361248</c:v>
                </c:pt>
                <c:pt idx="100">
                  <c:v>5609.898421064081</c:v>
                </c:pt>
                <c:pt idx="101">
                  <c:v>5615.5009691928708</c:v>
                </c:pt>
                <c:pt idx="102">
                  <c:v>5620.3960515688295</c:v>
                </c:pt>
                <c:pt idx="103">
                  <c:v>5624.6719865466939</c:v>
                </c:pt>
                <c:pt idx="104">
                  <c:v>5628.4063099512341</c:v>
                </c:pt>
                <c:pt idx="105">
                  <c:v>5631.6670331839641</c:v>
                </c:pt>
                <c:pt idx="106">
                  <c:v>5634.5137687161387</c:v>
                </c:pt>
                <c:pt idx="107">
                  <c:v>5636.9987333787112</c:v>
                </c:pt>
                <c:pt idx="108">
                  <c:v>5639.1676400219194</c:v>
                </c:pt>
                <c:pt idx="109">
                  <c:v>5641.0604879256689</c:v>
                </c:pt>
                <c:pt idx="110">
                  <c:v>5642.7122619135325</c:v>
                </c:pt>
                <c:pt idx="111">
                  <c:v>5644.1535495454391</c:v>
                </c:pt>
                <c:pt idx="112">
                  <c:v>5645.4110851012738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'[4]T-Rex'!$D$110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'[4]T-Rex'!$A$114:$A$122</c:f>
              <c:numCache>
                <c:formatCode>General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'[4]T-Rex'!$D$114:$D$122</c:f>
              <c:numCache>
                <c:formatCode>General</c:formatCode>
                <c:ptCount val="9"/>
                <c:pt idx="0">
                  <c:v>5645.4110851012738</c:v>
                </c:pt>
                <c:pt idx="1">
                  <c:v>5646.5082283661477</c:v>
                </c:pt>
                <c:pt idx="2">
                  <c:v>5647.4653855207807</c:v>
                </c:pt>
                <c:pt idx="3">
                  <c:v>5648.300378749931</c:v>
                </c:pt>
                <c:pt idx="4">
                  <c:v>5649.0287705226665</c:v>
                </c:pt>
                <c:pt idx="5">
                  <c:v>5649.6641478798074</c:v>
                </c:pt>
                <c:pt idx="6">
                  <c:v>5650.2183714908524</c:v>
                </c:pt>
                <c:pt idx="7">
                  <c:v>5650.7017937172704</c:v>
                </c:pt>
                <c:pt idx="8">
                  <c:v>5651.123449441011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7376"/>
        <c:axId val="238207744"/>
      </c:scatterChart>
      <c:valAx>
        <c:axId val="23819737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2588035682103"/>
              <c:y val="0.93463923276620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07744"/>
        <c:crosses val="autoZero"/>
        <c:crossBetween val="midCat"/>
      </c:valAx>
      <c:valAx>
        <c:axId val="2382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89776652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97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28149064011601E-2"/>
          <c:y val="4.2384457377610402E-2"/>
          <c:w val="0.93541988747289495"/>
          <c:h val="0.92805139656050495"/>
        </c:manualLayout>
      </c:layout>
      <c:scatterChart>
        <c:scatterStyle val="lineMarker"/>
        <c:varyColors val="0"/>
        <c:ser>
          <c:idx val="0"/>
          <c:order val="0"/>
          <c:tx>
            <c:v>Gorgosaurus lower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 Fig S1 Gorgosaurus data'!$A$6:$A$26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'[5] Fig S1 Gorgosaurus data'!$D$6:$D$26</c:f>
              <c:numCache>
                <c:formatCode>General</c:formatCode>
                <c:ptCount val="21"/>
                <c:pt idx="0">
                  <c:v>15.990920900289179</c:v>
                </c:pt>
                <c:pt idx="1">
                  <c:v>17.07554480795601</c:v>
                </c:pt>
                <c:pt idx="2">
                  <c:v>18.266042323716206</c:v>
                </c:pt>
                <c:pt idx="3">
                  <c:v>19.572508270974087</c:v>
                </c:pt>
                <c:pt idx="4">
                  <c:v>21.005950554348416</c:v>
                </c:pt>
                <c:pt idx="5">
                  <c:v>22.578362525847488</c:v>
                </c:pt>
                <c:pt idx="6">
                  <c:v>24.302798926439603</c:v>
                </c:pt>
                <c:pt idx="7">
                  <c:v>26.193455080805524</c:v>
                </c:pt>
                <c:pt idx="8">
                  <c:v>28.26574887438705</c:v>
                </c:pt>
                <c:pt idx="9">
                  <c:v>30.536404861579715</c:v>
                </c:pt>
                <c:pt idx="10">
                  <c:v>33.023539637578061</c:v>
                </c:pt>
                <c:pt idx="11">
                  <c:v>35.746747349342257</c:v>
                </c:pt>
                <c:pt idx="12">
                  <c:v>38.727183918825737</c:v>
                </c:pt>
                <c:pt idx="13">
                  <c:v>41.987648199693894</c:v>
                </c:pt>
                <c:pt idx="14">
                  <c:v>45.55265788365385</c:v>
                </c:pt>
                <c:pt idx="15">
                  <c:v>49.448517511737769</c:v>
                </c:pt>
                <c:pt idx="16">
                  <c:v>53.703375428780141</c:v>
                </c:pt>
                <c:pt idx="17">
                  <c:v>58.347265947852136</c:v>
                </c:pt>
                <c:pt idx="18">
                  <c:v>63.412132371140572</c:v>
                </c:pt>
                <c:pt idx="19">
                  <c:v>68.931825855081271</c:v>
                </c:pt>
                <c:pt idx="20">
                  <c:v>74.942074427093175</c:v>
                </c:pt>
              </c:numCache>
            </c:numRef>
          </c:yVal>
          <c:smooth val="0"/>
        </c:ser>
        <c:ser>
          <c:idx val="1"/>
          <c:order val="1"/>
          <c:tx>
            <c:v>Albertosaurus lower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trendline>
            <c:spPr>
              <a:ln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'[5]Fig S1 Albertosaurus Data'!$A$6:$A$14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'[5]Fig S1 Albertosaurus Data'!$D$6:$D$14</c:f>
              <c:numCache>
                <c:formatCode>General</c:formatCode>
                <c:ptCount val="9"/>
                <c:pt idx="0">
                  <c:v>7.8895196636432772</c:v>
                </c:pt>
                <c:pt idx="1">
                  <c:v>8.2165877039910313</c:v>
                </c:pt>
                <c:pt idx="2">
                  <c:v>8.5805678600023167</c:v>
                </c:pt>
                <c:pt idx="3">
                  <c:v>8.9855998714393355</c:v>
                </c:pt>
                <c:pt idx="4">
                  <c:v>9.4362815277481715</c:v>
                </c:pt>
                <c:pt idx="5">
                  <c:v>9.9377178618085686</c:v>
                </c:pt>
                <c:pt idx="6">
                  <c:v>10.495575269851802</c:v>
                </c:pt>
                <c:pt idx="7">
                  <c:v>11.116140963762227</c:v>
                </c:pt>
                <c:pt idx="8">
                  <c:v>11.806388173170141</c:v>
                </c:pt>
              </c:numCache>
            </c:numRef>
          </c:yVal>
          <c:smooth val="0"/>
        </c:ser>
        <c:ser>
          <c:idx val="2"/>
          <c:order val="2"/>
          <c:tx>
            <c:v>Tyrannosaurus lower limit</c:v>
          </c:tx>
          <c:spPr>
            <a:ln w="9525">
              <a:solidFill>
                <a:schemeClr val="tx1"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trendline>
            <c:trendlineType val="poly"/>
            <c:order val="4"/>
            <c:dispRSqr val="0"/>
            <c:dispEq val="0"/>
          </c:trendline>
          <c:xVal>
            <c:numRef>
              <c:f>'[5]Fig S1 Tyrannosaurus data'!$A$2:$A$10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'[5]Fig S1 Tyrannosaurus data'!$C$2:$C$10</c:f>
              <c:numCache>
                <c:formatCode>General</c:formatCode>
                <c:ptCount val="9"/>
                <c:pt idx="0">
                  <c:v>5.8169559117870211</c:v>
                </c:pt>
                <c:pt idx="1">
                  <c:v>5.9367585064584274</c:v>
                </c:pt>
                <c:pt idx="2">
                  <c:v>6.0741262255247781</c:v>
                </c:pt>
                <c:pt idx="3">
                  <c:v>6.231633367171626</c:v>
                </c:pt>
                <c:pt idx="4">
                  <c:v>6.4122311809002079</c:v>
                </c:pt>
                <c:pt idx="5">
                  <c:v>6.6193029598539681</c:v>
                </c:pt>
                <c:pt idx="6">
                  <c:v>6.8567271522166422</c:v>
                </c:pt>
                <c:pt idx="7">
                  <c:v>7.1289496485777635</c:v>
                </c:pt>
                <c:pt idx="8">
                  <c:v>7.441066565799888</c:v>
                </c:pt>
              </c:numCache>
            </c:numRef>
          </c:yVal>
          <c:smooth val="0"/>
        </c:ser>
        <c:ser>
          <c:idx val="3"/>
          <c:order val="3"/>
          <c:tx>
            <c:v>Daspletosaurus lower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'[5]Fig S1 Daspletosaurus Data'!$A$6:$A$46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'[5]Fig S1 Daspletosaurus Data'!$D$6:$D$46</c:f>
              <c:numCache>
                <c:formatCode>General</c:formatCode>
                <c:ptCount val="41"/>
                <c:pt idx="0">
                  <c:v>13.285291277098027</c:v>
                </c:pt>
                <c:pt idx="1">
                  <c:v>14.243298136390507</c:v>
                </c:pt>
                <c:pt idx="2">
                  <c:v>15.311412669444403</c:v>
                </c:pt>
                <c:pt idx="3">
                  <c:v>16.502127794616609</c:v>
                </c:pt>
                <c:pt idx="4">
                  <c:v>17.829314329812988</c:v>
                </c:pt>
                <c:pt idx="5">
                  <c:v>19.308363309207408</c:v>
                </c:pt>
                <c:pt idx="6">
                  <c:v>20.956340617806188</c:v>
                </c:pt>
                <c:pt idx="7">
                  <c:v>22.79215440004252</c:v>
                </c:pt>
                <c:pt idx="8">
                  <c:v>24.83673553563327</c:v>
                </c:pt>
                <c:pt idx="9">
                  <c:v>27.1132312498004</c:v>
                </c:pt>
                <c:pt idx="10">
                  <c:v>29.647211620636686</c:v>
                </c:pt>
                <c:pt idx="11">
                  <c:v>32.466888346344462</c:v>
                </c:pt>
                <c:pt idx="12">
                  <c:v>35.603344619128414</c:v>
                </c:pt>
                <c:pt idx="13">
                  <c:v>39.090774297886249</c:v>
                </c:pt>
                <c:pt idx="14">
                  <c:v>42.96672775333279</c:v>
                </c:pt>
                <c:pt idx="15">
                  <c:v>47.272360749784411</c:v>
                </c:pt>
                <c:pt idx="16">
                  <c:v>52.052681499636044</c:v>
                </c:pt>
                <c:pt idx="17">
                  <c:v>57.356789552451275</c:v>
                </c:pt>
                <c:pt idx="18">
                  <c:v>63.238098436603309</c:v>
                </c:pt>
                <c:pt idx="19">
                  <c:v>69.754531940254367</c:v>
                </c:pt>
                <c:pt idx="20">
                  <c:v>76.968681594291127</c:v>
                </c:pt>
                <c:pt idx="21">
                  <c:v>84.947910314568276</c:v>
                </c:pt>
                <c:pt idx="22">
                  <c:v>93.764384312260574</c:v>
                </c:pt>
                <c:pt idx="23">
                  <c:v>103.49501236290317</c:v>
                </c:pt>
                <c:pt idx="24">
                  <c:v>114.22126845789943</c:v>
                </c:pt>
                <c:pt idx="25">
                  <c:v>126.02887092832876</c:v>
                </c:pt>
                <c:pt idx="26">
                  <c:v>139.00728858469216</c:v>
                </c:pt>
                <c:pt idx="27">
                  <c:v>153.24904259776483</c:v>
                </c:pt>
                <c:pt idx="28">
                  <c:v>168.84877218753559</c:v>
                </c:pt>
                <c:pt idx="29">
                  <c:v>185.90203321407409</c:v>
                </c:pt>
                <c:pt idx="30">
                  <c:v>204.50380208012962</c:v>
                </c:pt>
                <c:pt idx="31">
                  <c:v>224.7466636124872</c:v>
                </c:pt>
                <c:pt idx="32">
                  <c:v>246.7186714326688</c:v>
                </c:pt>
                <c:pt idx="33">
                  <c:v>270.50088331142132</c:v>
                </c:pt>
                <c:pt idx="34">
                  <c:v>296.16459247352776</c:v>
                </c:pt>
                <c:pt idx="35">
                  <c:v>323.76829877909717</c:v>
                </c:pt>
                <c:pt idx="36">
                  <c:v>353.35449064614119</c:v>
                </c:pt>
                <c:pt idx="37">
                  <c:v>384.9463383263456</c:v>
                </c:pt>
                <c:pt idx="38">
                  <c:v>418.54442975240744</c:v>
                </c:pt>
                <c:pt idx="39">
                  <c:v>454.12370887755776</c:v>
                </c:pt>
                <c:pt idx="40">
                  <c:v>491.63079973908947</c:v>
                </c:pt>
              </c:numCache>
            </c:numRef>
          </c:yVal>
          <c:smooth val="0"/>
        </c:ser>
        <c:ser>
          <c:idx val="4"/>
          <c:order val="4"/>
          <c:tx>
            <c:v>Gorgosaurus est mas</c:v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'[5] Fig S1 Gorgosaurus data'!$A$26:$A$79</c:f>
              <c:numCache>
                <c:formatCode>General</c:formatCode>
                <c:ptCount val="54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</c:v>
                </c:pt>
                <c:pt idx="37">
                  <c:v>14</c:v>
                </c:pt>
                <c:pt idx="38">
                  <c:v>14.25</c:v>
                </c:pt>
                <c:pt idx="39">
                  <c:v>14.5</c:v>
                </c:pt>
                <c:pt idx="40">
                  <c:v>14.75</c:v>
                </c:pt>
                <c:pt idx="41">
                  <c:v>15</c:v>
                </c:pt>
                <c:pt idx="42">
                  <c:v>15.25</c:v>
                </c:pt>
                <c:pt idx="43">
                  <c:v>15.5</c:v>
                </c:pt>
                <c:pt idx="44">
                  <c:v>15.75</c:v>
                </c:pt>
                <c:pt idx="45">
                  <c:v>16</c:v>
                </c:pt>
                <c:pt idx="46">
                  <c:v>16.25</c:v>
                </c:pt>
                <c:pt idx="47">
                  <c:v>16.5</c:v>
                </c:pt>
                <c:pt idx="48">
                  <c:v>16.75</c:v>
                </c:pt>
                <c:pt idx="49">
                  <c:v>17</c:v>
                </c:pt>
                <c:pt idx="50">
                  <c:v>17.25</c:v>
                </c:pt>
                <c:pt idx="51">
                  <c:v>17.5</c:v>
                </c:pt>
                <c:pt idx="52">
                  <c:v>17.75</c:v>
                </c:pt>
                <c:pt idx="53">
                  <c:v>18</c:v>
                </c:pt>
              </c:numCache>
            </c:numRef>
          </c:xVal>
          <c:yVal>
            <c:numRef>
              <c:f>'[5] Fig S1 Gorgosaurus data'!$C$26:$C$79</c:f>
              <c:numCache>
                <c:formatCode>General</c:formatCode>
                <c:ptCount val="54"/>
                <c:pt idx="0">
                  <c:v>74.942074427093175</c:v>
                </c:pt>
                <c:pt idx="1">
                  <c:v>81.480415783403458</c:v>
                </c:pt>
                <c:pt idx="2">
                  <c:v>88.586086856005991</c:v>
                </c:pt>
                <c:pt idx="3">
                  <c:v>96.299862576598798</c:v>
                </c:pt>
                <c:pt idx="4">
                  <c:v>104.66383584365244</c:v>
                </c:pt>
                <c:pt idx="5">
                  <c:v>113.72113048619383</c:v>
                </c:pt>
                <c:pt idx="6">
                  <c:v>123.51553909849626</c:v>
                </c:pt>
                <c:pt idx="7">
                  <c:v>134.09107809000167</c:v>
                </c:pt>
                <c:pt idx="8">
                  <c:v>145.49145326015179</c:v>
                </c:pt>
                <c:pt idx="9">
                  <c:v>157.75943077815856</c:v>
                </c:pt>
                <c:pt idx="10">
                  <c:v>170.93611072887188</c:v>
                </c:pt>
                <c:pt idx="11">
                  <c:v>185.06010346820545</c:v>
                </c:pt>
                <c:pt idx="12">
                  <c:v>200.16661297541043</c:v>
                </c:pt>
                <c:pt idx="13">
                  <c:v>216.28643620738558</c:v>
                </c:pt>
                <c:pt idx="14">
                  <c:v>233.44489309717144</c:v>
                </c:pt>
                <c:pt idx="15">
                  <c:v>251.66070815221397</c:v>
                </c:pt>
                <c:pt idx="16">
                  <c:v>270.94487135025298</c:v>
                </c:pt>
                <c:pt idx="17">
                  <c:v>291.29951283773573</c:v>
                </c:pt>
                <c:pt idx="18">
                  <c:v>312.71683232609234</c:v>
                </c:pt>
                <c:pt idx="19">
                  <c:v>335.17812947027721</c:v>
                </c:pt>
                <c:pt idx="20">
                  <c:v>358.65298524596159</c:v>
                </c:pt>
                <c:pt idx="21">
                  <c:v>383.09864574288002</c:v>
                </c:pt>
                <c:pt idx="22">
                  <c:v>408.4596582423066</c:v>
                </c:pt>
                <c:pt idx="23">
                  <c:v>434.66780446705815</c:v>
                </c:pt>
                <c:pt idx="24">
                  <c:v>461.6423672346952</c:v>
                </c:pt>
                <c:pt idx="25">
                  <c:v>489.29075447412725</c:v>
                </c:pt>
                <c:pt idx="26">
                  <c:v>517.5094891190148</c:v>
                </c:pt>
                <c:pt idx="27">
                  <c:v>546.18555559279741</c:v>
                </c:pt>
                <c:pt idx="28">
                  <c:v>575.19807462796871</c:v>
                </c:pt>
                <c:pt idx="29">
                  <c:v>604.42025945703347</c:v>
                </c:pt>
                <c:pt idx="30">
                  <c:v>633.72158953600399</c:v>
                </c:pt>
                <c:pt idx="31">
                  <c:v>662.97012441990671</c:v>
                </c:pt>
                <c:pt idx="32">
                  <c:v>692.03487146988869</c:v>
                </c:pt>
                <c:pt idx="33">
                  <c:v>720.78811759441589</c:v>
                </c:pt>
                <c:pt idx="34">
                  <c:v>749.10763755280288</c:v>
                </c:pt>
                <c:pt idx="35">
                  <c:v>776.87869925013842</c:v>
                </c:pt>
                <c:pt idx="36">
                  <c:v>803.99579916424648</c:v>
                </c:pt>
                <c:pt idx="37">
                  <c:v>803.99579916424648</c:v>
                </c:pt>
                <c:pt idx="38">
                  <c:v>830.3640773703238</c:v>
                </c:pt>
                <c:pt idx="39">
                  <c:v>855.90038009420482</c:v>
                </c:pt>
                <c:pt idx="40">
                  <c:v>880.5339567654504</c:v>
                </c:pt>
                <c:pt idx="41">
                  <c:v>904.20679667905881</c:v>
                </c:pt>
                <c:pt idx="42">
                  <c:v>926.87362636990144</c:v>
                </c:pt>
                <c:pt idx="43">
                  <c:v>948.50160175710346</c:v>
                </c:pt>
                <c:pt idx="44">
                  <c:v>969.06973851235432</c:v>
                </c:pt>
                <c:pt idx="45">
                  <c:v>988.56812981045118</c:v>
                </c:pt>
                <c:pt idx="46">
                  <c:v>1006.9970028236623</c:v>
                </c:pt>
                <c:pt idx="47">
                  <c:v>1024.3656644641167</c:v>
                </c:pt>
                <c:pt idx="48">
                  <c:v>1040.6913835592904</c:v>
                </c:pt>
                <c:pt idx="49">
                  <c:v>1055.9982515340841</c:v>
                </c:pt>
                <c:pt idx="50">
                  <c:v>1070.3160574331794</c:v>
                </c:pt>
                <c:pt idx="51">
                  <c:v>1083.6792063515095</c:v>
                </c:pt>
                <c:pt idx="52">
                  <c:v>1096.1257035525084</c:v>
                </c:pt>
                <c:pt idx="53">
                  <c:v>1107.6962201311687</c:v>
                </c:pt>
              </c:numCache>
            </c:numRef>
          </c:yVal>
          <c:smooth val="0"/>
        </c:ser>
        <c:ser>
          <c:idx val="5"/>
          <c:order val="5"/>
          <c:tx>
            <c:v>Albertosaurus est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'[5]Fig S1 Albertosaurus Data'!$A$14:$A$102</c:f>
              <c:numCache>
                <c:formatCode>General</c:formatCode>
                <c:ptCount val="8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</c:numCache>
            </c:numRef>
          </c:xVal>
          <c:yVal>
            <c:numRef>
              <c:f>'[5]Fig S1 Albertosaurus Data'!$C$14:$C$102</c:f>
              <c:numCache>
                <c:formatCode>General</c:formatCode>
                <c:ptCount val="89"/>
                <c:pt idx="0">
                  <c:v>11.806388173170141</c:v>
                </c:pt>
                <c:pt idx="1">
                  <c:v>12.574047519483194</c:v>
                </c:pt>
                <c:pt idx="2">
                  <c:v>13.427684979944283</c:v>
                </c:pt>
                <c:pt idx="3">
                  <c:v>14.376786844032218</c:v>
                </c:pt>
                <c:pt idx="4">
                  <c:v>15.431852033449642</c:v>
                </c:pt>
                <c:pt idx="5">
                  <c:v>16.604492106191515</c:v>
                </c:pt>
                <c:pt idx="6">
                  <c:v>17.907539189456358</c:v>
                </c:pt>
                <c:pt idx="7">
                  <c:v>19.35516197909665</c:v>
                </c:pt>
                <c:pt idx="8">
                  <c:v>20.962989797360287</c:v>
                </c:pt>
                <c:pt idx="9">
                  <c:v>22.748244506996343</c:v>
                </c:pt>
                <c:pt idx="10">
                  <c:v>24.729879828121408</c:v>
                </c:pt>
                <c:pt idx="11">
                  <c:v>26.928727282849113</c:v>
                </c:pt>
                <c:pt idx="12">
                  <c:v>29.367647588433883</c:v>
                </c:pt>
                <c:pt idx="13">
                  <c:v>32.071685818165335</c:v>
                </c:pt>
                <c:pt idx="14">
                  <c:v>35.068228035137523</c:v>
                </c:pt>
                <c:pt idx="15">
                  <c:v>38.38715636163267</c:v>
                </c:pt>
                <c:pt idx="16">
                  <c:v>42.060998561113308</c:v>
                </c:pt>
                <c:pt idx="17">
                  <c:v>46.125067167586508</c:v>
                </c:pt>
                <c:pt idx="18">
                  <c:v>50.617581989171661</c:v>
                </c:pt>
                <c:pt idx="19">
                  <c:v>55.579768436413005</c:v>
                </c:pt>
                <c:pt idx="20">
                  <c:v>61.05592258859788</c:v>
                </c:pt>
                <c:pt idx="21">
                  <c:v>67.093432234881448</c:v>
                </c:pt>
                <c:pt idx="22">
                  <c:v>73.742741352985902</c:v>
                </c:pt>
                <c:pt idx="23">
                  <c:v>81.057243684325158</c:v>
                </c:pt>
                <c:pt idx="24">
                  <c:v>89.093089331284034</c:v>
                </c:pt>
                <c:pt idx="25">
                  <c:v>97.908886780791065</c:v>
                </c:pt>
                <c:pt idx="26">
                  <c:v>107.56528163539024</c:v>
                </c:pt>
                <c:pt idx="27">
                  <c:v>118.124392846539</c:v>
                </c:pt>
                <c:pt idx="28">
                  <c:v>129.64908768367616</c:v>
                </c:pt>
                <c:pt idx="29">
                  <c:v>142.20207837066675</c:v>
                </c:pt>
                <c:pt idx="30">
                  <c:v>155.84482664251445</c:v>
                </c:pt>
                <c:pt idx="31">
                  <c:v>170.63624778649051</c:v>
                </c:pt>
                <c:pt idx="32">
                  <c:v>186.63121336054613</c:v>
                </c:pt>
                <c:pt idx="33">
                  <c:v>203.87886195806246</c:v>
                </c:pt>
                <c:pt idx="34">
                  <c:v>222.42074017057769</c:v>
                </c:pt>
                <c:pt idx="35">
                  <c:v>242.28881109284276</c:v>
                </c:pt>
                <c:pt idx="36">
                  <c:v>263.50338478050026</c:v>
                </c:pt>
                <c:pt idx="37">
                  <c:v>286.07104306121721</c:v>
                </c:pt>
                <c:pt idx="38">
                  <c:v>309.98264861842603</c:v>
                </c:pt>
                <c:pt idx="39">
                  <c:v>335.21154349021509</c:v>
                </c:pt>
                <c:pt idx="40">
                  <c:v>361.71205290935859</c:v>
                </c:pt>
                <c:pt idx="41">
                  <c:v>389.4184144865103</c:v>
                </c:pt>
                <c:pt idx="42">
                  <c:v>418.24424801248682</c:v>
                </c:pt>
                <c:pt idx="43">
                  <c:v>448.08266607187255</c:v>
                </c:pt>
                <c:pt idx="44">
                  <c:v>478.80709958968646</c:v>
                </c:pt>
                <c:pt idx="45">
                  <c:v>510.27287600534294</c:v>
                </c:pt>
                <c:pt idx="46">
                  <c:v>542.31954306407351</c:v>
                </c:pt>
                <c:pt idx="47">
                  <c:v>574.77388173851625</c:v>
                </c:pt>
                <c:pt idx="48">
                  <c:v>607.45350217460873</c:v>
                </c:pt>
                <c:pt idx="49">
                  <c:v>640.17087200715844</c:v>
                </c:pt>
                <c:pt idx="50">
                  <c:v>672.73759196669096</c:v>
                </c:pt>
                <c:pt idx="51">
                  <c:v>704.96871351180494</c:v>
                </c:pt>
                <c:pt idx="52">
                  <c:v>736.68688975563873</c:v>
                </c:pt>
                <c:pt idx="53">
                  <c:v>767.72616464305781</c:v>
                </c:pt>
                <c:pt idx="54">
                  <c:v>797.93523447984774</c:v>
                </c:pt>
                <c:pt idx="55">
                  <c:v>827.1800569850177</c:v>
                </c:pt>
                <c:pt idx="56">
                  <c:v>855.34573126229054</c:v>
                </c:pt>
                <c:pt idx="57">
                  <c:v>882.33762222383268</c:v>
                </c:pt>
                <c:pt idx="58">
                  <c:v>908.081750105835</c:v>
                </c:pt>
                <c:pt idx="59">
                  <c:v>932.52450578638536</c:v>
                </c:pt>
                <c:pt idx="60">
                  <c:v>955.63178298393154</c:v>
                </c:pt>
                <c:pt idx="61">
                  <c:v>977.38763788170286</c:v>
                </c:pt>
                <c:pt idx="62">
                  <c:v>997.79259544933211</c:v>
                </c:pt>
                <c:pt idx="63">
                  <c:v>1016.8617209478354</c:v>
                </c:pt>
                <c:pt idx="64">
                  <c:v>1034.6225667336628</c:v>
                </c:pt>
                <c:pt idx="65">
                  <c:v>1051.1130907603008</c:v>
                </c:pt>
                <c:pt idx="66">
                  <c:v>1066.3796263354732</c:v>
                </c:pt>
                <c:pt idx="67">
                  <c:v>1080.4749646975934</c:v>
                </c:pt>
                <c:pt idx="68">
                  <c:v>1093.4565944007022</c:v>
                </c:pt>
                <c:pt idx="69">
                  <c:v>1105.3851254689646</c:v>
                </c:pt>
                <c:pt idx="70">
                  <c:v>1116.3229124943784</c:v>
                </c:pt>
                <c:pt idx="71">
                  <c:v>1126.3328796273381</c:v>
                </c:pt>
                <c:pt idx="72">
                  <c:v>1135.4775417818034</c:v>
                </c:pt>
                <c:pt idx="73">
                  <c:v>1143.8182101739033</c:v>
                </c:pt>
                <c:pt idx="74">
                  <c:v>1151.4143662384527</c:v>
                </c:pt>
                <c:pt idx="75">
                  <c:v>1158.3231856651059</c:v>
                </c:pt>
                <c:pt idx="76">
                  <c:v>1164.5991933955554</c:v>
                </c:pt>
                <c:pt idx="77">
                  <c:v>1170.2940305769616</c:v>
                </c:pt>
                <c:pt idx="78">
                  <c:v>1175.4563153665824</c:v>
                </c:pt>
                <c:pt idx="79">
                  <c:v>1180.1315808699321</c:v>
                </c:pt>
                <c:pt idx="80">
                  <c:v>1184.3622751626658</c:v>
                </c:pt>
                <c:pt idx="81">
                  <c:v>1188.1878101361563</c:v>
                </c:pt>
                <c:pt idx="82">
                  <c:v>1191.6446477025229</c:v>
                </c:pt>
                <c:pt idx="83">
                  <c:v>1194.76641361667</c:v>
                </c:pt>
                <c:pt idx="84">
                  <c:v>1197.5840307694373</c:v>
                </c:pt>
                <c:pt idx="85">
                  <c:v>1200.1258652482354</c:v>
                </c:pt>
                <c:pt idx="86">
                  <c:v>1202.4178797369718</c:v>
                </c:pt>
                <c:pt idx="87">
                  <c:v>1204.4837899347719</c:v>
                </c:pt>
                <c:pt idx="88">
                  <c:v>1206.3452206199429</c:v>
                </c:pt>
              </c:numCache>
            </c:numRef>
          </c:yVal>
          <c:smooth val="0"/>
        </c:ser>
        <c:ser>
          <c:idx val="6"/>
          <c:order val="6"/>
          <c:tx>
            <c:v>Tyrannosaurus est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'[5]Fig S1 Tyrannosaurus data'!$A$10:$A$114</c:f>
              <c:numCache>
                <c:formatCode>General</c:formatCode>
                <c:ptCount val="10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  <c:pt idx="29">
                  <c:v>9.25</c:v>
                </c:pt>
                <c:pt idx="30">
                  <c:v>9.5</c:v>
                </c:pt>
                <c:pt idx="31">
                  <c:v>9.75</c:v>
                </c:pt>
                <c:pt idx="32">
                  <c:v>10</c:v>
                </c:pt>
                <c:pt idx="33">
                  <c:v>10.25</c:v>
                </c:pt>
                <c:pt idx="34">
                  <c:v>10.5</c:v>
                </c:pt>
                <c:pt idx="35">
                  <c:v>10.75</c:v>
                </c:pt>
                <c:pt idx="36">
                  <c:v>11</c:v>
                </c:pt>
                <c:pt idx="37">
                  <c:v>11.25</c:v>
                </c:pt>
                <c:pt idx="38">
                  <c:v>11.5</c:v>
                </c:pt>
                <c:pt idx="39">
                  <c:v>11.75</c:v>
                </c:pt>
                <c:pt idx="40">
                  <c:v>12</c:v>
                </c:pt>
                <c:pt idx="41">
                  <c:v>12.25</c:v>
                </c:pt>
                <c:pt idx="42">
                  <c:v>12.5</c:v>
                </c:pt>
                <c:pt idx="43">
                  <c:v>12.75</c:v>
                </c:pt>
                <c:pt idx="44">
                  <c:v>13</c:v>
                </c:pt>
                <c:pt idx="45">
                  <c:v>13.25</c:v>
                </c:pt>
                <c:pt idx="46">
                  <c:v>13.5</c:v>
                </c:pt>
                <c:pt idx="47">
                  <c:v>13.75</c:v>
                </c:pt>
                <c:pt idx="48">
                  <c:v>14</c:v>
                </c:pt>
                <c:pt idx="49">
                  <c:v>14.25</c:v>
                </c:pt>
                <c:pt idx="50">
                  <c:v>14.5</c:v>
                </c:pt>
                <c:pt idx="51">
                  <c:v>14.75</c:v>
                </c:pt>
                <c:pt idx="52">
                  <c:v>15</c:v>
                </c:pt>
                <c:pt idx="53">
                  <c:v>15.25</c:v>
                </c:pt>
                <c:pt idx="54">
                  <c:v>15.5</c:v>
                </c:pt>
                <c:pt idx="55">
                  <c:v>15.75</c:v>
                </c:pt>
                <c:pt idx="56">
                  <c:v>16</c:v>
                </c:pt>
                <c:pt idx="57">
                  <c:v>16.25</c:v>
                </c:pt>
                <c:pt idx="58">
                  <c:v>16.5</c:v>
                </c:pt>
                <c:pt idx="59">
                  <c:v>16.75</c:v>
                </c:pt>
                <c:pt idx="60">
                  <c:v>17</c:v>
                </c:pt>
                <c:pt idx="61">
                  <c:v>17.25</c:v>
                </c:pt>
                <c:pt idx="62">
                  <c:v>17.5</c:v>
                </c:pt>
                <c:pt idx="63">
                  <c:v>17.75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18.75</c:v>
                </c:pt>
                <c:pt idx="68">
                  <c:v>19</c:v>
                </c:pt>
                <c:pt idx="69">
                  <c:v>19.25</c:v>
                </c:pt>
                <c:pt idx="70">
                  <c:v>19.5</c:v>
                </c:pt>
                <c:pt idx="71">
                  <c:v>19.75</c:v>
                </c:pt>
                <c:pt idx="72">
                  <c:v>20</c:v>
                </c:pt>
                <c:pt idx="73">
                  <c:v>20.25</c:v>
                </c:pt>
                <c:pt idx="74">
                  <c:v>20.5</c:v>
                </c:pt>
                <c:pt idx="75">
                  <c:v>20.75</c:v>
                </c:pt>
                <c:pt idx="76">
                  <c:v>21</c:v>
                </c:pt>
                <c:pt idx="77">
                  <c:v>21.25</c:v>
                </c:pt>
                <c:pt idx="78">
                  <c:v>21.5</c:v>
                </c:pt>
                <c:pt idx="79">
                  <c:v>21.75</c:v>
                </c:pt>
                <c:pt idx="80">
                  <c:v>22</c:v>
                </c:pt>
                <c:pt idx="81">
                  <c:v>22.25</c:v>
                </c:pt>
                <c:pt idx="82">
                  <c:v>22.5</c:v>
                </c:pt>
                <c:pt idx="83">
                  <c:v>22.75</c:v>
                </c:pt>
                <c:pt idx="84">
                  <c:v>23</c:v>
                </c:pt>
                <c:pt idx="85">
                  <c:v>23.25</c:v>
                </c:pt>
                <c:pt idx="86">
                  <c:v>23.5</c:v>
                </c:pt>
                <c:pt idx="87">
                  <c:v>23.75</c:v>
                </c:pt>
                <c:pt idx="88">
                  <c:v>24</c:v>
                </c:pt>
                <c:pt idx="89">
                  <c:v>24.25</c:v>
                </c:pt>
                <c:pt idx="90">
                  <c:v>24.5</c:v>
                </c:pt>
                <c:pt idx="91">
                  <c:v>24.75</c:v>
                </c:pt>
                <c:pt idx="92">
                  <c:v>25</c:v>
                </c:pt>
                <c:pt idx="93">
                  <c:v>25.25</c:v>
                </c:pt>
                <c:pt idx="94">
                  <c:v>25.5</c:v>
                </c:pt>
                <c:pt idx="95">
                  <c:v>25.75</c:v>
                </c:pt>
                <c:pt idx="96">
                  <c:v>26</c:v>
                </c:pt>
                <c:pt idx="97">
                  <c:v>26.25</c:v>
                </c:pt>
                <c:pt idx="98">
                  <c:v>26.5</c:v>
                </c:pt>
                <c:pt idx="99">
                  <c:v>26.75</c:v>
                </c:pt>
                <c:pt idx="100">
                  <c:v>27</c:v>
                </c:pt>
                <c:pt idx="101">
                  <c:v>27.25</c:v>
                </c:pt>
                <c:pt idx="102">
                  <c:v>27.5</c:v>
                </c:pt>
                <c:pt idx="103">
                  <c:v>27.75</c:v>
                </c:pt>
                <c:pt idx="104">
                  <c:v>28</c:v>
                </c:pt>
              </c:numCache>
            </c:numRef>
          </c:xVal>
          <c:yVal>
            <c:numRef>
              <c:f>'[5]Fig S1 Tyrannosaurus data'!$C$10:$C$114</c:f>
              <c:numCache>
                <c:formatCode>General</c:formatCode>
                <c:ptCount val="105"/>
                <c:pt idx="0">
                  <c:v>7.441066565799888</c:v>
                </c:pt>
                <c:pt idx="1">
                  <c:v>7.7989190336689784</c:v>
                </c:pt>
                <c:pt idx="2">
                  <c:v>8.2092017011168128</c:v>
                </c:pt>
                <c:pt idx="3">
                  <c:v>8.6795869169301376</c:v>
                </c:pt>
                <c:pt idx="4">
                  <c:v>9.2188668086425594</c:v>
                </c:pt>
                <c:pt idx="5">
                  <c:v>9.837115785911319</c:v>
                </c:pt>
                <c:pt idx="6">
                  <c:v>10.545876334337613</c:v>
                </c:pt>
                <c:pt idx="7">
                  <c:v>11.358371345561897</c:v>
                </c:pt>
                <c:pt idx="8">
                  <c:v>12.289746652490493</c:v>
                </c:pt>
                <c:pt idx="9">
                  <c:v>13.35734790715096</c:v>
                </c:pt>
                <c:pt idx="10">
                  <c:v>14.581036454586117</c:v>
                </c:pt>
                <c:pt idx="11">
                  <c:v>15.983549419760239</c:v>
                </c:pt>
                <c:pt idx="12">
                  <c:v>17.59090983414071</c:v>
                </c:pt>
                <c:pt idx="13">
                  <c:v>19.432893280160528</c:v>
                </c:pt>
                <c:pt idx="14">
                  <c:v>21.543558217012478</c:v>
                </c:pt>
                <c:pt idx="15">
                  <c:v>23.961847856678077</c:v>
                </c:pt>
                <c:pt idx="16">
                  <c:v>26.732272163984423</c:v>
                </c:pt>
                <c:pt idx="17">
                  <c:v>29.905679228287877</c:v>
                </c:pt>
                <c:pt idx="18">
                  <c:v>33.540125853659141</c:v>
                </c:pt>
                <c:pt idx="19">
                  <c:v>37.701857678823018</c:v>
                </c:pt>
                <c:pt idx="20">
                  <c:v>42.466409385302867</c:v>
                </c:pt>
                <c:pt idx="21">
                  <c:v>47.919835471904449</c:v>
                </c:pt>
                <c:pt idx="22">
                  <c:v>54.160081520081789</c:v>
                </c:pt>
                <c:pt idx="23">
                  <c:v>61.298504657939674</c:v>
                </c:pt>
                <c:pt idx="24">
                  <c:v>69.461549806624973</c:v>
                </c:pt>
                <c:pt idx="25">
                  <c:v>78.792584952645612</c:v>
                </c:pt>
                <c:pt idx="26">
                  <c:v>89.453893748103098</c:v>
                </c:pt>
                <c:pt idx="27">
                  <c:v>101.62881672657883</c:v>
                </c:pt>
                <c:pt idx="28">
                  <c:v>115.52402277087214</c:v>
                </c:pt>
                <c:pt idx="29">
                  <c:v>131.37187952158456</c:v>
                </c:pt>
                <c:pt idx="30">
                  <c:v>149.43287443150604</c:v>
                </c:pt>
                <c:pt idx="31">
                  <c:v>169.99801635547144</c:v>
                </c:pt>
                <c:pt idx="32">
                  <c:v>193.39112012925074</c:v>
                </c:pt>
                <c:pt idx="33">
                  <c:v>219.97084284864266</c:v>
                </c:pt>
                <c:pt idx="34">
                  <c:v>250.13230008588067</c:v>
                </c:pt>
                <c:pt idx="35">
                  <c:v>284.30804313932146</c:v>
                </c:pt>
                <c:pt idx="36">
                  <c:v>322.96812547845548</c:v>
                </c:pt>
                <c:pt idx="37">
                  <c:v>366.61892992285851</c:v>
                </c:pt>
                <c:pt idx="38">
                  <c:v>415.80037162618265</c:v>
                </c:pt>
                <c:pt idx="39">
                  <c:v>471.08104178470091</c:v>
                </c:pt>
                <c:pt idx="40">
                  <c:v>533.05082218008795</c:v>
                </c:pt>
                <c:pt idx="41">
                  <c:v>602.31049347147462</c:v>
                </c:pt>
                <c:pt idx="42">
                  <c:v>679.45789607373456</c:v>
                </c:pt>
                <c:pt idx="43">
                  <c:v>765.07029948538741</c:v>
                </c:pt>
                <c:pt idx="44">
                  <c:v>859.68281269079796</c:v>
                </c:pt>
                <c:pt idx="45">
                  <c:v>963.76294072269059</c:v>
                </c:pt>
                <c:pt idx="46">
                  <c:v>1077.6817689749428</c:v>
                </c:pt>
                <c:pt idx="47">
                  <c:v>1201.6827317332509</c:v>
                </c:pt>
                <c:pt idx="48">
                  <c:v>1335.8494680368651</c:v>
                </c:pt>
                <c:pt idx="49">
                  <c:v>1480.074833174225</c:v>
                </c:pt>
                <c:pt idx="50">
                  <c:v>1634.033636212549</c:v>
                </c:pt>
                <c:pt idx="51">
                  <c:v>1797.1620080509499</c:v>
                </c:pt>
                <c:pt idx="52">
                  <c:v>1968.6463568378192</c:v>
                </c:pt>
                <c:pt idx="53">
                  <c:v>2147.4245397055674</c:v>
                </c:pt>
                <c:pt idx="54">
                  <c:v>2332.2011186332406</c:v>
                </c:pt>
                <c:pt idx="55">
                  <c:v>2521.4773952052451</c:v>
                </c:pt>
                <c:pt idx="56">
                  <c:v>2713.5954468150635</c:v>
                </c:pt>
                <c:pt idx="57">
                  <c:v>2906.7938146249949</c:v>
                </c:pt>
                <c:pt idx="58">
                  <c:v>3099.2710752665689</c:v>
                </c:pt>
                <c:pt idx="59">
                  <c:v>3289.2525185113764</c:v>
                </c:pt>
                <c:pt idx="60">
                  <c:v>3475.0547450060876</c:v>
                </c:pt>
                <c:pt idx="61">
                  <c:v>3655.1432721048177</c:v>
                </c:pt>
                <c:pt idx="62">
                  <c:v>3828.1791376977812</c:v>
                </c:pt>
                <c:pt idx="63">
                  <c:v>3993.0518478350218</c:v>
                </c:pt>
                <c:pt idx="64">
                  <c:v>4148.8975766213935</c:v>
                </c:pt>
                <c:pt idx="65">
                  <c:v>4295.1030373921476</c:v>
                </c:pt>
                <c:pt idx="66">
                  <c:v>4431.2966890766475</c:v>
                </c:pt>
                <c:pt idx="67">
                  <c:v>4557.3297896808326</c:v>
                </c:pt>
                <c:pt idx="68">
                  <c:v>4673.2502211223537</c:v>
                </c:pt>
                <c:pt idx="69">
                  <c:v>4779.2720264695381</c:v>
                </c:pt>
                <c:pt idx="70">
                  <c:v>4875.743313881062</c:v>
                </c:pt>
                <c:pt idx="71">
                  <c:v>4963.1147040999103</c:v>
                </c:pt>
                <c:pt idx="72">
                  <c:v>5041.9099383804432</c:v>
                </c:pt>
                <c:pt idx="73">
                  <c:v>5112.6997081967565</c:v>
                </c:pt>
                <c:pt idx="74">
                  <c:v>5176.0792759350743</c:v>
                </c:pt>
                <c:pt idx="75">
                  <c:v>5232.650058569121</c:v>
                </c:pt>
                <c:pt idx="76">
                  <c:v>5283.0050533657486</c:v>
                </c:pt>
                <c:pt idx="77">
                  <c:v>5327.7177898819173</c:v>
                </c:pt>
                <c:pt idx="78">
                  <c:v>5367.3343810037904</c:v>
                </c:pt>
                <c:pt idx="79">
                  <c:v>5402.3681991303456</c:v>
                </c:pt>
                <c:pt idx="80">
                  <c:v>5433.2967035113907</c:v>
                </c:pt>
                <c:pt idx="81">
                  <c:v>5460.5599751256768</c:v>
                </c:pt>
                <c:pt idx="82">
                  <c:v>5484.5605633901987</c:v>
                </c:pt>
                <c:pt idx="83">
                  <c:v>5505.6643047732741</c:v>
                </c:pt>
                <c:pt idx="84">
                  <c:v>5524.2018303494469</c:v>
                </c:pt>
                <c:pt idx="85">
                  <c:v>5540.4705332222329</c:v>
                </c:pt>
                <c:pt idx="86">
                  <c:v>5554.7368151429773</c:v>
                </c:pt>
                <c:pt idx="87">
                  <c:v>5567.2384734874604</c:v>
                </c:pt>
                <c:pt idx="88">
                  <c:v>5578.187124818397</c:v>
                </c:pt>
                <c:pt idx="89">
                  <c:v>5587.7705899101848</c:v>
                </c:pt>
                <c:pt idx="90">
                  <c:v>5596.1551879901181</c:v>
                </c:pt>
                <c:pt idx="91">
                  <c:v>5603.4879058361248</c:v>
                </c:pt>
                <c:pt idx="92">
                  <c:v>5609.898421064081</c:v>
                </c:pt>
                <c:pt idx="93">
                  <c:v>5615.5009691928708</c:v>
                </c:pt>
                <c:pt idx="94">
                  <c:v>5620.3960515688295</c:v>
                </c:pt>
                <c:pt idx="95">
                  <c:v>5624.6719865466939</c:v>
                </c:pt>
                <c:pt idx="96">
                  <c:v>5628.4063099512341</c:v>
                </c:pt>
                <c:pt idx="97">
                  <c:v>5631.6670331839641</c:v>
                </c:pt>
                <c:pt idx="98">
                  <c:v>5634.5137687161387</c:v>
                </c:pt>
                <c:pt idx="99">
                  <c:v>5636.9987333787112</c:v>
                </c:pt>
                <c:pt idx="100">
                  <c:v>5639.1676400219194</c:v>
                </c:pt>
                <c:pt idx="101">
                  <c:v>5641.0604879256689</c:v>
                </c:pt>
                <c:pt idx="102">
                  <c:v>5642.7122619135325</c:v>
                </c:pt>
                <c:pt idx="103">
                  <c:v>5644.1535495454391</c:v>
                </c:pt>
                <c:pt idx="104">
                  <c:v>5645.4110851012738</c:v>
                </c:pt>
              </c:numCache>
            </c:numRef>
          </c:yVal>
          <c:smooth val="0"/>
        </c:ser>
        <c:ser>
          <c:idx val="7"/>
          <c:order val="7"/>
          <c:tx>
            <c:v>Daspleosaurus est mass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'[5]Fig S1 Daspletosaurus Data'!$A$46:$A$90</c:f>
              <c:numCache>
                <c:formatCode>General</c:formatCode>
                <c:ptCount val="45"/>
                <c:pt idx="0">
                  <c:v>10</c:v>
                </c:pt>
                <c:pt idx="1">
                  <c:v>10.25</c:v>
                </c:pt>
                <c:pt idx="2">
                  <c:v>10.5</c:v>
                </c:pt>
                <c:pt idx="3">
                  <c:v>10.75</c:v>
                </c:pt>
                <c:pt idx="4">
                  <c:v>11</c:v>
                </c:pt>
                <c:pt idx="5">
                  <c:v>11.25</c:v>
                </c:pt>
                <c:pt idx="6">
                  <c:v>11.5</c:v>
                </c:pt>
                <c:pt idx="7">
                  <c:v>11.75</c:v>
                </c:pt>
                <c:pt idx="8">
                  <c:v>12</c:v>
                </c:pt>
                <c:pt idx="9">
                  <c:v>12.25</c:v>
                </c:pt>
                <c:pt idx="10">
                  <c:v>12.5</c:v>
                </c:pt>
                <c:pt idx="11">
                  <c:v>12.75</c:v>
                </c:pt>
                <c:pt idx="12">
                  <c:v>13</c:v>
                </c:pt>
                <c:pt idx="13">
                  <c:v>13.25</c:v>
                </c:pt>
                <c:pt idx="14">
                  <c:v>13.5</c:v>
                </c:pt>
                <c:pt idx="15">
                  <c:v>13.75</c:v>
                </c:pt>
                <c:pt idx="16">
                  <c:v>14</c:v>
                </c:pt>
                <c:pt idx="17">
                  <c:v>14.25</c:v>
                </c:pt>
                <c:pt idx="18">
                  <c:v>14.5</c:v>
                </c:pt>
                <c:pt idx="19">
                  <c:v>14.75</c:v>
                </c:pt>
                <c:pt idx="20">
                  <c:v>15</c:v>
                </c:pt>
                <c:pt idx="21">
                  <c:v>15.25</c:v>
                </c:pt>
                <c:pt idx="22">
                  <c:v>15.5</c:v>
                </c:pt>
                <c:pt idx="23">
                  <c:v>15.75</c:v>
                </c:pt>
                <c:pt idx="24">
                  <c:v>16</c:v>
                </c:pt>
                <c:pt idx="25">
                  <c:v>16.25</c:v>
                </c:pt>
                <c:pt idx="26">
                  <c:v>16.5</c:v>
                </c:pt>
                <c:pt idx="27">
                  <c:v>16.75</c:v>
                </c:pt>
                <c:pt idx="28">
                  <c:v>17</c:v>
                </c:pt>
                <c:pt idx="29">
                  <c:v>17.25</c:v>
                </c:pt>
                <c:pt idx="30">
                  <c:v>17.5</c:v>
                </c:pt>
                <c:pt idx="31">
                  <c:v>17.75</c:v>
                </c:pt>
                <c:pt idx="32">
                  <c:v>18</c:v>
                </c:pt>
                <c:pt idx="33">
                  <c:v>18.25</c:v>
                </c:pt>
                <c:pt idx="34">
                  <c:v>18.5</c:v>
                </c:pt>
                <c:pt idx="35">
                  <c:v>18.75</c:v>
                </c:pt>
                <c:pt idx="36">
                  <c:v>19</c:v>
                </c:pt>
                <c:pt idx="37">
                  <c:v>19.25</c:v>
                </c:pt>
                <c:pt idx="38">
                  <c:v>19.5</c:v>
                </c:pt>
                <c:pt idx="39">
                  <c:v>19.75</c:v>
                </c:pt>
                <c:pt idx="40">
                  <c:v>20</c:v>
                </c:pt>
                <c:pt idx="41">
                  <c:v>20.25</c:v>
                </c:pt>
                <c:pt idx="42">
                  <c:v>20.5</c:v>
                </c:pt>
                <c:pt idx="43">
                  <c:v>20.75</c:v>
                </c:pt>
                <c:pt idx="44">
                  <c:v>21</c:v>
                </c:pt>
              </c:numCache>
            </c:numRef>
          </c:xVal>
          <c:yVal>
            <c:numRef>
              <c:f>'[5]Fig S1 Daspletosaurus Data'!$C$46:$C$90</c:f>
              <c:numCache>
                <c:formatCode>General</c:formatCode>
                <c:ptCount val="45"/>
                <c:pt idx="0">
                  <c:v>491.63079973908947</c:v>
                </c:pt>
                <c:pt idx="1">
                  <c:v>530.98191344638553</c:v>
                </c:pt>
                <c:pt idx="2">
                  <c:v>572.06153594901798</c:v>
                </c:pt>
                <c:pt idx="3">
                  <c:v>614.72207840409544</c:v>
                </c:pt>
                <c:pt idx="4">
                  <c:v>658.78463716162764</c:v>
                </c:pt>
                <c:pt idx="5">
                  <c:v>704.0409567450705</c:v>
                </c:pt>
                <c:pt idx="6">
                  <c:v>750.25661914788543</c:v>
                </c:pt>
                <c:pt idx="7">
                  <c:v>797.17540138641175</c:v>
                </c:pt>
                <c:pt idx="8">
                  <c:v>844.52465798642197</c:v>
                </c:pt>
                <c:pt idx="9">
                  <c:v>892.02150490627821</c:v>
                </c:pt>
                <c:pt idx="10">
                  <c:v>939.37951556902817</c:v>
                </c:pt>
                <c:pt idx="11">
                  <c:v>986.31559627226704</c:v>
                </c:pt>
                <c:pt idx="12">
                  <c:v>1032.5566928053574</c:v>
                </c:pt>
                <c:pt idx="13">
                  <c:v>1077.8459946351104</c:v>
                </c:pt>
                <c:pt idx="14">
                  <c:v>1121.9483456342721</c:v>
                </c:pt>
                <c:pt idx="15">
                  <c:v>1164.6546355811181</c:v>
                </c:pt>
                <c:pt idx="16">
                  <c:v>1205.7850265287698</c:v>
                </c:pt>
                <c:pt idx="17">
                  <c:v>1245.190953388025</c:v>
                </c:pt>
                <c:pt idx="18">
                  <c:v>1282.7559196877578</c:v>
                </c:pt>
                <c:pt idx="19">
                  <c:v>1318.39517996892</c:v>
                </c:pt>
                <c:pt idx="20">
                  <c:v>1352.0544544621227</c:v>
                </c:pt>
                <c:pt idx="21">
                  <c:v>1383.7078570867941</c:v>
                </c:pt>
                <c:pt idx="22">
                  <c:v>1413.3552343987301</c:v>
                </c:pt>
                <c:pt idx="23">
                  <c:v>1441.019112923625</c:v>
                </c:pt>
                <c:pt idx="24">
                  <c:v>1466.7414386956038</c:v>
                </c:pt>
                <c:pt idx="25">
                  <c:v>1490.580269734641</c:v>
                </c:pt>
                <c:pt idx="26">
                  <c:v>1512.6065536046283</c:v>
                </c:pt>
                <c:pt idx="27">
                  <c:v>1532.901091600618</c:v>
                </c:pt>
                <c:pt idx="28">
                  <c:v>1551.5517613072539</c:v>
                </c:pt>
                <c:pt idx="29">
                  <c:v>1568.651042224624</c:v>
                </c:pt>
                <c:pt idx="30">
                  <c:v>1584.293866065748</c:v>
                </c:pt>
                <c:pt idx="31">
                  <c:v>1598.5757947181826</c:v>
                </c:pt>
                <c:pt idx="32">
                  <c:v>1611.5915147447106</c:v>
                </c:pt>
                <c:pt idx="33">
                  <c:v>1623.433627335196</c:v>
                </c:pt>
                <c:pt idx="34">
                  <c:v>1634.1917062640093</c:v>
                </c:pt>
                <c:pt idx="35">
                  <c:v>1643.9515930111761</c:v>
                </c:pt>
                <c:pt idx="36">
                  <c:v>1652.7948971177696</c:v>
                </c:pt>
                <c:pt idx="37">
                  <c:v>1660.7986704608861</c:v>
                </c:pt>
                <c:pt idx="38">
                  <c:v>1668.0352259233775</c:v>
                </c:pt>
                <c:pt idx="39">
                  <c:v>1674.5720734629351</c:v>
                </c:pt>
                <c:pt idx="40">
                  <c:v>1680.4719495113782</c:v>
                </c:pt>
                <c:pt idx="41">
                  <c:v>1685.7929187007685</c:v>
                </c:pt>
                <c:pt idx="42">
                  <c:v>1690.5885299347494</c:v>
                </c:pt>
                <c:pt idx="43">
                  <c:v>1694.9080116785715</c:v>
                </c:pt>
                <c:pt idx="44">
                  <c:v>1698.7964939546794</c:v>
                </c:pt>
              </c:numCache>
            </c:numRef>
          </c:yVal>
          <c:smooth val="0"/>
        </c:ser>
        <c:ser>
          <c:idx val="8"/>
          <c:order val="8"/>
          <c:tx>
            <c:v>Gorgosaurus upper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 Fig S1 Gorgosaurus data'!$A$79:$A$127</c:f>
              <c:numCache>
                <c:formatCode>General</c:formatCode>
                <c:ptCount val="49"/>
                <c:pt idx="0">
                  <c:v>18</c:v>
                </c:pt>
                <c:pt idx="1">
                  <c:v>18.25</c:v>
                </c:pt>
                <c:pt idx="2">
                  <c:v>18.5</c:v>
                </c:pt>
                <c:pt idx="3">
                  <c:v>18.75</c:v>
                </c:pt>
                <c:pt idx="4">
                  <c:v>19</c:v>
                </c:pt>
                <c:pt idx="5">
                  <c:v>19.25</c:v>
                </c:pt>
                <c:pt idx="6">
                  <c:v>19.5</c:v>
                </c:pt>
                <c:pt idx="7">
                  <c:v>19.75</c:v>
                </c:pt>
                <c:pt idx="8">
                  <c:v>20</c:v>
                </c:pt>
                <c:pt idx="9">
                  <c:v>20.25</c:v>
                </c:pt>
                <c:pt idx="10">
                  <c:v>20.5</c:v>
                </c:pt>
                <c:pt idx="11">
                  <c:v>20.75</c:v>
                </c:pt>
                <c:pt idx="12">
                  <c:v>21</c:v>
                </c:pt>
                <c:pt idx="13">
                  <c:v>21.25</c:v>
                </c:pt>
                <c:pt idx="14">
                  <c:v>21.5</c:v>
                </c:pt>
                <c:pt idx="15">
                  <c:v>21.75</c:v>
                </c:pt>
                <c:pt idx="16">
                  <c:v>22</c:v>
                </c:pt>
                <c:pt idx="17">
                  <c:v>22.25</c:v>
                </c:pt>
                <c:pt idx="18">
                  <c:v>22.5</c:v>
                </c:pt>
                <c:pt idx="19">
                  <c:v>22.75</c:v>
                </c:pt>
                <c:pt idx="20">
                  <c:v>23</c:v>
                </c:pt>
                <c:pt idx="21">
                  <c:v>23.25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25</c:v>
                </c:pt>
                <c:pt idx="29">
                  <c:v>25.25</c:v>
                </c:pt>
                <c:pt idx="30">
                  <c:v>25.5</c:v>
                </c:pt>
                <c:pt idx="31">
                  <c:v>25.75</c:v>
                </c:pt>
                <c:pt idx="32">
                  <c:v>26</c:v>
                </c:pt>
                <c:pt idx="33">
                  <c:v>26.25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27.25</c:v>
                </c:pt>
                <c:pt idx="38">
                  <c:v>27.5</c:v>
                </c:pt>
                <c:pt idx="39">
                  <c:v>27.75</c:v>
                </c:pt>
                <c:pt idx="40">
                  <c:v>28</c:v>
                </c:pt>
                <c:pt idx="41">
                  <c:v>28.25</c:v>
                </c:pt>
                <c:pt idx="42">
                  <c:v>28.5</c:v>
                </c:pt>
                <c:pt idx="43">
                  <c:v>28.75</c:v>
                </c:pt>
                <c:pt idx="44">
                  <c:v>29</c:v>
                </c:pt>
                <c:pt idx="45">
                  <c:v>29.25</c:v>
                </c:pt>
                <c:pt idx="46">
                  <c:v>29.5</c:v>
                </c:pt>
                <c:pt idx="47">
                  <c:v>29.75</c:v>
                </c:pt>
                <c:pt idx="48">
                  <c:v>30</c:v>
                </c:pt>
              </c:numCache>
            </c:numRef>
          </c:xVal>
          <c:yVal>
            <c:numRef>
              <c:f>'[5] Fig S1 Gorgosaurus data'!$D$79:$D$127</c:f>
              <c:numCache>
                <c:formatCode>General</c:formatCode>
                <c:ptCount val="49"/>
                <c:pt idx="0">
                  <c:v>1107.6962201311687</c:v>
                </c:pt>
                <c:pt idx="1">
                  <c:v>1118.4332502921482</c:v>
                </c:pt>
                <c:pt idx="2">
                  <c:v>1128.3803653245209</c:v>
                </c:pt>
                <c:pt idx="3">
                  <c:v>1137.5815652352726</c:v>
                </c:pt>
                <c:pt idx="4">
                  <c:v>1146.0807257525914</c:v>
                </c:pt>
                <c:pt idx="5">
                  <c:v>1153.921135975153</c:v>
                </c:pt>
                <c:pt idx="6">
                  <c:v>1161.1451202392452</c:v>
                </c:pt>
                <c:pt idx="7">
                  <c:v>1167.7937366980088</c:v>
                </c:pt>
                <c:pt idx="8">
                  <c:v>1173.9065445465812</c:v>
                </c:pt>
                <c:pt idx="9">
                  <c:v>1179.5214316764764</c:v>
                </c:pt>
                <c:pt idx="10">
                  <c:v>1184.6744947036054</c:v>
                </c:pt>
                <c:pt idx="11">
                  <c:v>1189.3999637003069</c:v>
                </c:pt>
                <c:pt idx="12">
                  <c:v>1193.7301644992394</c:v>
                </c:pt>
                <c:pt idx="13">
                  <c:v>1197.6955120661614</c:v>
                </c:pt>
                <c:pt idx="14">
                  <c:v>1201.3245291122241</c:v>
                </c:pt>
                <c:pt idx="15">
                  <c:v>1204.6438847985899</c:v>
                </c:pt>
                <c:pt idx="16">
                  <c:v>1207.6784490507505</c:v>
                </c:pt>
                <c:pt idx="17">
                  <c:v>1210.4513586289215</c:v>
                </c:pt>
                <c:pt idx="18">
                  <c:v>1212.9840916826736</c:v>
                </c:pt>
                <c:pt idx="19">
                  <c:v>1215.2965480462155</c:v>
                </c:pt>
                <c:pt idx="20">
                  <c:v>1217.4071330028014</c:v>
                </c:pt>
                <c:pt idx="21">
                  <c:v>1219.3328426628179</c:v>
                </c:pt>
                <c:pt idx="22">
                  <c:v>1221.0893494624115</c:v>
                </c:pt>
                <c:pt idx="23">
                  <c:v>1222.6910866014205</c:v>
                </c:pt>
                <c:pt idx="24">
                  <c:v>1224.1513305051183</c:v>
                </c:pt>
                <c:pt idx="25">
                  <c:v>1225.4822806183818</c:v>
                </c:pt>
                <c:pt idx="26">
                  <c:v>1226.6951360280143</c:v>
                </c:pt>
                <c:pt idx="27">
                  <c:v>1227.8001685635909</c:v>
                </c:pt>
                <c:pt idx="28">
                  <c:v>1228.8067921536535</c:v>
                </c:pt>
                <c:pt idx="29">
                  <c:v>1229.7236283162745</c:v>
                </c:pt>
                <c:pt idx="30">
                  <c:v>1230.5585677445524</c:v>
                </c:pt>
                <c:pt idx="31">
                  <c:v>1231.3188280116858</c:v>
                </c:pt>
                <c:pt idx="32">
                  <c:v>1232.0110074697091</c:v>
                </c:pt>
                <c:pt idx="33">
                  <c:v>1232.64113545327</c:v>
                </c:pt>
                <c:pt idx="34">
                  <c:v>1233.2147189270784</c:v>
                </c:pt>
                <c:pt idx="35">
                  <c:v>1233.7367857347103</c:v>
                </c:pt>
                <c:pt idx="36">
                  <c:v>1234.2119246188809</c:v>
                </c:pt>
                <c:pt idx="37">
                  <c:v>1234.6443221903946</c:v>
                </c:pt>
                <c:pt idx="38">
                  <c:v>1235.0377970258703</c:v>
                </c:pt>
                <c:pt idx="39">
                  <c:v>1235.3958310739281</c:v>
                </c:pt>
                <c:pt idx="40">
                  <c:v>1235.721598546593</c:v>
                </c:pt>
                <c:pt idx="41">
                  <c:v>1236.0179924678323</c:v>
                </c:pt>
                <c:pt idx="42">
                  <c:v>1236.2876490449139</c:v>
                </c:pt>
                <c:pt idx="43">
                  <c:v>1236.532970021078</c:v>
                </c:pt>
                <c:pt idx="44">
                  <c:v>1236.7561431601771</c:v>
                </c:pt>
                <c:pt idx="45">
                  <c:v>1236.9591610057266</c:v>
                </c:pt>
                <c:pt idx="46">
                  <c:v>1237.1438380484394</c:v>
                </c:pt>
                <c:pt idx="47">
                  <c:v>1237.3118264279447</c:v>
                </c:pt>
                <c:pt idx="48">
                  <c:v>1237.4646302861465</c:v>
                </c:pt>
              </c:numCache>
            </c:numRef>
          </c:yVal>
          <c:smooth val="0"/>
        </c:ser>
        <c:ser>
          <c:idx val="10"/>
          <c:order val="9"/>
          <c:tx>
            <c:v>Dapletosaurus upper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'[5]Fig S1 Daspletosaurus Data'!$A$90:$A$126</c:f>
              <c:numCache>
                <c:formatCode>General</c:formatCode>
                <c:ptCount val="37"/>
                <c:pt idx="0">
                  <c:v>21</c:v>
                </c:pt>
                <c:pt idx="1">
                  <c:v>21.25</c:v>
                </c:pt>
                <c:pt idx="2">
                  <c:v>21.5</c:v>
                </c:pt>
                <c:pt idx="3">
                  <c:v>21.75</c:v>
                </c:pt>
                <c:pt idx="4">
                  <c:v>22</c:v>
                </c:pt>
                <c:pt idx="5">
                  <c:v>22.25</c:v>
                </c:pt>
                <c:pt idx="6">
                  <c:v>22.5</c:v>
                </c:pt>
                <c:pt idx="7">
                  <c:v>22.75</c:v>
                </c:pt>
                <c:pt idx="8">
                  <c:v>23</c:v>
                </c:pt>
                <c:pt idx="9">
                  <c:v>23.25</c:v>
                </c:pt>
                <c:pt idx="10">
                  <c:v>23.5</c:v>
                </c:pt>
                <c:pt idx="11">
                  <c:v>23.75</c:v>
                </c:pt>
                <c:pt idx="12">
                  <c:v>24</c:v>
                </c:pt>
                <c:pt idx="13">
                  <c:v>24.25</c:v>
                </c:pt>
                <c:pt idx="14">
                  <c:v>24.5</c:v>
                </c:pt>
                <c:pt idx="15">
                  <c:v>24.75</c:v>
                </c:pt>
                <c:pt idx="16">
                  <c:v>25</c:v>
                </c:pt>
                <c:pt idx="17">
                  <c:v>25.25</c:v>
                </c:pt>
                <c:pt idx="18">
                  <c:v>25.5</c:v>
                </c:pt>
                <c:pt idx="19">
                  <c:v>25.75</c:v>
                </c:pt>
                <c:pt idx="20">
                  <c:v>26</c:v>
                </c:pt>
                <c:pt idx="21">
                  <c:v>26.25</c:v>
                </c:pt>
                <c:pt idx="22">
                  <c:v>26.5</c:v>
                </c:pt>
                <c:pt idx="23">
                  <c:v>26.75</c:v>
                </c:pt>
                <c:pt idx="24">
                  <c:v>27</c:v>
                </c:pt>
                <c:pt idx="25">
                  <c:v>27.25</c:v>
                </c:pt>
                <c:pt idx="26">
                  <c:v>27.5</c:v>
                </c:pt>
                <c:pt idx="27">
                  <c:v>27.75</c:v>
                </c:pt>
                <c:pt idx="28">
                  <c:v>28</c:v>
                </c:pt>
                <c:pt idx="29">
                  <c:v>28.25</c:v>
                </c:pt>
                <c:pt idx="30">
                  <c:v>28.5</c:v>
                </c:pt>
                <c:pt idx="31">
                  <c:v>28.75</c:v>
                </c:pt>
                <c:pt idx="32">
                  <c:v>29</c:v>
                </c:pt>
                <c:pt idx="33">
                  <c:v>29.25</c:v>
                </c:pt>
                <c:pt idx="34">
                  <c:v>29.5</c:v>
                </c:pt>
                <c:pt idx="35">
                  <c:v>29.75</c:v>
                </c:pt>
                <c:pt idx="36">
                  <c:v>30</c:v>
                </c:pt>
              </c:numCache>
            </c:numRef>
          </c:xVal>
          <c:yVal>
            <c:numRef>
              <c:f>'[5]Fig S1 Daspletosaurus Data'!$D$90:$D$126</c:f>
              <c:numCache>
                <c:formatCode>General</c:formatCode>
                <c:ptCount val="37"/>
                <c:pt idx="0">
                  <c:v>1698.7964939546794</c:v>
                </c:pt>
                <c:pt idx="1">
                  <c:v>1702.2952468638198</c:v>
                </c:pt>
                <c:pt idx="2">
                  <c:v>1705.4419274917311</c:v>
                </c:pt>
                <c:pt idx="3">
                  <c:v>1708.2708288140345</c:v>
                </c:pt>
                <c:pt idx="4">
                  <c:v>1710.8131256940101</c:v>
                </c:pt>
                <c:pt idx="5">
                  <c:v>1713.0971143032482</c:v>
                </c:pt>
                <c:pt idx="6">
                  <c:v>1715.148442310887</c:v>
                </c:pt>
                <c:pt idx="7">
                  <c:v>1716.990328011068</c:v>
                </c:pt>
                <c:pt idx="8">
                  <c:v>1718.6437672175334</c:v>
                </c:pt>
                <c:pt idx="9">
                  <c:v>1720.1277272741181</c:v>
                </c:pt>
                <c:pt idx="10">
                  <c:v>1721.4593279331825</c:v>
                </c:pt>
                <c:pt idx="11">
                  <c:v>1722.6540091610148</c:v>
                </c:pt>
                <c:pt idx="12">
                  <c:v>1723.7256861575142</c:v>
                </c:pt>
                <c:pt idx="13">
                  <c:v>1724.6868920421625</c:v>
                </c:pt>
                <c:pt idx="14">
                  <c:v>1725.548908772131</c:v>
                </c:pt>
                <c:pt idx="15">
                  <c:v>1726.3218869320672</c:v>
                </c:pt>
                <c:pt idx="16">
                  <c:v>1727.0149550774529</c:v>
                </c:pt>
                <c:pt idx="17">
                  <c:v>1727.6363193317175</c:v>
                </c:pt>
                <c:pt idx="18">
                  <c:v>1728.1933539373704</c:v>
                </c:pt>
                <c:pt idx="19">
                  <c:v>1728.6926834480653</c:v>
                </c:pt>
                <c:pt idx="20">
                  <c:v>1729.1402572254833</c:v>
                </c:pt>
                <c:pt idx="21">
                  <c:v>1729.5414168752461</c:v>
                </c:pt>
                <c:pt idx="22">
                  <c:v>1729.9009572220507</c:v>
                </c:pt>
                <c:pt idx="23">
                  <c:v>1730.2231813876883</c:v>
                </c:pt>
                <c:pt idx="24">
                  <c:v>1730.5119504979766</c:v>
                </c:pt>
                <c:pt idx="25">
                  <c:v>1730.7707285068573</c:v>
                </c:pt>
                <c:pt idx="26">
                  <c:v>1731.0026225888557</c:v>
                </c:pt>
                <c:pt idx="27">
                  <c:v>1731.2104195152319</c:v>
                </c:pt>
                <c:pt idx="28">
                  <c:v>1731.3966183948751</c:v>
                </c:pt>
                <c:pt idx="29">
                  <c:v>1731.563460128566</c:v>
                </c:pt>
                <c:pt idx="30">
                  <c:v>1731.7129538947668</c:v>
                </c:pt>
                <c:pt idx="31">
                  <c:v>1731.8469009566741</c:v>
                </c:pt>
                <c:pt idx="32">
                  <c:v>1731.9669160538913</c:v>
                </c:pt>
                <c:pt idx="33">
                  <c:v>1732.0744466177064</c:v>
                </c:pt>
                <c:pt idx="34">
                  <c:v>1732.1707900265337</c:v>
                </c:pt>
                <c:pt idx="35">
                  <c:v>1732.2571090975098</c:v>
                </c:pt>
                <c:pt idx="36">
                  <c:v>1732.3344459913947</c:v>
                </c:pt>
              </c:numCache>
            </c:numRef>
          </c:yVal>
          <c:smooth val="0"/>
        </c:ser>
        <c:ser>
          <c:idx val="11"/>
          <c:order val="10"/>
          <c:tx>
            <c:v>Tyrannosaurus upper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'[5]Fig S1 Tyrannosaurus data'!$A$114:$A$122</c:f>
              <c:numCache>
                <c:formatCode>General</c:formatCode>
                <c:ptCount val="9"/>
                <c:pt idx="0">
                  <c:v>28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29</c:v>
                </c:pt>
                <c:pt idx="5">
                  <c:v>29.25</c:v>
                </c:pt>
                <c:pt idx="6">
                  <c:v>29.5</c:v>
                </c:pt>
                <c:pt idx="7">
                  <c:v>29.75</c:v>
                </c:pt>
                <c:pt idx="8">
                  <c:v>30</c:v>
                </c:pt>
              </c:numCache>
            </c:numRef>
          </c:xVal>
          <c:yVal>
            <c:numRef>
              <c:f>'[5]Fig S1 Tyrannosaurus data'!$D$114:$D$122</c:f>
              <c:numCache>
                <c:formatCode>General</c:formatCode>
                <c:ptCount val="9"/>
                <c:pt idx="0">
                  <c:v>5645.4110851012738</c:v>
                </c:pt>
                <c:pt idx="1">
                  <c:v>5646.5082283661477</c:v>
                </c:pt>
                <c:pt idx="2">
                  <c:v>5647.4653855207807</c:v>
                </c:pt>
                <c:pt idx="3">
                  <c:v>5648.300378749931</c:v>
                </c:pt>
                <c:pt idx="4">
                  <c:v>5649.0287705226665</c:v>
                </c:pt>
                <c:pt idx="5">
                  <c:v>5649.6641478798074</c:v>
                </c:pt>
                <c:pt idx="6">
                  <c:v>5650.2183714908524</c:v>
                </c:pt>
                <c:pt idx="7">
                  <c:v>5650.7017937172704</c:v>
                </c:pt>
                <c:pt idx="8">
                  <c:v>5651.123449441011</c:v>
                </c:pt>
              </c:numCache>
            </c:numRef>
          </c:yVal>
          <c:smooth val="0"/>
        </c:ser>
        <c:ser>
          <c:idx val="12"/>
          <c:order val="11"/>
          <c:tx>
            <c:v>Tyrannosaurus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('[5]Fig S1 Tyrannosaurus data'!$A$10,'[5]Fig S1 Tyrannosaurus data'!$A$58,'[5]Fig S1 Tyrannosaurus data'!$A$62,'[5]Fig S1 Tyrannosaurus data'!$A$66,'[5]Fig S1 Tyrannosaurus data'!$A$74,'[5]Fig S1 Tyrannosaurus data'!$A$90,'[5]Fig S1 Tyrannosaurus data'!$A$114)</c:f>
              <c:numCache>
                <c:formatCode>General</c:formatCode>
                <c:ptCount val="7"/>
                <c:pt idx="0">
                  <c:v>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('[5]Fig S1 Tyrannosaurus data'!$B$10,'[5]Fig S1 Tyrannosaurus data'!$B$58,'[5]Fig S1 Tyrannosaurus data'!$B$62,'[5]Fig S1 Tyrannosaurus data'!$B$66,'[5]Fig S1 Tyrannosaurus data'!$B$74,'[5]Fig S1 Tyrannosaurus data'!$B$90,'[5]Fig S1 Tyrannosaurus data'!$B$114)</c:f>
              <c:numCache>
                <c:formatCode>General</c:formatCode>
                <c:ptCount val="7"/>
                <c:pt idx="0">
                  <c:v>29.9</c:v>
                </c:pt>
                <c:pt idx="1">
                  <c:v>1804</c:v>
                </c:pt>
                <c:pt idx="2">
                  <c:v>1761</c:v>
                </c:pt>
                <c:pt idx="3">
                  <c:v>2984</c:v>
                </c:pt>
                <c:pt idx="4">
                  <c:v>3232</c:v>
                </c:pt>
                <c:pt idx="5">
                  <c:v>5040</c:v>
                </c:pt>
                <c:pt idx="6">
                  <c:v>5654</c:v>
                </c:pt>
              </c:numCache>
            </c:numRef>
          </c:yVal>
          <c:smooth val="0"/>
        </c:ser>
        <c:ser>
          <c:idx val="13"/>
          <c:order val="12"/>
          <c:tx>
            <c:v>Daspletosaurus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('[5]Fig S1 Daspletosaurus Data'!$A$46,'[5]Fig S1 Daspletosaurus Data'!$A$74,'[5]Fig S1 Daspletosaurus Data'!$A$90)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xVal>
          <c:yVal>
            <c:numRef>
              <c:f>('[5]Fig S1 Daspletosaurus Data'!$B$46,'[5]Fig S1 Daspletosaurus Data'!$B$74,'[5]Fig S1 Daspletosaurus Data'!$B$90)</c:f>
              <c:numCache>
                <c:formatCode>General</c:formatCode>
                <c:ptCount val="3"/>
                <c:pt idx="0">
                  <c:v>496</c:v>
                </c:pt>
                <c:pt idx="1">
                  <c:v>1518</c:v>
                </c:pt>
                <c:pt idx="2">
                  <c:v>1791</c:v>
                </c:pt>
              </c:numCache>
            </c:numRef>
          </c:yVal>
          <c:smooth val="0"/>
        </c:ser>
        <c:ser>
          <c:idx val="14"/>
          <c:order val="13"/>
          <c:tx>
            <c:v>Gorgosaurus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('[5] Fig S1 Gorgosaurus data'!$A$26,'[5] Fig S1 Gorgosaurus data'!$A$34,'[5] Fig S1 Gorgosaurus data'!$A$62,'[5] Fig S1 Gorgosaurus data'!$A$63,'[5] Fig S1 Gorgosaurus data'!$A$79)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</c:numCache>
            </c:numRef>
          </c:xVal>
          <c:yVal>
            <c:numRef>
              <c:f>('[5] Fig S1 Gorgosaurus data'!$B$26,'[5] Fig S1 Gorgosaurus data'!$B$34,'[5] Fig S1 Gorgosaurus data'!$B$62,'[5] Fig S1 Gorgosaurus data'!$B$63,'[5] Fig S1 Gorgosaurus data'!$B$79)</c:f>
              <c:numCache>
                <c:formatCode>General</c:formatCode>
                <c:ptCount val="5"/>
                <c:pt idx="0">
                  <c:v>127</c:v>
                </c:pt>
                <c:pt idx="1">
                  <c:v>229</c:v>
                </c:pt>
                <c:pt idx="2">
                  <c:v>607</c:v>
                </c:pt>
                <c:pt idx="3">
                  <c:v>747</c:v>
                </c:pt>
                <c:pt idx="4">
                  <c:v>1105</c:v>
                </c:pt>
              </c:numCache>
            </c:numRef>
          </c:yVal>
          <c:smooth val="0"/>
        </c:ser>
        <c:ser>
          <c:idx val="15"/>
          <c:order val="14"/>
          <c:tx>
            <c:v>Albertosaurus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('[5]Fig S1 Albertosaurus Data'!$A$14,'[5]Fig S1 Albertosaurus Data'!$A$66,'[5]Fig S1 Albertosaurus Data'!$A$78,'[5]Fig S1 Albertosaurus Data'!$A$94,'[5]Fig S1 Albertosaurus Data'!$A$102)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('[5]Fig S1 Albertosaurus Data'!$B$14,'[5]Fig S1 Albertosaurus Data'!$B$66,'[5]Fig S1 Albertosaurus Data'!$B$78,'[5]Fig S1 Albertosaurus Data'!$B$94,'[5]Fig S1 Albertosaurus Data'!$B$102)</c:f>
              <c:numCache>
                <c:formatCode>General</c:formatCode>
                <c:ptCount val="5"/>
                <c:pt idx="0">
                  <c:v>50.3</c:v>
                </c:pt>
                <c:pt idx="1">
                  <c:v>762</c:v>
                </c:pt>
                <c:pt idx="2">
                  <c:v>1013</c:v>
                </c:pt>
                <c:pt idx="3">
                  <c:v>1282</c:v>
                </c:pt>
                <c:pt idx="4">
                  <c:v>1142</c:v>
                </c:pt>
              </c:numCache>
            </c:numRef>
          </c:yVal>
          <c:smooth val="0"/>
        </c:ser>
        <c:ser>
          <c:idx val="9"/>
          <c:order val="15"/>
          <c:tx>
            <c:v>Albertosaurus upper limit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'[5]Fig S1 Albertosaurus Data'!$A$102:$A$126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'[5]Fig S1 Albertosaurus Data'!$D$102:$D$126</c:f>
              <c:numCache>
                <c:formatCode>General</c:formatCode>
                <c:ptCount val="25"/>
                <c:pt idx="0">
                  <c:v>1206.3452206199429</c:v>
                </c:pt>
                <c:pt idx="1">
                  <c:v>1208.0218587836068</c:v>
                </c:pt>
                <c:pt idx="2">
                  <c:v>1209.5316019209929</c:v>
                </c:pt>
                <c:pt idx="3">
                  <c:v>1210.8907001130383</c:v>
                </c:pt>
                <c:pt idx="4">
                  <c:v>1212.1138909723345</c:v>
                </c:pt>
                <c:pt idx="5">
                  <c:v>1213.2145268803206</c:v>
                </c:pt>
                <c:pt idx="6">
                  <c:v>1214.2046942207121</c:v>
                </c:pt>
                <c:pt idx="7">
                  <c:v>1215.0953245297187</c:v>
                </c:pt>
                <c:pt idx="8">
                  <c:v>1215.8962976474961</c:v>
                </c:pt>
                <c:pt idx="9">
                  <c:v>1216.6165370769252</c:v>
                </c:pt>
                <c:pt idx="10">
                  <c:v>1217.264097843248</c:v>
                </c:pt>
                <c:pt idx="11">
                  <c:v>1217.8462472081378</c:v>
                </c:pt>
                <c:pt idx="12">
                  <c:v>1218.3695386301572</c:v>
                </c:pt>
                <c:pt idx="13">
                  <c:v>1218.8398793849699</c:v>
                </c:pt>
                <c:pt idx="14">
                  <c:v>1219.2625922670372</c:v>
                </c:pt>
                <c:pt idx="15">
                  <c:v>1219.6424717929965</c:v>
                </c:pt>
                <c:pt idx="16">
                  <c:v>1219.9838353180573</c:v>
                </c:pt>
                <c:pt idx="17">
                  <c:v>1220.2905694626168</c:v>
                </c:pt>
                <c:pt idx="18">
                  <c:v>1220.5661722285045</c:v>
                </c:pt>
                <c:pt idx="19">
                  <c:v>1220.8137911641134</c:v>
                </c:pt>
                <c:pt idx="20">
                  <c:v>1221.0362579161369</c:v>
                </c:pt>
                <c:pt idx="21">
                  <c:v>1221.2361194834948</c:v>
                </c:pt>
                <c:pt idx="22">
                  <c:v>1221.4156664668387</c:v>
                </c:pt>
                <c:pt idx="23">
                  <c:v>1221.5769585852411</c:v>
                </c:pt>
                <c:pt idx="24">
                  <c:v>1221.7218477105723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4432"/>
        <c:axId val="239800704"/>
      </c:scatterChart>
      <c:valAx>
        <c:axId val="2397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00704"/>
        <c:crosses val="autoZero"/>
        <c:crossBetween val="midCat"/>
      </c:valAx>
      <c:valAx>
        <c:axId val="23980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79443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u="none" strike="noStrike" baseline="0">
                <a:latin typeface="Arial"/>
                <a:ea typeface="Calibri"/>
                <a:cs typeface="Arial"/>
              </a:rPr>
              <a:t>Gorgosaurus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Unconstrained 3-Parameter</a:t>
            </a:r>
          </a:p>
        </c:rich>
      </c:tx>
      <c:layout>
        <c:manualLayout>
          <c:xMode val="edge"/>
          <c:yMode val="edge"/>
          <c:x val="0.234163792377199"/>
          <c:y val="1.9603958867704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'8.Unconstrained GorgosaurusData'!$B$5</c:f>
              <c:strCache>
                <c:ptCount val="1"/>
                <c:pt idx="0">
                  <c:v>Mass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'8.Unconstrained GorgosaurusData'!$A$6:$A$89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'8.Unconstrained GorgosaurusData'!$B$6:$B$89</c:f>
              <c:numCache>
                <c:formatCode>0.00</c:formatCode>
                <c:ptCount val="84"/>
                <c:pt idx="20">
                  <c:v>127</c:v>
                </c:pt>
                <c:pt idx="28">
                  <c:v>229</c:v>
                </c:pt>
                <c:pt idx="56">
                  <c:v>607</c:v>
                </c:pt>
                <c:pt idx="57">
                  <c:v>747</c:v>
                </c:pt>
                <c:pt idx="73">
                  <c:v>1105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'8.Unconstrained GorgosaurusData'!$C$5</c:f>
              <c:strCache>
                <c:ptCount val="1"/>
                <c:pt idx="0">
                  <c:v>Est. Mass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'8.Unconstrained GorgosaurusData'!$A$6:$A$89</c:f>
              <c:numCache>
                <c:formatCode>0.00</c:formatCode>
                <c:ptCount val="8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</c:numCache>
            </c:numRef>
          </c:xVal>
          <c:yVal>
            <c:numRef>
              <c:f>'8.Unconstrained GorgosaurusData'!$C$6:$C$89</c:f>
              <c:numCache>
                <c:formatCode>0</c:formatCode>
                <c:ptCount val="84"/>
                <c:pt idx="20">
                  <c:v>144.9519001634238</c:v>
                </c:pt>
                <c:pt idx="21">
                  <c:v>152.05328061839163</c:v>
                </c:pt>
                <c:pt idx="22">
                  <c:v>159.47527032254163</c:v>
                </c:pt>
                <c:pt idx="23">
                  <c:v>167.22962949944827</c:v>
                </c:pt>
                <c:pt idx="24">
                  <c:v>175.32828028089867</c:v>
                </c:pt>
                <c:pt idx="25">
                  <c:v>183.78327955799077</c:v>
                </c:pt>
                <c:pt idx="26">
                  <c:v>192.60678838256837</c:v>
                </c:pt>
                <c:pt idx="27">
                  <c:v>201.81103773832746</c:v>
                </c:pt>
                <c:pt idx="28">
                  <c:v>211.4082905127153</c:v>
                </c:pt>
                <c:pt idx="29">
                  <c:v>221.41079951652301</c:v>
                </c:pt>
                <c:pt idx="30">
                  <c:v>231.83076141825515</c:v>
                </c:pt>
                <c:pt idx="31">
                  <c:v>242.6802664853615</c:v>
                </c:pt>
                <c:pt idx="32">
                  <c:v>253.97124405461264</c:v>
                </c:pt>
                <c:pt idx="33">
                  <c:v>265.71540368963758</c:v>
                </c:pt>
                <c:pt idx="34">
                  <c:v>277.92417202521449</c:v>
                </c:pt>
                <c:pt idx="35">
                  <c:v>290.60862534551569</c:v>
                </c:pt>
                <c:pt idx="36">
                  <c:v>303.77941799729126</c:v>
                </c:pt>
                <c:pt idx="37">
                  <c:v>317.4467067989255</c:v>
                </c:pt>
                <c:pt idx="38">
                  <c:v>331.62007167229001</c:v>
                </c:pt>
                <c:pt idx="39">
                  <c:v>346.30843279604619</c:v>
                </c:pt>
                <c:pt idx="40">
                  <c:v>361.51996465604321</c:v>
                </c:pt>
                <c:pt idx="41">
                  <c:v>377.2620074500241</c:v>
                </c:pt>
                <c:pt idx="42">
                  <c:v>393.54097638909263</c:v>
                </c:pt>
                <c:pt idx="43">
                  <c:v>410.36226952615453</c:v>
                </c:pt>
                <c:pt idx="44">
                  <c:v>427.73017483043736</c:v>
                </c:pt>
                <c:pt idx="45">
                  <c:v>445.64777731558314</c:v>
                </c:pt>
                <c:pt idx="46">
                  <c:v>464.11686711479882</c:v>
                </c:pt>
                <c:pt idx="47">
                  <c:v>483.13784947805203</c:v>
                </c:pt>
                <c:pt idx="48">
                  <c:v>502.70965774100586</c:v>
                </c:pt>
                <c:pt idx="49">
                  <c:v>522.82967038082245</c:v>
                </c:pt>
                <c:pt idx="50">
                  <c:v>543.4936333275939</c:v>
                </c:pt>
                <c:pt idx="51">
                  <c:v>564.69558873934761</c:v>
                </c:pt>
                <c:pt idx="52">
                  <c:v>586.42781147077187</c:v>
                </c:pt>
                <c:pt idx="53">
                  <c:v>608.68075446857836</c:v>
                </c:pt>
                <c:pt idx="54">
                  <c:v>631.44300430753299</c:v>
                </c:pt>
                <c:pt idx="55">
                  <c:v>654.70124803876922</c:v>
                </c:pt>
                <c:pt idx="56">
                  <c:v>678.44025245458465</c:v>
                </c:pt>
                <c:pt idx="57">
                  <c:v>678.44025245458465</c:v>
                </c:pt>
                <c:pt idx="58">
                  <c:v>702.6428567805898</c:v>
                </c:pt>
                <c:pt idx="59">
                  <c:v>727.28997968652959</c:v>
                </c:pt>
                <c:pt idx="60">
                  <c:v>752.36064136174798</c:v>
                </c:pt>
                <c:pt idx="61">
                  <c:v>777.83200123130268</c:v>
                </c:pt>
                <c:pt idx="62">
                  <c:v>803.67941169614403</c:v>
                </c:pt>
                <c:pt idx="63">
                  <c:v>829.87648806838058</c:v>
                </c:pt>
                <c:pt idx="64">
                  <c:v>856.39519464405919</c:v>
                </c:pt>
                <c:pt idx="65">
                  <c:v>883.20594661545704</c:v>
                </c:pt>
                <c:pt idx="66">
                  <c:v>910.27772727759861</c:v>
                </c:pt>
                <c:pt idx="67">
                  <c:v>937.5782197350967</c:v>
                </c:pt>
                <c:pt idx="68">
                  <c:v>965.07395207135392</c:v>
                </c:pt>
                <c:pt idx="69">
                  <c:v>992.73045470867203</c:v>
                </c:pt>
                <c:pt idx="70">
                  <c:v>1020.5124284709688</c:v>
                </c:pt>
                <c:pt idx="71">
                  <c:v>1048.3839216663107</c:v>
                </c:pt>
                <c:pt idx="72">
                  <c:v>1076.3085143397348</c:v>
                </c:pt>
                <c:pt idx="73">
                  <c:v>1104.2495077124283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'8.Unconstrained GorgosaurusData'!$D$5</c:f>
              <c:strCache>
                <c:ptCount val="1"/>
                <c:pt idx="0">
                  <c:v>Est. Mass (Outer Limits)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'8.Unconstrained GorgosaurusData'!$A$6:$A$127</c:f>
              <c:numCache>
                <c:formatCode>0.00</c:formatCode>
                <c:ptCount val="12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</c:numCache>
            </c:numRef>
          </c:xVal>
          <c:yVal>
            <c:numRef>
              <c:f>'8.Unconstrained GorgosaurusData'!$D$6:$D$127</c:f>
              <c:numCache>
                <c:formatCode>0</c:formatCode>
                <c:ptCount val="122"/>
                <c:pt idx="0">
                  <c:v>54.243525977547982</c:v>
                </c:pt>
                <c:pt idx="1">
                  <c:v>57.025664038992382</c:v>
                </c:pt>
                <c:pt idx="2">
                  <c:v>59.946468632915035</c:v>
                </c:pt>
                <c:pt idx="3">
                  <c:v>63.012428772577408</c:v>
                </c:pt>
                <c:pt idx="4">
                  <c:v>66.230292948031931</c:v>
                </c:pt>
                <c:pt idx="5">
                  <c:v>69.607074801858602</c:v>
                </c:pt>
                <c:pt idx="6">
                  <c:v>73.15005837957905</c:v>
                </c:pt>
                <c:pt idx="7">
                  <c:v>76.866802874893551</c:v>
                </c:pt>
                <c:pt idx="8">
                  <c:v>80.765146782438222</c:v>
                </c:pt>
                <c:pt idx="9">
                  <c:v>84.853211362962284</c:v>
                </c:pt>
                <c:pt idx="10">
                  <c:v>89.139403317708187</c:v>
                </c:pt>
                <c:pt idx="11">
                  <c:v>93.632416560383746</c:v>
                </c:pt>
                <c:pt idx="12">
                  <c:v>98.341232966502005</c:v>
                </c:pt>
                <c:pt idx="13">
                  <c:v>103.27512197109534</c:v>
                </c:pt>
                <c:pt idx="14">
                  <c:v>108.44363887697735</c:v>
                </c:pt>
                <c:pt idx="15">
                  <c:v>113.85662172692471</c:v>
                </c:pt>
                <c:pt idx="16">
                  <c:v>119.52418658451087</c:v>
                </c:pt>
                <c:pt idx="17">
                  <c:v>125.45672105998135</c:v>
                </c:pt>
                <c:pt idx="18">
                  <c:v>131.66487590968902</c:v>
                </c:pt>
                <c:pt idx="19">
                  <c:v>138.15955453039729</c:v>
                </c:pt>
                <c:pt idx="20">
                  <c:v>144.9519001634238</c:v>
                </c:pt>
                <c:pt idx="73">
                  <c:v>1104.2495077124283</c:v>
                </c:pt>
                <c:pt idx="74">
                  <c:v>1132.1701167251874</c:v>
                </c:pt>
                <c:pt idx="75">
                  <c:v>1160.0336635448891</c:v>
                </c:pt>
                <c:pt idx="76">
                  <c:v>1187.8037698743335</c:v>
                </c:pt>
                <c:pt idx="77">
                  <c:v>1215.4445459286619</c:v>
                </c:pt>
                <c:pt idx="78">
                  <c:v>1242.920774005052</c:v>
                </c:pt>
                <c:pt idx="79">
                  <c:v>1270.1980846746403</c:v>
                </c:pt>
                <c:pt idx="80">
                  <c:v>1297.2431237637174</c:v>
                </c:pt>
                <c:pt idx="81">
                  <c:v>1324.0237084612311</c:v>
                </c:pt>
                <c:pt idx="82">
                  <c:v>1350.508971086806</c:v>
                </c:pt>
                <c:pt idx="83">
                  <c:v>1376.6694892724313</c:v>
                </c:pt>
                <c:pt idx="84">
                  <c:v>1402.4774015458881</c:v>
                </c:pt>
                <c:pt idx="85">
                  <c:v>1427.9065075488425</c:v>
                </c:pt>
                <c:pt idx="86">
                  <c:v>1452.9323523712712</c:v>
                </c:pt>
                <c:pt idx="87">
                  <c:v>1477.5322947306959</c:v>
                </c:pt>
                <c:pt idx="88">
                  <c:v>1501.6855589640691</c:v>
                </c:pt>
                <c:pt idx="89">
                  <c:v>1525.373271027207</c:v>
                </c:pt>
                <c:pt idx="90">
                  <c:v>1548.5784789070563</c:v>
                </c:pt>
                <c:pt idx="91">
                  <c:v>1571.286158042353</c:v>
                </c:pt>
                <c:pt idx="92">
                  <c:v>1593.4832025156102</c:v>
                </c:pt>
                <c:pt idx="93">
                  <c:v>1615.1584029219682</c:v>
                </c:pt>
                <c:pt idx="94">
                  <c:v>1636.3024119371494</c:v>
                </c:pt>
                <c:pt idx="95">
                  <c:v>1656.9076986972673</c:v>
                </c:pt>
                <c:pt idx="96">
                  <c:v>1676.9684931678851</c:v>
                </c:pt>
                <c:pt idx="97">
                  <c:v>1696.4807217195041</c:v>
                </c:pt>
                <c:pt idx="98">
                  <c:v>1715.4419351431109</c:v>
                </c:pt>
                <c:pt idx="99">
                  <c:v>1733.8512303344173</c:v>
                </c:pt>
                <c:pt idx="100">
                  <c:v>1751.7091668512744</c:v>
                </c:pt>
                <c:pt idx="101">
                  <c:v>1769.0176795078535</c:v>
                </c:pt>
                <c:pt idx="102">
                  <c:v>1785.7799881141648</c:v>
                </c:pt>
                <c:pt idx="103">
                  <c:v>1802.0005054029132</c:v>
                </c:pt>
                <c:pt idx="104">
                  <c:v>1817.6847441101329</c:v>
                </c:pt>
                <c:pt idx="105">
                  <c:v>1832.8392240939493</c:v>
                </c:pt>
                <c:pt idx="106">
                  <c:v>1847.4713802894669</c:v>
                </c:pt>
                <c:pt idx="107">
                  <c:v>1861.5894722092457</c:v>
                </c:pt>
                <c:pt idx="108">
                  <c:v>1875.2024956099938</c:v>
                </c:pt>
                <c:pt idx="109">
                  <c:v>1888.3200968585488</c:v>
                </c:pt>
                <c:pt idx="110">
                  <c:v>1900.9524904453256</c:v>
                </c:pt>
                <c:pt idx="111">
                  <c:v>1913.1103800123019</c:v>
                </c:pt>
                <c:pt idx="112">
                  <c:v>1924.8048831861599</c:v>
                </c:pt>
                <c:pt idx="113">
                  <c:v>1936.0474604360716</c:v>
                </c:pt>
                <c:pt idx="114">
                  <c:v>1946.8498481102704</c:v>
                </c:pt>
                <c:pt idx="115">
                  <c:v>1957.2239957462748</c:v>
                </c:pt>
                <c:pt idx="116">
                  <c:v>1967.1820076964998</c:v>
                </c:pt>
                <c:pt idx="117">
                  <c:v>1976.7360890640632</c:v>
                </c:pt>
                <c:pt idx="118">
                  <c:v>1985.8984959026509</c:v>
                </c:pt>
                <c:pt idx="119">
                  <c:v>1994.6814895991918</c:v>
                </c:pt>
                <c:pt idx="120">
                  <c:v>2003.0972953284713</c:v>
                </c:pt>
                <c:pt idx="121">
                  <c:v>2011.1580644443632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22208"/>
        <c:axId val="240224128"/>
      </c:scatterChart>
      <c:valAx>
        <c:axId val="24022220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80000018675863"/>
              <c:y val="0.936819069278465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4128"/>
        <c:crosses val="autoZero"/>
        <c:crossBetween val="midCat"/>
      </c:valAx>
      <c:valAx>
        <c:axId val="2402241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89776652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2222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1" u="none" strike="noStrike" baseline="0">
                <a:latin typeface="Arial"/>
                <a:ea typeface="Calibri"/>
                <a:cs typeface="Arial"/>
              </a:rPr>
              <a:t>Albertosaurus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Unconstrained 3-Parameter</a:t>
            </a:r>
          </a:p>
        </c:rich>
      </c:tx>
      <c:layout>
        <c:manualLayout>
          <c:xMode val="edge"/>
          <c:yMode val="edge"/>
          <c:x val="0.192539987372623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22701992862005E-2"/>
          <c:y val="2.4006272592891599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[6]Albert!$B$2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[6]Albert!$A$3:$A$102</c:f>
              <c:numCache>
                <c:formatCode>General</c:formatCod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[6]Albert!$B$3:$B$102</c:f>
              <c:numCache>
                <c:formatCode>General</c:formatCode>
                <c:ptCount val="100"/>
                <c:pt idx="7">
                  <c:v>50.3</c:v>
                </c:pt>
                <c:pt idx="59">
                  <c:v>762</c:v>
                </c:pt>
                <c:pt idx="71">
                  <c:v>1013</c:v>
                </c:pt>
                <c:pt idx="87">
                  <c:v>1282</c:v>
                </c:pt>
                <c:pt idx="95">
                  <c:v>1142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[6]Albert!$D$2</c:f>
              <c:strCache>
                <c:ptCount val="1"/>
                <c:pt idx="0">
                  <c:v>7.320492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[6]Albert!$A$2:$A$102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</c:numCache>
            </c:numRef>
          </c:xVal>
          <c:yVal>
            <c:numRef>
              <c:f>[6]Albert!$C$2:$C$102</c:f>
              <c:numCache>
                <c:formatCode>General</c:formatCode>
                <c:ptCount val="101"/>
                <c:pt idx="8">
                  <c:v>15.325330589711289</c:v>
                </c:pt>
                <c:pt idx="9">
                  <c:v>16.801536607605456</c:v>
                </c:pt>
                <c:pt idx="10">
                  <c:v>18.417806334390399</c:v>
                </c:pt>
                <c:pt idx="11">
                  <c:v>20.187000268034367</c:v>
                </c:pt>
                <c:pt idx="12">
                  <c:v>22.123073685950164</c:v>
                </c:pt>
                <c:pt idx="13">
                  <c:v>24.241152487281447</c:v>
                </c:pt>
                <c:pt idx="14">
                  <c:v>26.557610669146321</c:v>
                </c:pt>
                <c:pt idx="15">
                  <c:v>29.090148592374305</c:v>
                </c:pt>
                <c:pt idx="16">
                  <c:v>31.857870956520959</c:v>
                </c:pt>
                <c:pt idx="17">
                  <c:v>34.881363128517748</c:v>
                </c:pt>
                <c:pt idx="18">
                  <c:v>38.182764150802342</c:v>
                </c:pt>
                <c:pt idx="19">
                  <c:v>41.785834390435689</c:v>
                </c:pt>
                <c:pt idx="20">
                  <c:v>45.716015378899279</c:v>
                </c:pt>
                <c:pt idx="21">
                  <c:v>50.00047893298008</c:v>
                </c:pt>
                <c:pt idx="22">
                  <c:v>54.668162142737671</c:v>
                </c:pt>
                <c:pt idx="23">
                  <c:v>59.749784268537745</c:v>
                </c:pt>
                <c:pt idx="24">
                  <c:v>65.277841015245585</c:v>
                </c:pt>
                <c:pt idx="25">
                  <c:v>71.286571062961173</c:v>
                </c:pt>
                <c:pt idx="26">
                  <c:v>77.811889151788108</c:v>
                </c:pt>
                <c:pt idx="27">
                  <c:v>84.89127947263502</c:v>
                </c:pt>
                <c:pt idx="28">
                  <c:v>92.563642645697655</c:v>
                </c:pt>
                <c:pt idx="29">
                  <c:v>100.86908922207587</c:v>
                </c:pt>
                <c:pt idx="30">
                  <c:v>109.84867248188638</c:v>
                </c:pt>
                <c:pt idx="31">
                  <c:v>119.54405339509074</c:v>
                </c:pt>
                <c:pt idx="32">
                  <c:v>129.99709103978896</c:v>
                </c:pt>
                <c:pt idx="33">
                  <c:v>141.24935262505971</c:v>
                </c:pt>
                <c:pt idx="34">
                  <c:v>153.34153863274639</c:v>
                </c:pt>
                <c:pt idx="35">
                  <c:v>166.31282056261452</c:v>
                </c:pt>
                <c:pt idx="36">
                  <c:v>180.20009141313668</c:v>
                </c:pt>
                <c:pt idx="37">
                  <c:v>195.03713240654525</c:v>
                </c:pt>
                <c:pt idx="38">
                  <c:v>210.85370358399794</c:v>
                </c:pt>
                <c:pt idx="39">
                  <c:v>227.67457071273526</c:v>
                </c:pt>
                <c:pt idx="40">
                  <c:v>245.51848634969929</c:v>
                </c:pt>
                <c:pt idx="41">
                  <c:v>264.39714869841191</c:v>
                </c:pt>
                <c:pt idx="42">
                  <c:v>284.31416778691516</c:v>
                </c:pt>
                <c:pt idx="43">
                  <c:v>305.26407409706093</c:v>
                </c:pt>
                <c:pt idx="44">
                  <c:v>327.23140961539224</c:v>
                </c:pt>
                <c:pt idx="45">
                  <c:v>350.18994481598037</c:v>
                </c:pt>
                <c:pt idx="46">
                  <c:v>374.10206676467794</c:v>
                </c:pt>
                <c:pt idx="47">
                  <c:v>398.9183828221523</c:v>
                </c:pt>
                <c:pt idx="48">
                  <c:v>424.57758088781651</c:v>
                </c:pt>
                <c:pt idx="49">
                  <c:v>451.0065805073682</c:v>
                </c:pt>
                <c:pt idx="50">
                  <c:v>478.1209994417469</c:v>
                </c:pt>
                <c:pt idx="51">
                  <c:v>505.8259477358086</c:v>
                </c:pt>
                <c:pt idx="52">
                  <c:v>534.01714651826819</c:v>
                </c:pt>
                <c:pt idx="53">
                  <c:v>562.58235260002334</c:v>
                </c:pt>
                <c:pt idx="54">
                  <c:v>591.4030535494087</c:v>
                </c:pt>
                <c:pt idx="55">
                  <c:v>620.35638258739391</c:v>
                </c:pt>
                <c:pt idx="56">
                  <c:v>649.31718965121479</c:v>
                </c:pt>
                <c:pt idx="57">
                  <c:v>678.16019547207225</c:v>
                </c:pt>
                <c:pt idx="58">
                  <c:v>706.76215037333384</c:v>
                </c:pt>
                <c:pt idx="59">
                  <c:v>735.00391920165043</c:v>
                </c:pt>
                <c:pt idx="60">
                  <c:v>762.77241838229645</c:v>
                </c:pt>
                <c:pt idx="61">
                  <c:v>789.96234011216313</c:v>
                </c:pt>
                <c:pt idx="62">
                  <c:v>816.47761133866175</c:v>
                </c:pt>
                <c:pt idx="63">
                  <c:v>842.23255029576251</c:v>
                </c:pt>
                <c:pt idx="64">
                  <c:v>867.15269970008399</c:v>
                </c:pt>
                <c:pt idx="65">
                  <c:v>891.1753319644223</c:v>
                </c:pt>
                <c:pt idx="66">
                  <c:v>914.24963680669782</c:v>
                </c:pt>
                <c:pt idx="67">
                  <c:v>936.33661449647286</c:v>
                </c:pt>
                <c:pt idx="68">
                  <c:v>957.40870806399721</c:v>
                </c:pt>
                <c:pt idx="69">
                  <c:v>977.44921479020115</c:v>
                </c:pt>
                <c:pt idx="70">
                  <c:v>996.45152118902604</c:v>
                </c:pt>
                <c:pt idx="71">
                  <c:v>1014.4182067218079</c:v>
                </c:pt>
                <c:pt idx="72">
                  <c:v>1031.3600600625837</c:v>
                </c:pt>
                <c:pt idx="73">
                  <c:v>1047.2950483853078</c:v>
                </c:pt>
                <c:pt idx="74">
                  <c:v>1062.247275429741</c:v>
                </c:pt>
                <c:pt idx="75">
                  <c:v>1076.2459585647289</c:v>
                </c:pt>
                <c:pt idx="76">
                  <c:v>1089.324449188791</c:v>
                </c:pt>
                <c:pt idx="77">
                  <c:v>1101.5193149866943</c:v>
                </c:pt>
                <c:pt idx="78">
                  <c:v>1112.86949709958</c:v>
                </c:pt>
                <c:pt idx="79">
                  <c:v>1123.4155503728891</c:v>
                </c:pt>
                <c:pt idx="80">
                  <c:v>1133.1989706424677</c:v>
                </c:pt>
                <c:pt idx="81">
                  <c:v>1142.2616095543622</c:v>
                </c:pt>
                <c:pt idx="82">
                  <c:v>1150.6451746812422</c:v>
                </c:pt>
                <c:pt idx="83">
                  <c:v>1158.3908106512404</c:v>
                </c:pt>
                <c:pt idx="84">
                  <c:v>1165.5387555703337</c:v>
                </c:pt>
                <c:pt idx="85">
                  <c:v>1172.1280661105232</c:v>
                </c:pt>
                <c:pt idx="86">
                  <c:v>1178.196404161785</c:v>
                </c:pt>
                <c:pt idx="87">
                  <c:v>1183.7798778173496</c:v>
                </c:pt>
                <c:pt idx="88">
                  <c:v>1188.9129295975065</c:v>
                </c:pt>
                <c:pt idx="89">
                  <c:v>1193.6282651447762</c:v>
                </c:pt>
                <c:pt idx="90">
                  <c:v>1197.9568160816223</c:v>
                </c:pt>
                <c:pt idx="91">
                  <c:v>1201.9277312606532</c:v>
                </c:pt>
                <c:pt idx="92">
                  <c:v>1205.5683912165366</c:v>
                </c:pt>
                <c:pt idx="93">
                  <c:v>1208.9044412180262</c:v>
                </c:pt>
                <c:pt idx="94">
                  <c:v>1211.9598388950603</c:v>
                </c:pt>
                <c:pt idx="95">
                  <c:v>1214.7569129640717</c:v>
                </c:pt>
                <c:pt idx="96">
                  <c:v>1217.3164300841306</c:v>
                </c:pt>
              </c:numCache>
            </c:numRef>
          </c:yVal>
          <c:smooth val="0"/>
        </c:ser>
        <c:ser>
          <c:idx val="4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[6]Albert!$A$2:$A$10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[6]Albert!$D$2:$D$10</c:f>
              <c:numCache>
                <c:formatCode>General</c:formatCode>
                <c:ptCount val="9"/>
                <c:pt idx="0">
                  <c:v>7.3204919996260944</c:v>
                </c:pt>
                <c:pt idx="1">
                  <c:v>8.0306743389477351</c:v>
                </c:pt>
                <c:pt idx="2">
                  <c:v>8.8092628347910704</c:v>
                </c:pt>
                <c:pt idx="3">
                  <c:v>9.6627468384364015</c:v>
                </c:pt>
                <c:pt idx="4">
                  <c:v>10.598211100114389</c:v>
                </c:pt>
                <c:pt idx="5">
                  <c:v>11.623386289757876</c:v>
                </c:pt>
                <c:pt idx="6">
                  <c:v>12.746702959301125</c:v>
                </c:pt>
                <c:pt idx="7">
                  <c:v>13.977348998495295</c:v>
                </c:pt>
                <c:pt idx="8">
                  <c:v>15.325330589711289</c:v>
                </c:pt>
              </c:numCache>
            </c:numRef>
          </c:y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[6]Albert!$A$98:$A$122</c:f>
              <c:numCache>
                <c:formatCode>General</c:formatCode>
                <c:ptCount val="25"/>
                <c:pt idx="0">
                  <c:v>24</c:v>
                </c:pt>
                <c:pt idx="1">
                  <c:v>24.25</c:v>
                </c:pt>
                <c:pt idx="2">
                  <c:v>24.5</c:v>
                </c:pt>
                <c:pt idx="3">
                  <c:v>24.75</c:v>
                </c:pt>
                <c:pt idx="4">
                  <c:v>25</c:v>
                </c:pt>
                <c:pt idx="5">
                  <c:v>25.25</c:v>
                </c:pt>
                <c:pt idx="6">
                  <c:v>25.5</c:v>
                </c:pt>
                <c:pt idx="7">
                  <c:v>25.75</c:v>
                </c:pt>
                <c:pt idx="8">
                  <c:v>26</c:v>
                </c:pt>
                <c:pt idx="9">
                  <c:v>26.25</c:v>
                </c:pt>
                <c:pt idx="10">
                  <c:v>26.5</c:v>
                </c:pt>
                <c:pt idx="11">
                  <c:v>26.75</c:v>
                </c:pt>
                <c:pt idx="12">
                  <c:v>27</c:v>
                </c:pt>
                <c:pt idx="13">
                  <c:v>27.25</c:v>
                </c:pt>
                <c:pt idx="14">
                  <c:v>27.5</c:v>
                </c:pt>
                <c:pt idx="15">
                  <c:v>27.75</c:v>
                </c:pt>
                <c:pt idx="16">
                  <c:v>28</c:v>
                </c:pt>
                <c:pt idx="17">
                  <c:v>28.25</c:v>
                </c:pt>
                <c:pt idx="18">
                  <c:v>28.5</c:v>
                </c:pt>
                <c:pt idx="19">
                  <c:v>28.75</c:v>
                </c:pt>
                <c:pt idx="20">
                  <c:v>29</c:v>
                </c:pt>
                <c:pt idx="21">
                  <c:v>29.25</c:v>
                </c:pt>
                <c:pt idx="22">
                  <c:v>29.5</c:v>
                </c:pt>
                <c:pt idx="23">
                  <c:v>29.75</c:v>
                </c:pt>
                <c:pt idx="24">
                  <c:v>30</c:v>
                </c:pt>
              </c:numCache>
            </c:numRef>
          </c:xVal>
          <c:yVal>
            <c:numRef>
              <c:f>[6]Albert!$D$98:$D$122</c:f>
              <c:numCache>
                <c:formatCode>General</c:formatCode>
                <c:ptCount val="25"/>
                <c:pt idx="0">
                  <c:v>1217.3164300841306</c:v>
                </c:pt>
                <c:pt idx="1">
                  <c:v>1219.6576673413842</c:v>
                </c:pt>
                <c:pt idx="2">
                  <c:v>1221.7984882767641</c:v>
                </c:pt>
                <c:pt idx="3">
                  <c:v>1223.7554207418598</c:v>
                </c:pt>
                <c:pt idx="4">
                  <c:v>1225.5437351917062</c:v>
                </c:pt>
                <c:pt idx="5">
                  <c:v>1227.1775223036177</c:v>
                </c:pt>
                <c:pt idx="6">
                  <c:v>1228.6697690514895</c:v>
                </c:pt>
                <c:pt idx="7">
                  <c:v>1230.0324325688825</c:v>
                </c:pt>
                <c:pt idx="8">
                  <c:v>1231.2765113055798</c:v>
                </c:pt>
                <c:pt idx="9">
                  <c:v>1232.4121131249324</c:v>
                </c:pt>
                <c:pt idx="10">
                  <c:v>1233.4485201068317</c:v>
                </c:pt>
                <c:pt idx="11">
                  <c:v>1234.394249916938</c:v>
                </c:pt>
                <c:pt idx="12">
                  <c:v>1235.2571136799634</c:v>
                </c:pt>
                <c:pt idx="13">
                  <c:v>1236.0442703561118</c:v>
                </c:pt>
                <c:pt idx="14">
                  <c:v>1236.7622776677219</c:v>
                </c:pt>
                <c:pt idx="15">
                  <c:v>1237.4171396599004</c:v>
                </c:pt>
                <c:pt idx="16">
                  <c:v>1238.0143510063835</c:v>
                </c:pt>
                <c:pt idx="17">
                  <c:v>1238.5589381916427</c:v>
                </c:pt>
                <c:pt idx="18">
                  <c:v>1239.0554977137754</c:v>
                </c:pt>
                <c:pt idx="19">
                  <c:v>1239.508231461188</c:v>
                </c:pt>
                <c:pt idx="20">
                  <c:v>1239.9209794204728</c:v>
                </c:pt>
                <c:pt idx="21">
                  <c:v>1240.2972498740837</c:v>
                </c:pt>
                <c:pt idx="22">
                  <c:v>1240.6402472450986</c:v>
                </c:pt>
                <c:pt idx="23">
                  <c:v>1240.9528977431423</c:v>
                </c:pt>
                <c:pt idx="24">
                  <c:v>1241.2378729608699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51232"/>
        <c:axId val="239969792"/>
      </c:scatterChart>
      <c:valAx>
        <c:axId val="23995123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9067574201"/>
              <c:y val="0.936819150461869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69792"/>
        <c:crosses val="autoZero"/>
        <c:crossBetween val="midCat"/>
      </c:valAx>
      <c:valAx>
        <c:axId val="23996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92588392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95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1" u="none" strike="noStrike" baseline="0">
                <a:solidFill>
                  <a:srgbClr val="000000"/>
                </a:solidFill>
                <a:latin typeface="Arial"/>
                <a:ea typeface="Calibri"/>
                <a:cs typeface="Arial"/>
              </a:rPr>
              <a:t>Daspletosaurus</a:t>
            </a: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Growth Unconstrained 3-Parameter</a:t>
            </a:r>
          </a:p>
        </c:rich>
      </c:tx>
      <c:layout>
        <c:manualLayout>
          <c:xMode val="edge"/>
          <c:yMode val="edge"/>
          <c:x val="0.186616804866768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44444444444"/>
          <c:y val="5.8823529411764698E-2"/>
          <c:w val="0.856296296296296"/>
          <c:h val="0.81917211328976003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#REF!$A$14:$A$82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#REF!$D$14:$D$82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[7]Daspleto!$A$2:$A$122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[7]Daspleto!$B$2:$B$122</c:f>
              <c:numCache>
                <c:formatCode>General</c:formatCode>
                <c:ptCount val="121"/>
                <c:pt idx="40">
                  <c:v>496</c:v>
                </c:pt>
                <c:pt idx="68">
                  <c:v>1518</c:v>
                </c:pt>
                <c:pt idx="84">
                  <c:v>1791</c:v>
                </c:pt>
              </c:numCache>
            </c:numRef>
          </c:yVal>
          <c:smooth val="0"/>
        </c:ser>
        <c:ser>
          <c:idx val="1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[7]Daspleto!$A$2:$A$122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[7]Daspleto!$C$2:$C$122</c:f>
              <c:numCache>
                <c:formatCode>General</c:formatCode>
                <c:ptCount val="121"/>
                <c:pt idx="40">
                  <c:v>496.00168815333262</c:v>
                </c:pt>
                <c:pt idx="41">
                  <c:v>528.19516047826903</c:v>
                </c:pt>
                <c:pt idx="42">
                  <c:v>561.64642520956363</c:v>
                </c:pt>
                <c:pt idx="43">
                  <c:v>596.29998037069709</c:v>
                </c:pt>
                <c:pt idx="44">
                  <c:v>632.08708739690019</c:v>
                </c:pt>
                <c:pt idx="45">
                  <c:v>668.92581577743067</c:v>
                </c:pt>
                <c:pt idx="46">
                  <c:v>706.72137868009168</c:v>
                </c:pt>
                <c:pt idx="47">
                  <c:v>745.36677518330293</c:v>
                </c:pt>
                <c:pt idx="48">
                  <c:v>784.74374356069859</c:v>
                </c:pt>
                <c:pt idx="49">
                  <c:v>824.72401749871824</c:v>
                </c:pt>
                <c:pt idx="50">
                  <c:v>865.17086387484767</c:v>
                </c:pt>
                <c:pt idx="51">
                  <c:v>905.94086761179187</c:v>
                </c:pt>
                <c:pt idx="52">
                  <c:v>946.88591704541705</c:v>
                </c:pt>
                <c:pt idx="53">
                  <c:v>987.85533307973674</c:v>
                </c:pt>
                <c:pt idx="54">
                  <c:v>1028.6980779241001</c:v>
                </c:pt>
                <c:pt idx="55">
                  <c:v>1069.2649750034557</c:v>
                </c:pt>
                <c:pt idx="56">
                  <c:v>1109.4108710386495</c:v>
                </c:pt>
                <c:pt idx="57">
                  <c:v>1148.9966743580476</c:v>
                </c:pt>
                <c:pt idx="58">
                  <c:v>1187.8912099781985</c:v>
                </c:pt>
                <c:pt idx="59">
                  <c:v>1225.9728413672785</c:v>
                </c:pt>
                <c:pt idx="60">
                  <c:v>1263.1308203587735</c:v>
                </c:pt>
                <c:pt idx="61">
                  <c:v>1299.2663395603961</c:v>
                </c:pt>
                <c:pt idx="62">
                  <c:v>1334.2932749060053</c:v>
                </c:pt>
                <c:pt idx="63">
                  <c:v>1368.1386188680781</c:v>
                </c:pt>
                <c:pt idx="64">
                  <c:v>1400.742616540359</c:v>
                </c:pt>
                <c:pt idx="65">
                  <c:v>1432.0586267363481</c:v>
                </c:pt>
                <c:pt idx="66">
                  <c:v>1462.052738047</c:v>
                </c:pt>
                <c:pt idx="67">
                  <c:v>1490.7031752797925</c:v>
                </c:pt>
                <c:pt idx="68">
                  <c:v>1517.9995348672426</c:v>
                </c:pt>
                <c:pt idx="69">
                  <c:v>1543.9418888483333</c:v>
                </c:pt>
                <c:pt idx="70">
                  <c:v>1568.5397961698197</c:v>
                </c:pt>
                <c:pt idx="71">
                  <c:v>1591.8112576781837</c:v>
                </c:pt>
                <c:pt idx="72">
                  <c:v>1613.7816476616335</c:v>
                </c:pt>
                <c:pt idx="73">
                  <c:v>1634.4826505368201</c:v>
                </c:pt>
                <c:pt idx="74">
                  <c:v>1653.9512266086333</c:v>
                </c:pt>
                <c:pt idx="75">
                  <c:v>1672.22862606691</c:v>
                </c:pt>
                <c:pt idx="76">
                  <c:v>1689.3594657657927</c:v>
                </c:pt>
                <c:pt idx="77">
                  <c:v>1705.3908790430182</c:v>
                </c:pt>
                <c:pt idx="78">
                  <c:v>1720.3717450016513</c:v>
                </c:pt>
                <c:pt idx="79">
                  <c:v>1734.3520003672775</c:v>
                </c:pt>
                <c:pt idx="80">
                  <c:v>1747.3820342768402</c:v>
                </c:pt>
                <c:pt idx="81">
                  <c:v>1759.5121641441146</c:v>
                </c:pt>
                <c:pt idx="82">
                  <c:v>1770.7921890488562</c:v>
                </c:pt>
                <c:pt idx="83">
                  <c:v>1781.2710158628283</c:v>
                </c:pt>
                <c:pt idx="84">
                  <c:v>1790.9963524974078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[7]Daspleto!$A$2:$A$122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xVal>
          <c:yVal>
            <c:numRef>
              <c:f>[7]Daspleto!$D$2:$D$122</c:f>
              <c:numCache>
                <c:formatCode>General</c:formatCode>
                <c:ptCount val="121"/>
                <c:pt idx="0">
                  <c:v>21.282863133315502</c:v>
                </c:pt>
                <c:pt idx="1">
                  <c:v>23.170226488210513</c:v>
                </c:pt>
                <c:pt idx="2">
                  <c:v>25.22272241149669</c:v>
                </c:pt>
                <c:pt idx="3">
                  <c:v>27.454385488416612</c:v>
                </c:pt>
                <c:pt idx="4">
                  <c:v>29.880366907772579</c:v>
                </c:pt>
                <c:pt idx="5">
                  <c:v>32.517009196006867</c:v>
                </c:pt>
                <c:pt idx="6">
                  <c:v>35.381923264983946</c:v>
                </c:pt>
                <c:pt idx="7">
                  <c:v>38.494067264919423</c:v>
                </c:pt>
                <c:pt idx="8">
                  <c:v>41.873826583283495</c:v>
                </c:pt>
                <c:pt idx="9">
                  <c:v>45.543094154381293</c:v>
                </c:pt>
                <c:pt idx="10">
                  <c:v>49.525350040052444</c:v>
                </c:pt>
                <c:pt idx="11">
                  <c:v>53.84573900703537</c:v>
                </c:pt>
                <c:pt idx="12">
                  <c:v>58.531144558807249</c:v>
                </c:pt>
                <c:pt idx="13">
                  <c:v>63.610257577429024</c:v>
                </c:pt>
                <c:pt idx="14">
                  <c:v>69.113637393175097</c:v>
                </c:pt>
                <c:pt idx="15">
                  <c:v>75.073762726690305</c:v>
                </c:pt>
                <c:pt idx="16">
                  <c:v>81.525069541818937</c:v>
                </c:pt>
                <c:pt idx="17">
                  <c:v>88.503972410842692</c:v>
                </c:pt>
                <c:pt idx="18">
                  <c:v>96.04886553402045</c:v>
                </c:pt>
                <c:pt idx="19">
                  <c:v>104.20009908170051</c:v>
                </c:pt>
                <c:pt idx="20">
                  <c:v>112.99992605354591</c:v>
                </c:pt>
                <c:pt idx="21">
                  <c:v>122.49241439403335</c:v>
                </c:pt>
                <c:pt idx="22">
                  <c:v>132.72331869036194</c:v>
                </c:pt>
                <c:pt idx="23">
                  <c:v>143.73990543848578</c:v>
                </c:pt>
                <c:pt idx="24">
                  <c:v>155.59072563218612</c:v>
                </c:pt>
                <c:pt idx="25">
                  <c:v>168.32532835294666</c:v>
                </c:pt>
                <c:pt idx="26">
                  <c:v>181.99390916574382</c:v>
                </c:pt>
                <c:pt idx="27">
                  <c:v>196.64688751453639</c:v>
                </c:pt>
                <c:pt idx="28">
                  <c:v>212.33440802243018</c:v>
                </c:pt>
                <c:pt idx="29">
                  <c:v>229.10576169802661</c:v>
                </c:pt>
                <c:pt idx="30">
                  <c:v>247.00872459191365</c:v>
                </c:pt>
                <c:pt idx="31">
                  <c:v>266.08881348857977</c:v>
                </c:pt>
                <c:pt idx="32">
                  <c:v>286.38846079788169</c:v>
                </c:pt>
                <c:pt idx="33">
                  <c:v>307.94611394276973</c:v>
                </c:pt>
                <c:pt idx="34">
                  <c:v>330.79526821099546</c:v>
                </c:pt>
                <c:pt idx="35">
                  <c:v>354.96344619167127</c:v>
                </c:pt>
                <c:pt idx="36">
                  <c:v>380.47114144649407</c:v>
                </c:pt>
                <c:pt idx="37">
                  <c:v>407.33074880655568</c:v>
                </c:pt>
                <c:pt idx="38">
                  <c:v>435.54550841404944</c:v>
                </c:pt>
                <c:pt idx="39">
                  <c:v>465.10849505867117</c:v>
                </c:pt>
                <c:pt idx="40">
                  <c:v>496.00168815333262</c:v>
                </c:pt>
                <c:pt idx="84">
                  <c:v>1790.9963524974078</c:v>
                </c:pt>
                <c:pt idx="85">
                  <c:v>1800.0144621716888</c:v>
                </c:pt>
                <c:pt idx="86">
                  <c:v>1808.3699723949389</c:v>
                </c:pt>
                <c:pt idx="87">
                  <c:v>1816.1057323743605</c:v>
                </c:pt>
                <c:pt idx="88">
                  <c:v>1823.2627127455703</c:v>
                </c:pt>
                <c:pt idx="89">
                  <c:v>1829.8799418326662</c:v>
                </c:pt>
                <c:pt idx="90">
                  <c:v>1835.9944730380307</c:v>
                </c:pt>
                <c:pt idx="91">
                  <c:v>1841.6413784066299</c:v>
                </c:pt>
                <c:pt idx="92">
                  <c:v>1846.8537638796797</c:v>
                </c:pt>
                <c:pt idx="93">
                  <c:v>1851.6628022278956</c:v>
                </c:pt>
                <c:pt idx="94">
                  <c:v>1856.0977801200727</c:v>
                </c:pt>
                <c:pt idx="95">
                  <c:v>1860.1861562275294</c:v>
                </c:pt>
                <c:pt idx="96">
                  <c:v>1863.9536276816841</c:v>
                </c:pt>
                <c:pt idx="97">
                  <c:v>1867.424202586154</c:v>
                </c:pt>
                <c:pt idx="98">
                  <c:v>1870.6202766339684</c:v>
                </c:pt>
                <c:pt idx="99">
                  <c:v>1873.5627121941541</c:v>
                </c:pt>
                <c:pt idx="100">
                  <c:v>1876.2709185106401</c:v>
                </c:pt>
                <c:pt idx="101">
                  <c:v>1878.7629319017151</c:v>
                </c:pt>
                <c:pt idx="102">
                  <c:v>1881.0554950621063</c:v>
                </c:pt>
                <c:pt idx="103">
                  <c:v>1883.1641347546843</c:v>
                </c:pt>
                <c:pt idx="104">
                  <c:v>1885.103237337323</c:v>
                </c:pt>
                <c:pt idx="105">
                  <c:v>1886.8861217052979</c:v>
                </c:pt>
                <c:pt idx="106">
                  <c:v>1888.5251093433021</c:v>
                </c:pt>
                <c:pt idx="107">
                  <c:v>1890.0315912762724</c:v>
                </c:pt>
                <c:pt idx="108">
                  <c:v>1891.4160917869913</c:v>
                </c:pt>
                <c:pt idx="109">
                  <c:v>1892.6883288330662</c:v>
                </c:pt>
                <c:pt idx="110">
                  <c:v>1893.857271148305</c:v>
                </c:pt>
                <c:pt idx="111">
                  <c:v>1894.931192055476</c:v>
                </c:pt>
                <c:pt idx="112">
                  <c:v>1895.9177200505105</c:v>
                </c:pt>
                <c:pt idx="113">
                  <c:v>1896.8238862437552</c:v>
                </c:pt>
                <c:pt idx="114">
                  <c:v>1897.6561687631315</c:v>
                </c:pt>
                <c:pt idx="115">
                  <c:v>1898.4205342380519</c:v>
                </c:pt>
                <c:pt idx="116">
                  <c:v>1899.1224764925601</c:v>
                </c:pt>
                <c:pt idx="117">
                  <c:v>1899.7670525822593</c:v>
                </c:pt>
                <c:pt idx="118">
                  <c:v>1900.3589163127385</c:v>
                </c:pt>
                <c:pt idx="119">
                  <c:v>1900.902349378048</c:v>
                </c:pt>
                <c:pt idx="120">
                  <c:v>1901.4012902567738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5024"/>
        <c:axId val="225591296"/>
      </c:scatterChart>
      <c:valAx>
        <c:axId val="22558502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999999067829502"/>
              <c:y val="0.936819167629283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91296"/>
        <c:crosses val="autoZero"/>
        <c:crossBetween val="midCat"/>
      </c:valAx>
      <c:valAx>
        <c:axId val="22559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(kg)</a:t>
                </a:r>
              </a:p>
            </c:rich>
          </c:tx>
          <c:layout>
            <c:manualLayout>
              <c:xMode val="edge"/>
              <c:yMode val="edge"/>
              <c:x val="0"/>
              <c:y val="0.379084822711092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85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37200" y="3962400"/>
    <xdr:ext cx="8568267" cy="5825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5649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-0.55(Age-16.2)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0.2171</cdr:x>
      <cdr:y>0.31388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159" y="1597525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=0.947</a:t>
          </a:r>
        </a:p>
      </cdr:txBody>
    </cdr:sp>
  </cdr:relSizeAnchor>
  <cdr:relSizeAnchor xmlns:cdr="http://schemas.openxmlformats.org/drawingml/2006/chartDrawing">
    <cdr:from>
      <cdr:x>0.35275</cdr:x>
      <cdr:y>0.14125</cdr:y>
    </cdr:from>
    <cdr:to>
      <cdr:x>0.43075</cdr:x>
      <cdr:y>0.2005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949" y="823389"/>
          <a:ext cx="668655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+ 5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12700</xdr:rowOff>
    </xdr:from>
    <xdr:to>
      <xdr:col>12</xdr:col>
      <xdr:colOff>685800</xdr:colOff>
      <xdr:row>32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4953000" y="312420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9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99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9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2178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99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-0.21(Age-17.9)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0.21711</cdr:x>
      <cdr:y>0.31387</cdr:y>
    </cdr:to>
    <cdr:sp macro="" textlink="">
      <cdr:nvSpPr>
        <cdr:cNvPr id="399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021" y="1597815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=0.983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3564466" y="3369734"/>
    <xdr:ext cx="8579771" cy="58361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37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1244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-0.37(Age-13.8)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0.21698</cdr:x>
      <cdr:y>0.3138</cdr:y>
    </cdr:to>
    <cdr:sp macro="" textlink="">
      <cdr:nvSpPr>
        <cdr:cNvPr id="337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9660" y="1600573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=0.984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4885267" y="330200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70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706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706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1907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706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-0.34(Age-13.0)</a:t>
          </a:r>
        </a:p>
      </cdr:txBody>
    </cdr:sp>
  </cdr:relSizeAnchor>
  <cdr:relSizeAnchor xmlns:cdr="http://schemas.openxmlformats.org/drawingml/2006/chartDrawing">
    <cdr:from>
      <cdr:x>0.12975</cdr:x>
      <cdr:y>0.27425</cdr:y>
    </cdr:from>
    <cdr:to>
      <cdr:x>0.21621</cdr:x>
      <cdr:y>0.31384</cdr:y>
    </cdr:to>
    <cdr:sp macro="" textlink="">
      <cdr:nvSpPr>
        <cdr:cNvPr id="7066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3530" y="1599002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=1.000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4813300" y="3395133"/>
    <xdr:ext cx="8574961" cy="582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0.1325</cdr:x>
      <cdr:y>0.14125</cdr:y>
    </cdr:from>
    <cdr:to>
      <cdr:x>0.21375</cdr:x>
      <cdr:y>0.207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5856" y="823389"/>
          <a:ext cx="696516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0.21375</cdr:x>
      <cdr:y>0.16325</cdr:y>
    </cdr:from>
    <cdr:to>
      <cdr:x>0.34125</cdr:x>
      <cdr:y>0.16325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32372" y="951633"/>
          <a:ext cx="109299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0.22825</cdr:x>
      <cdr:y>0.11625</cdr:y>
    </cdr:from>
    <cdr:to>
      <cdr:x>0.32675</cdr:x>
      <cdr:y>0.164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673" y="677656"/>
          <a:ext cx="844391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5855</a:t>
          </a:r>
        </a:p>
      </cdr:txBody>
    </cdr:sp>
  </cdr:relSizeAnchor>
  <cdr:relSizeAnchor xmlns:cdr="http://schemas.openxmlformats.org/drawingml/2006/chartDrawing">
    <cdr:from>
      <cdr:x>0.21375</cdr:x>
      <cdr:y>0.1745</cdr:y>
    </cdr:from>
    <cdr:to>
      <cdr:x>0.37475</cdr:x>
      <cdr:y>0.254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2372" y="1017213"/>
          <a:ext cx="1380172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-0.32(Age-16.8)</a:t>
          </a:r>
        </a:p>
      </cdr:txBody>
    </cdr:sp>
  </cdr:relSizeAnchor>
  <cdr:relSizeAnchor xmlns:cdr="http://schemas.openxmlformats.org/drawingml/2006/chartDrawing">
    <cdr:from>
      <cdr:x>0.1325</cdr:x>
      <cdr:y>0.27425</cdr:y>
    </cdr:from>
    <cdr:to>
      <cdr:x>0.21912</cdr:x>
      <cdr:y>0.31387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5077" y="1597976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=0.973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9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99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9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1234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99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-0.38(Age-12.4)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0.2235</cdr:x>
      <cdr:y>0.3265</cdr:y>
    </cdr:to>
    <cdr:sp macro="" textlink="">
      <cdr:nvSpPr>
        <cdr:cNvPr id="399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1598686"/>
          <a:ext cx="797243" cy="304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=0.950</a:t>
          </a:r>
        </a:p>
      </cdr:txBody>
    </cdr:sp>
  </cdr:relSizeAnchor>
  <cdr:relSizeAnchor xmlns:cdr="http://schemas.openxmlformats.org/drawingml/2006/chartDrawing">
    <cdr:from>
      <cdr:x>0.35275</cdr:x>
      <cdr:y>0.14125</cdr:y>
    </cdr:from>
    <cdr:to>
      <cdr:x>0.43075</cdr:x>
      <cdr:y>0.2005</cdr:y>
    </cdr:to>
    <cdr:sp macro="" textlink="">
      <cdr:nvSpPr>
        <cdr:cNvPr id="3994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949" y="823389"/>
          <a:ext cx="668655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+ 5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3</xdr:row>
      <xdr:rowOff>25400</xdr:rowOff>
    </xdr:from>
    <xdr:to>
      <xdr:col>8</xdr:col>
      <xdr:colOff>635000</xdr:colOff>
      <xdr:row>30</xdr:row>
      <xdr:rowOff>37802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5499100" y="327660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9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99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9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1105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99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-0.32(Age-12.0)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0.21711</cdr:x>
      <cdr:y>0.31387</cdr:y>
    </cdr:to>
    <cdr:sp macro="" textlink="">
      <cdr:nvSpPr>
        <cdr:cNvPr id="399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021" y="1597815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=0.946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5571067" y="3234267"/>
    <xdr:ext cx="8579771" cy="58361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37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1282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-0.32(Age-13.7)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0.2171</cdr:x>
      <cdr:y>0.31389</cdr:y>
    </cdr:to>
    <cdr:sp macro="" textlink="">
      <cdr:nvSpPr>
        <cdr:cNvPr id="337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196" y="1596966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=0.983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5571066" y="3555999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70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706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706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1791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706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-0.40(Age-12.4)</a:t>
          </a:r>
        </a:p>
      </cdr:txBody>
    </cdr:sp>
  </cdr:relSizeAnchor>
  <cdr:relSizeAnchor xmlns:cdr="http://schemas.openxmlformats.org/drawingml/2006/chartDrawing">
    <cdr:from>
      <cdr:x>0.12975</cdr:x>
      <cdr:y>0.27425</cdr:y>
    </cdr:from>
    <cdr:to>
      <cdr:x>0.21638</cdr:x>
      <cdr:y>0.31385</cdr:y>
    </cdr:to>
    <cdr:sp macro="" textlink="">
      <cdr:nvSpPr>
        <cdr:cNvPr id="7066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1301" y="1598437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=0.997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5579534" y="3276600"/>
    <xdr:ext cx="8574961" cy="582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0.1325</cdr:x>
      <cdr:y>0.14125</cdr:y>
    </cdr:from>
    <cdr:to>
      <cdr:x>0.21375</cdr:x>
      <cdr:y>0.207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5856" y="823389"/>
          <a:ext cx="696516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0.21375</cdr:x>
      <cdr:y>0.16325</cdr:y>
    </cdr:from>
    <cdr:to>
      <cdr:x>0.34125</cdr:x>
      <cdr:y>0.16325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32372" y="951633"/>
          <a:ext cx="109299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0.22825</cdr:x>
      <cdr:y>0.11625</cdr:y>
    </cdr:from>
    <cdr:to>
      <cdr:x>0.32675</cdr:x>
      <cdr:y>0.164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6673" y="677656"/>
          <a:ext cx="844391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5654</a:t>
          </a:r>
        </a:p>
      </cdr:txBody>
    </cdr:sp>
  </cdr:relSizeAnchor>
  <cdr:relSizeAnchor xmlns:cdr="http://schemas.openxmlformats.org/drawingml/2006/chartDrawing">
    <cdr:from>
      <cdr:x>0.21375</cdr:x>
      <cdr:y>0.1745</cdr:y>
    </cdr:from>
    <cdr:to>
      <cdr:x>0.37475</cdr:x>
      <cdr:y>0.254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2372" y="1017213"/>
          <a:ext cx="1380172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-0.34(Age-16.5)</a:t>
          </a:r>
        </a:p>
      </cdr:txBody>
    </cdr:sp>
  </cdr:relSizeAnchor>
  <cdr:relSizeAnchor xmlns:cdr="http://schemas.openxmlformats.org/drawingml/2006/chartDrawing">
    <cdr:from>
      <cdr:x>0.1325</cdr:x>
      <cdr:y>0.27425</cdr:y>
    </cdr:from>
    <cdr:to>
      <cdr:x>0.21903</cdr:x>
      <cdr:y>0.31386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6182" y="1598389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=0.971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33337</xdr:rowOff>
    </xdr:from>
    <xdr:to>
      <xdr:col>12</xdr:col>
      <xdr:colOff>13607</xdr:colOff>
      <xdr:row>41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88901</xdr:colOff>
      <xdr:row>3</xdr:row>
      <xdr:rowOff>114300</xdr:rowOff>
    </xdr:from>
    <xdr:to>
      <xdr:col>25</xdr:col>
      <xdr:colOff>1</xdr:colOff>
      <xdr:row>29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787900" y="3124200"/>
    <xdr:ext cx="8293100" cy="571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337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1218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-0.43(Age-14.1)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0.21706</cdr:x>
      <cdr:y>0.31385</cdr:y>
    </cdr:to>
    <cdr:sp macro="" textlink="">
      <cdr:nvSpPr>
        <cdr:cNvPr id="337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1598686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=0.985</a:t>
          </a:r>
        </a:p>
      </cdr:txBody>
    </cdr:sp>
  </cdr:relSizeAnchor>
  <cdr:relSizeAnchor xmlns:cdr="http://schemas.openxmlformats.org/drawingml/2006/chartDrawing">
    <cdr:from>
      <cdr:x>0.35275</cdr:x>
      <cdr:y>0.14125</cdr:y>
    </cdr:from>
    <cdr:to>
      <cdr:x>0.43075</cdr:x>
      <cdr:y>0.2005</cdr:y>
    </cdr:to>
    <cdr:sp macro="" textlink="">
      <cdr:nvSpPr>
        <cdr:cNvPr id="337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949" y="823389"/>
          <a:ext cx="668655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+ 5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5270500" y="3454400"/>
    <xdr:ext cx="8568548" cy="58230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70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7065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706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1728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706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-044(Age-12.1)</a:t>
          </a:r>
        </a:p>
      </cdr:txBody>
    </cdr:sp>
  </cdr:relSizeAnchor>
  <cdr:relSizeAnchor xmlns:cdr="http://schemas.openxmlformats.org/drawingml/2006/chartDrawing">
    <cdr:from>
      <cdr:x>0.12975</cdr:x>
      <cdr:y>0.27425</cdr:y>
    </cdr:from>
    <cdr:to>
      <cdr:x>0.21631</cdr:x>
      <cdr:y>0.31385</cdr:y>
    </cdr:to>
    <cdr:sp macro="" textlink="">
      <cdr:nvSpPr>
        <cdr:cNvPr id="7066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2282" y="1598686"/>
          <a:ext cx="742016" cy="230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=0.992</a:t>
          </a:r>
        </a:p>
      </cdr:txBody>
    </cdr:sp>
  </cdr:relSizeAnchor>
  <cdr:relSizeAnchor xmlns:cdr="http://schemas.openxmlformats.org/drawingml/2006/chartDrawing">
    <cdr:from>
      <cdr:x>0.35275</cdr:x>
      <cdr:y>0.14125</cdr:y>
    </cdr:from>
    <cdr:to>
      <cdr:x>0.43075</cdr:x>
      <cdr:y>0.2005</cdr:y>
    </cdr:to>
    <cdr:sp macro="" textlink="">
      <cdr:nvSpPr>
        <cdr:cNvPr id="706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949" y="823389"/>
          <a:ext cx="668655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+ 5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3314700" y="3302000"/>
    <xdr:ext cx="8568267" cy="5825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0.1305</cdr:x>
      <cdr:y>0.14125</cdr:y>
    </cdr:from>
    <cdr:to>
      <cdr:x>0.212</cdr:x>
      <cdr:y>0.207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823389"/>
          <a:ext cx="698659" cy="383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Mass = </a:t>
          </a:r>
        </a:p>
      </cdr:txBody>
    </cdr:sp>
  </cdr:relSizeAnchor>
  <cdr:relSizeAnchor xmlns:cdr="http://schemas.openxmlformats.org/drawingml/2006/chartDrawing">
    <cdr:from>
      <cdr:x>0.212</cdr:x>
      <cdr:y>0.16325</cdr:y>
    </cdr:from>
    <cdr:to>
      <cdr:x>0.33975</cdr:x>
      <cdr:y>0.16325</cdr:y>
    </cdr:to>
    <cdr:sp macro="" textlink="">
      <cdr:nvSpPr>
        <cdr:cNvPr id="102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17370" y="951633"/>
          <a:ext cx="109513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0.2265</cdr:x>
      <cdr:y>0.11625</cdr:y>
    </cdr:from>
    <cdr:to>
      <cdr:x>0.32525</cdr:x>
      <cdr:y>0.164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1671" y="677656"/>
          <a:ext cx="846535" cy="27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5551</a:t>
          </a:r>
        </a:p>
      </cdr:txBody>
    </cdr:sp>
  </cdr:relSizeAnchor>
  <cdr:relSizeAnchor xmlns:cdr="http://schemas.openxmlformats.org/drawingml/2006/chartDrawing">
    <cdr:from>
      <cdr:x>0.212</cdr:x>
      <cdr:y>0.1745</cdr:y>
    </cdr:from>
    <cdr:to>
      <cdr:x>0.37325</cdr:x>
      <cdr:y>0.254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70" y="1017213"/>
          <a:ext cx="1382316" cy="463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1+e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-0.57(Age-16.1)</a:t>
          </a:r>
        </a:p>
      </cdr:txBody>
    </cdr:sp>
  </cdr:relSizeAnchor>
  <cdr:relSizeAnchor xmlns:cdr="http://schemas.openxmlformats.org/drawingml/2006/chartDrawing">
    <cdr:from>
      <cdr:x>0.1305</cdr:x>
      <cdr:y>0.27425</cdr:y>
    </cdr:from>
    <cdr:to>
      <cdr:x>0.2235</cdr:x>
      <cdr:y>0.3265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711" y="1598686"/>
          <a:ext cx="797243" cy="304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R</a:t>
          </a:r>
          <a:r>
            <a:rPr lang="en-US" sz="1350" b="0" i="0" u="none" strike="noStrike" baseline="30000">
              <a:solidFill>
                <a:srgbClr val="000000"/>
              </a:solidFill>
              <a:latin typeface="Arial"/>
              <a:ea typeface="Arial"/>
              <a:cs typeface="Arial"/>
            </a:rPr>
            <a:t>2</a:t>
          </a: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=0.953</a:t>
          </a:r>
        </a:p>
      </cdr:txBody>
    </cdr:sp>
  </cdr:relSizeAnchor>
  <cdr:relSizeAnchor xmlns:cdr="http://schemas.openxmlformats.org/drawingml/2006/chartDrawing">
    <cdr:from>
      <cdr:x>0.35275</cdr:x>
      <cdr:y>0.14125</cdr:y>
    </cdr:from>
    <cdr:to>
      <cdr:x>0.43075</cdr:x>
      <cdr:y>0.2005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3949" y="823389"/>
          <a:ext cx="668655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+ 5</a:t>
          </a:r>
        </a:p>
      </cdr:txBody>
    </cdr:sp>
  </cdr:relSizeAnchor>
  <cdr:relSizeAnchor xmlns:cdr="http://schemas.openxmlformats.org/drawingml/2006/chartDrawing">
    <cdr:from>
      <cdr:x>0.7635</cdr:x>
      <cdr:y>0.76</cdr:y>
    </cdr:from>
    <cdr:to>
      <cdr:x>0.979</cdr:x>
      <cdr:y>0.85875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45104" y="4430268"/>
          <a:ext cx="1847374" cy="575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Maximum Growth Rate = 767 kg/yr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3098800" y="3365500"/>
    <xdr:ext cx="8567208" cy="5826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folder%20-%20Privileged%20and%20Confidential%201-4-13\Dinosaur%20Stuff\T-Rex%20Paper\T-Rex%20Gorgo%20Albert%20Daspleto%20Revision%20I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excel%20sheets%2012-30-14\Daspleto%203-Parameter%20Constrained%20Upp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Constrained%20upper%20tyrannosaur%20graphs%20from%20Yerby%20\Combinedgraph1.10.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folder%20-%20Privileged%20and%20Confidential%201-4-13\Dinosaur%20Stuff\Published%20Figures\T-Rex%20Gorgo%20Albert%20Daspleto%20Revision%20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Desktop\Nature%20response%20\YERBY%20folder%20-%20Privileged%20and%20Confidential%201-4-13\Dinosaur%20Stuff\T-Rex%20Paper\T-Rex%20Gorgo%20Albert%20II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Desktop\Nature%20response%20\28%20year%20fix-Yerby%20folder\T-Rex%2028%20yo%20similar%20to%20published%2027%20y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33C5~1.LOO\AppData\Local\Temp\Copy%20of%20All%20evidence%20compilation%20edi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excel%20sheets%2012-30-14\Alberto%20Unconstrained%203-Parame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excel%20sheets%2012-30-14\Daspleto%203-Parameter%20Unconstraine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33C5~1.LOO\AppData\Local\Temp\Unconstrained%20curve%20compila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ickson\Library\Application%20Support\Microsoft\Office\Office%202011%20AutoRecovery\Yerby%20excel%20sheets%2012-30-14\Alberto%20Upper%20Constrained%203-Parame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Rex"/>
      <sheetName val="T-Rex Chart"/>
      <sheetName val="Gorgo Chart"/>
      <sheetName val="Albert"/>
      <sheetName val="Albert Chart"/>
      <sheetName val="Daspleto"/>
      <sheetName val="Daspleto Chart"/>
      <sheetName val="All 4 Combined"/>
      <sheetName val="All 4 Combined Chart"/>
    </sheetNames>
    <sheetDataSet>
      <sheetData sheetId="0">
        <row r="14">
          <cell r="A14">
            <v>3</v>
          </cell>
        </row>
        <row r="15">
          <cell r="A15">
            <v>3.25</v>
          </cell>
        </row>
        <row r="16">
          <cell r="A16">
            <v>3.5</v>
          </cell>
        </row>
        <row r="17">
          <cell r="A17">
            <v>3.75</v>
          </cell>
        </row>
        <row r="18">
          <cell r="A18">
            <v>4</v>
          </cell>
        </row>
        <row r="19">
          <cell r="A19">
            <v>4.25</v>
          </cell>
        </row>
        <row r="20">
          <cell r="A20">
            <v>4.5</v>
          </cell>
        </row>
        <row r="21">
          <cell r="A21">
            <v>4.75</v>
          </cell>
        </row>
        <row r="22">
          <cell r="A22">
            <v>5</v>
          </cell>
        </row>
        <row r="23">
          <cell r="A23">
            <v>5.25</v>
          </cell>
        </row>
        <row r="24">
          <cell r="A24">
            <v>5.5</v>
          </cell>
        </row>
        <row r="25">
          <cell r="A25">
            <v>5.75</v>
          </cell>
        </row>
        <row r="26">
          <cell r="A26">
            <v>6</v>
          </cell>
        </row>
        <row r="27">
          <cell r="A27">
            <v>6.25</v>
          </cell>
        </row>
        <row r="28">
          <cell r="A28">
            <v>6.5</v>
          </cell>
        </row>
        <row r="29">
          <cell r="A29">
            <v>6.75</v>
          </cell>
        </row>
        <row r="30">
          <cell r="A30">
            <v>7</v>
          </cell>
        </row>
        <row r="31">
          <cell r="A31">
            <v>7.25</v>
          </cell>
        </row>
        <row r="32">
          <cell r="A32">
            <v>7.5</v>
          </cell>
        </row>
        <row r="33">
          <cell r="A33">
            <v>7.75</v>
          </cell>
        </row>
        <row r="34">
          <cell r="A34">
            <v>8</v>
          </cell>
        </row>
        <row r="35">
          <cell r="A35">
            <v>8.25</v>
          </cell>
        </row>
        <row r="36">
          <cell r="A36">
            <v>8.5</v>
          </cell>
        </row>
        <row r="37">
          <cell r="A37">
            <v>8.75</v>
          </cell>
        </row>
        <row r="38">
          <cell r="A38">
            <v>9</v>
          </cell>
        </row>
        <row r="39">
          <cell r="A39">
            <v>9.25</v>
          </cell>
        </row>
        <row r="40">
          <cell r="A40">
            <v>9.5</v>
          </cell>
        </row>
        <row r="41">
          <cell r="A41">
            <v>9.75</v>
          </cell>
        </row>
        <row r="42">
          <cell r="A42">
            <v>10</v>
          </cell>
        </row>
        <row r="43">
          <cell r="A43">
            <v>10.25</v>
          </cell>
        </row>
        <row r="44">
          <cell r="A44">
            <v>10.5</v>
          </cell>
        </row>
        <row r="45">
          <cell r="A45">
            <v>10.75</v>
          </cell>
        </row>
        <row r="46">
          <cell r="A46">
            <v>11</v>
          </cell>
        </row>
        <row r="47">
          <cell r="A47">
            <v>11.25</v>
          </cell>
        </row>
        <row r="48">
          <cell r="A48">
            <v>11.5</v>
          </cell>
        </row>
        <row r="49">
          <cell r="A49">
            <v>11.75</v>
          </cell>
        </row>
        <row r="50">
          <cell r="A50">
            <v>12</v>
          </cell>
        </row>
        <row r="51">
          <cell r="A51">
            <v>12.25</v>
          </cell>
        </row>
        <row r="52">
          <cell r="A52">
            <v>12.5</v>
          </cell>
        </row>
        <row r="53">
          <cell r="A53">
            <v>12.75</v>
          </cell>
        </row>
        <row r="54">
          <cell r="A54">
            <v>13</v>
          </cell>
        </row>
        <row r="55">
          <cell r="A55">
            <v>13.25</v>
          </cell>
        </row>
        <row r="56">
          <cell r="A56">
            <v>13.5</v>
          </cell>
        </row>
        <row r="57">
          <cell r="A57">
            <v>13.75</v>
          </cell>
        </row>
        <row r="58">
          <cell r="A58">
            <v>14</v>
          </cell>
        </row>
        <row r="59">
          <cell r="A59">
            <v>14.25</v>
          </cell>
        </row>
        <row r="60">
          <cell r="A60">
            <v>14.5</v>
          </cell>
        </row>
        <row r="61">
          <cell r="A61">
            <v>14.75</v>
          </cell>
        </row>
        <row r="62">
          <cell r="A62">
            <v>15</v>
          </cell>
        </row>
        <row r="63">
          <cell r="A63">
            <v>15.25</v>
          </cell>
        </row>
        <row r="64">
          <cell r="A64">
            <v>15.5</v>
          </cell>
        </row>
        <row r="65">
          <cell r="A65">
            <v>15.75</v>
          </cell>
        </row>
        <row r="66">
          <cell r="A66">
            <v>16</v>
          </cell>
        </row>
        <row r="67">
          <cell r="A67">
            <v>16.25</v>
          </cell>
        </row>
        <row r="68">
          <cell r="A68">
            <v>16.5</v>
          </cell>
        </row>
        <row r="69">
          <cell r="A69">
            <v>16.75</v>
          </cell>
        </row>
        <row r="70">
          <cell r="A70">
            <v>17</v>
          </cell>
        </row>
        <row r="71">
          <cell r="A71">
            <v>17.25</v>
          </cell>
        </row>
        <row r="72">
          <cell r="A72">
            <v>17.5</v>
          </cell>
        </row>
        <row r="73">
          <cell r="A73">
            <v>17.75</v>
          </cell>
        </row>
        <row r="74">
          <cell r="A74">
            <v>18</v>
          </cell>
        </row>
        <row r="75">
          <cell r="A75">
            <v>18.25</v>
          </cell>
        </row>
        <row r="76">
          <cell r="A76">
            <v>18.5</v>
          </cell>
        </row>
        <row r="77">
          <cell r="A77">
            <v>18.75</v>
          </cell>
        </row>
        <row r="78">
          <cell r="A78">
            <v>19</v>
          </cell>
        </row>
        <row r="79">
          <cell r="A79">
            <v>19.25</v>
          </cell>
        </row>
        <row r="80">
          <cell r="A80">
            <v>19.5</v>
          </cell>
        </row>
        <row r="81">
          <cell r="A81">
            <v>19.75</v>
          </cell>
        </row>
        <row r="82">
          <cell r="A82">
            <v>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pleto"/>
    </sheetNames>
    <sheetDataSet>
      <sheetData sheetId="0">
        <row r="2">
          <cell r="A2">
            <v>0</v>
          </cell>
          <cell r="D2">
            <v>12.432982643926085</v>
          </cell>
        </row>
        <row r="3">
          <cell r="A3">
            <v>0.25</v>
          </cell>
          <cell r="D3">
            <v>13.726934444745471</v>
          </cell>
        </row>
        <row r="4">
          <cell r="A4">
            <v>0.5</v>
          </cell>
          <cell r="D4">
            <v>15.154405709332034</v>
          </cell>
        </row>
        <row r="5">
          <cell r="A5">
            <v>0.75</v>
          </cell>
          <cell r="D5">
            <v>16.728923222332703</v>
          </cell>
        </row>
        <row r="6">
          <cell r="A6">
            <v>1</v>
          </cell>
          <cell r="D6">
            <v>18.465329468315847</v>
          </cell>
        </row>
        <row r="7">
          <cell r="A7">
            <v>1.25</v>
          </cell>
          <cell r="D7">
            <v>20.379898650495239</v>
          </cell>
        </row>
        <row r="8">
          <cell r="A8">
            <v>1.5</v>
          </cell>
          <cell r="D8">
            <v>22.490460285693395</v>
          </cell>
        </row>
        <row r="9">
          <cell r="A9">
            <v>1.75</v>
          </cell>
          <cell r="D9">
            <v>24.81653024329643</v>
          </cell>
        </row>
        <row r="10">
          <cell r="A10">
            <v>2</v>
          </cell>
          <cell r="D10">
            <v>27.379448906187559</v>
          </cell>
        </row>
        <row r="11">
          <cell r="A11">
            <v>2.25</v>
          </cell>
          <cell r="D11">
            <v>30.202525892428209</v>
          </cell>
        </row>
        <row r="12">
          <cell r="A12">
            <v>2.5</v>
          </cell>
          <cell r="D12">
            <v>33.311190478968982</v>
          </cell>
        </row>
        <row r="13">
          <cell r="A13">
            <v>2.75</v>
          </cell>
          <cell r="D13">
            <v>36.733146503233272</v>
          </cell>
        </row>
        <row r="14">
          <cell r="A14">
            <v>3</v>
          </cell>
          <cell r="D14">
            <v>40.498530074621712</v>
          </cell>
        </row>
        <row r="15">
          <cell r="A15">
            <v>3.25</v>
          </cell>
          <cell r="D15">
            <v>44.640067894980071</v>
          </cell>
        </row>
        <row r="16">
          <cell r="A16">
            <v>3.5</v>
          </cell>
          <cell r="D16">
            <v>49.1932333539891</v>
          </cell>
        </row>
        <row r="17">
          <cell r="A17">
            <v>3.75</v>
          </cell>
          <cell r="D17">
            <v>54.196396822030422</v>
          </cell>
        </row>
        <row r="18">
          <cell r="A18">
            <v>4</v>
          </cell>
          <cell r="D18">
            <v>59.690965700656399</v>
          </cell>
        </row>
        <row r="19">
          <cell r="A19">
            <v>4.25</v>
          </cell>
          <cell r="D19">
            <v>65.72150880343726</v>
          </cell>
        </row>
        <row r="20">
          <cell r="A20">
            <v>4.5</v>
          </cell>
          <cell r="D20">
            <v>72.335858526214324</v>
          </cell>
        </row>
        <row r="21">
          <cell r="A21">
            <v>4.75</v>
          </cell>
          <cell r="D21">
            <v>79.585183030759168</v>
          </cell>
        </row>
        <row r="22">
          <cell r="A22">
            <v>5</v>
          </cell>
          <cell r="D22">
            <v>87.524019323842012</v>
          </cell>
        </row>
        <row r="23">
          <cell r="A23">
            <v>5.25</v>
          </cell>
          <cell r="D23">
            <v>96.210256691461126</v>
          </cell>
        </row>
        <row r="24">
          <cell r="A24">
            <v>5.5</v>
          </cell>
          <cell r="D24">
            <v>105.70505848828039</v>
          </cell>
        </row>
        <row r="25">
          <cell r="A25">
            <v>5.75</v>
          </cell>
          <cell r="D25">
            <v>116.07270884815392</v>
          </cell>
        </row>
        <row r="26">
          <cell r="A26">
            <v>6</v>
          </cell>
          <cell r="D26">
            <v>127.38036956044003</v>
          </cell>
        </row>
        <row r="27">
          <cell r="A27">
            <v>6.25</v>
          </cell>
          <cell r="D27">
            <v>139.69773126459191</v>
          </cell>
        </row>
        <row r="28">
          <cell r="A28">
            <v>6.5</v>
          </cell>
          <cell r="D28">
            <v>153.09654239999946</v>
          </cell>
        </row>
        <row r="29">
          <cell r="A29">
            <v>6.75</v>
          </cell>
          <cell r="D29">
            <v>167.64999919037416</v>
          </cell>
        </row>
        <row r="30">
          <cell r="A30">
            <v>7</v>
          </cell>
          <cell r="D30">
            <v>183.43198055547785</v>
          </cell>
        </row>
        <row r="31">
          <cell r="A31">
            <v>7.25</v>
          </cell>
          <cell r="D31">
            <v>200.5161134680686</v>
          </cell>
        </row>
        <row r="32">
          <cell r="A32">
            <v>7.5</v>
          </cell>
          <cell r="D32">
            <v>218.97465716708399</v>
          </cell>
        </row>
        <row r="33">
          <cell r="A33">
            <v>7.75</v>
          </cell>
          <cell r="D33">
            <v>238.87719905389366</v>
          </cell>
        </row>
        <row r="34">
          <cell r="A34">
            <v>8</v>
          </cell>
          <cell r="D34">
            <v>260.28916126306461</v>
          </cell>
        </row>
        <row r="35">
          <cell r="A35">
            <v>8.25</v>
          </cell>
          <cell r="D35">
            <v>283.27012497454609</v>
          </cell>
        </row>
        <row r="36">
          <cell r="A36">
            <v>8.5</v>
          </cell>
          <cell r="D36">
            <v>307.87198957419446</v>
          </cell>
        </row>
        <row r="37">
          <cell r="A37">
            <v>8.75</v>
          </cell>
          <cell r="D37">
            <v>334.13699566904734</v>
          </cell>
        </row>
        <row r="38">
          <cell r="A38">
            <v>9</v>
          </cell>
          <cell r="D38">
            <v>362.09565440684764</v>
          </cell>
        </row>
        <row r="39">
          <cell r="A39">
            <v>9.25</v>
          </cell>
          <cell r="D39">
            <v>391.76463996324424</v>
          </cell>
        </row>
        <row r="40">
          <cell r="A40">
            <v>9.5</v>
          </cell>
          <cell r="D40">
            <v>423.14471658524013</v>
          </cell>
        </row>
        <row r="41">
          <cell r="A41">
            <v>9.75</v>
          </cell>
          <cell r="D41">
            <v>456.21878506755775</v>
          </cell>
        </row>
        <row r="42">
          <cell r="A42">
            <v>10</v>
          </cell>
          <cell r="B42">
            <v>496</v>
          </cell>
          <cell r="C42">
            <v>490.95014459171693</v>
          </cell>
          <cell r="D42">
            <v>490.95014459171693</v>
          </cell>
        </row>
        <row r="43">
          <cell r="A43">
            <v>10.25</v>
          </cell>
          <cell r="C43">
            <v>527.28107291803849</v>
          </cell>
        </row>
        <row r="44">
          <cell r="A44">
            <v>10.5</v>
          </cell>
          <cell r="C44">
            <v>565.13182941616981</v>
          </cell>
        </row>
        <row r="45">
          <cell r="A45">
            <v>10.75</v>
          </cell>
          <cell r="C45">
            <v>604.4001799587802</v>
          </cell>
        </row>
        <row r="46">
          <cell r="A46">
            <v>11</v>
          </cell>
          <cell r="C46">
            <v>644.96152930452365</v>
          </cell>
        </row>
        <row r="47">
          <cell r="A47">
            <v>11.25</v>
          </cell>
          <cell r="C47">
            <v>686.66972492090508</v>
          </cell>
        </row>
        <row r="48">
          <cell r="A48">
            <v>11.5</v>
          </cell>
          <cell r="C48">
            <v>729.35856674200068</v>
          </cell>
        </row>
        <row r="49">
          <cell r="A49">
            <v>11.75</v>
          </cell>
          <cell r="C49">
            <v>772.84402156302792</v>
          </cell>
        </row>
        <row r="50">
          <cell r="A50">
            <v>12</v>
          </cell>
          <cell r="C50">
            <v>816.9271010185571</v>
          </cell>
        </row>
        <row r="51">
          <cell r="A51">
            <v>12.25</v>
          </cell>
          <cell r="C51">
            <v>861.39732151742749</v>
          </cell>
        </row>
        <row r="52">
          <cell r="A52">
            <v>12.5</v>
          </cell>
          <cell r="C52">
            <v>906.03662671655729</v>
          </cell>
        </row>
        <row r="53">
          <cell r="A53">
            <v>12.75</v>
          </cell>
          <cell r="C53">
            <v>950.62362174114753</v>
          </cell>
        </row>
        <row r="54">
          <cell r="A54">
            <v>13</v>
          </cell>
          <cell r="C54">
            <v>994.93794658751153</v>
          </cell>
        </row>
        <row r="55">
          <cell r="A55">
            <v>13.25</v>
          </cell>
          <cell r="C55">
            <v>1038.7646062689389</v>
          </cell>
        </row>
        <row r="56">
          <cell r="A56">
            <v>13.5</v>
          </cell>
          <cell r="C56">
            <v>1081.8980783444638</v>
          </cell>
        </row>
        <row r="57">
          <cell r="A57">
            <v>13.75</v>
          </cell>
          <cell r="C57">
            <v>1124.1460341733336</v>
          </cell>
        </row>
        <row r="58">
          <cell r="A58">
            <v>14</v>
          </cell>
          <cell r="C58">
            <v>1165.3325368911876</v>
          </cell>
        </row>
        <row r="59">
          <cell r="A59">
            <v>14.25</v>
          </cell>
          <cell r="C59">
            <v>1205.30061394223</v>
          </cell>
        </row>
        <row r="60">
          <cell r="A60">
            <v>14.5</v>
          </cell>
          <cell r="C60">
            <v>1243.9141415675517</v>
          </cell>
        </row>
        <row r="61">
          <cell r="A61">
            <v>14.75</v>
          </cell>
          <cell r="C61">
            <v>1281.0590192668355</v>
          </cell>
        </row>
        <row r="62">
          <cell r="A62">
            <v>15</v>
          </cell>
          <cell r="C62">
            <v>1316.6436504863898</v>
          </cell>
        </row>
        <row r="63">
          <cell r="A63">
            <v>15.25</v>
          </cell>
          <cell r="C63">
            <v>1350.5987788297052</v>
          </cell>
        </row>
        <row r="64">
          <cell r="A64">
            <v>15.5</v>
          </cell>
          <cell r="C64">
            <v>1382.8767549914426</v>
          </cell>
        </row>
        <row r="65">
          <cell r="A65">
            <v>15.75</v>
          </cell>
          <cell r="C65">
            <v>1413.4503273921866</v>
          </cell>
        </row>
        <row r="66">
          <cell r="A66">
            <v>16</v>
          </cell>
          <cell r="C66">
            <v>1442.3110590572237</v>
          </cell>
        </row>
        <row r="67">
          <cell r="A67">
            <v>16.25</v>
          </cell>
          <cell r="C67">
            <v>1469.4674753078039</v>
          </cell>
        </row>
        <row r="68">
          <cell r="A68">
            <v>16.5</v>
          </cell>
          <cell r="C68">
            <v>1494.943042522207</v>
          </cell>
        </row>
        <row r="69">
          <cell r="A69">
            <v>16.75</v>
          </cell>
          <cell r="C69">
            <v>1518.774069080202</v>
          </cell>
        </row>
        <row r="70">
          <cell r="A70">
            <v>17</v>
          </cell>
          <cell r="B70">
            <v>1518</v>
          </cell>
          <cell r="C70">
            <v>1541.0076072151658</v>
          </cell>
        </row>
        <row r="71">
          <cell r="A71">
            <v>17.25</v>
          </cell>
          <cell r="C71">
            <v>1561.6994203602358</v>
          </cell>
        </row>
        <row r="72">
          <cell r="A72">
            <v>17.5</v>
          </cell>
          <cell r="C72">
            <v>1580.9120659763821</v>
          </cell>
        </row>
        <row r="73">
          <cell r="A73">
            <v>17.75</v>
          </cell>
          <cell r="C73">
            <v>1598.7131298053894</v>
          </cell>
        </row>
        <row r="74">
          <cell r="A74">
            <v>18</v>
          </cell>
          <cell r="C74">
            <v>1615.1736347213621</v>
          </cell>
        </row>
        <row r="75">
          <cell r="A75">
            <v>18.25</v>
          </cell>
          <cell r="C75">
            <v>1630.3666363071338</v>
          </cell>
        </row>
        <row r="76">
          <cell r="A76">
            <v>18.5</v>
          </cell>
          <cell r="C76">
            <v>1644.3660081668927</v>
          </cell>
        </row>
        <row r="77">
          <cell r="A77">
            <v>18.75</v>
          </cell>
          <cell r="C77">
            <v>1657.2454128270799</v>
          </cell>
        </row>
        <row r="78">
          <cell r="A78">
            <v>19</v>
          </cell>
          <cell r="C78">
            <v>1669.0774487633571</v>
          </cell>
        </row>
        <row r="79">
          <cell r="A79">
            <v>19.25</v>
          </cell>
          <cell r="C79">
            <v>1679.9329604248426</v>
          </cell>
        </row>
        <row r="80">
          <cell r="A80">
            <v>19.5</v>
          </cell>
          <cell r="C80">
            <v>1689.880495864461</v>
          </cell>
        </row>
        <row r="81">
          <cell r="A81">
            <v>19.75</v>
          </cell>
          <cell r="C81">
            <v>1698.9858954678612</v>
          </cell>
        </row>
        <row r="82">
          <cell r="A82">
            <v>20</v>
          </cell>
          <cell r="C82">
            <v>1707.311995052271</v>
          </cell>
        </row>
        <row r="83">
          <cell r="A83">
            <v>20.25</v>
          </cell>
          <cell r="C83">
            <v>1714.9184270522812</v>
          </cell>
        </row>
        <row r="84">
          <cell r="A84">
            <v>20.5</v>
          </cell>
          <cell r="C84">
            <v>1721.86150442334</v>
          </cell>
        </row>
        <row r="85">
          <cell r="A85">
            <v>20.75</v>
          </cell>
          <cell r="C85">
            <v>1728.1941731104293</v>
          </cell>
        </row>
        <row r="86">
          <cell r="A86">
            <v>21</v>
          </cell>
          <cell r="B86">
            <v>1791</v>
          </cell>
          <cell r="C86">
            <v>1733.9660203165031</v>
          </cell>
          <cell r="D86">
            <v>1733.9660203165031</v>
          </cell>
        </row>
        <row r="87">
          <cell r="A87">
            <v>21.25</v>
          </cell>
          <cell r="D87">
            <v>1739.2233272607839</v>
          </cell>
        </row>
        <row r="88">
          <cell r="A88">
            <v>21.5</v>
          </cell>
          <cell r="D88">
            <v>1744.0091565655762</v>
          </cell>
        </row>
        <row r="89">
          <cell r="A89">
            <v>21.75</v>
          </cell>
          <cell r="D89">
            <v>1748.3634657988678</v>
          </cell>
        </row>
        <row r="90">
          <cell r="A90">
            <v>22</v>
          </cell>
          <cell r="D90">
            <v>1752.3232399940207</v>
          </cell>
        </row>
        <row r="91">
          <cell r="A91">
            <v>22.25</v>
          </cell>
          <cell r="D91">
            <v>1755.922637146776</v>
          </cell>
        </row>
        <row r="92">
          <cell r="A92">
            <v>22.5</v>
          </cell>
          <cell r="D92">
            <v>1759.1931417440928</v>
          </cell>
        </row>
        <row r="93">
          <cell r="A93">
            <v>22.75</v>
          </cell>
          <cell r="D93">
            <v>1762.163722307231</v>
          </cell>
        </row>
        <row r="94">
          <cell r="A94">
            <v>23</v>
          </cell>
          <cell r="D94">
            <v>1764.8609897368044</v>
          </cell>
        </row>
        <row r="95">
          <cell r="A95">
            <v>23.25</v>
          </cell>
          <cell r="D95">
            <v>1767.3093539376805</v>
          </cell>
        </row>
        <row r="96">
          <cell r="A96">
            <v>23.5</v>
          </cell>
          <cell r="D96">
            <v>1769.5311767861092</v>
          </cell>
        </row>
        <row r="97">
          <cell r="A97">
            <v>23.75</v>
          </cell>
          <cell r="D97">
            <v>1771.546919991019</v>
          </cell>
        </row>
        <row r="98">
          <cell r="A98">
            <v>24</v>
          </cell>
          <cell r="D98">
            <v>1773.3752868068855</v>
          </cell>
        </row>
        <row r="99">
          <cell r="A99">
            <v>24.25</v>
          </cell>
          <cell r="D99">
            <v>1775.0333568877104</v>
          </cell>
        </row>
        <row r="100">
          <cell r="A100">
            <v>24.5</v>
          </cell>
          <cell r="D100">
            <v>1776.5367138404681</v>
          </cell>
        </row>
        <row r="101">
          <cell r="A101">
            <v>24.75</v>
          </cell>
          <cell r="D101">
            <v>1777.8995652512162</v>
          </cell>
        </row>
        <row r="102">
          <cell r="A102">
            <v>25</v>
          </cell>
          <cell r="D102">
            <v>1779.1348551262963</v>
          </cell>
        </row>
        <row r="103">
          <cell r="A103">
            <v>25.25</v>
          </cell>
          <cell r="D103">
            <v>1780.2543688220833</v>
          </cell>
        </row>
        <row r="104">
          <cell r="A104">
            <v>25.5</v>
          </cell>
          <cell r="D104">
            <v>1781.2688306361169</v>
          </cell>
        </row>
        <row r="105">
          <cell r="A105">
            <v>25.75</v>
          </cell>
          <cell r="D105">
            <v>1782.1879943057731</v>
          </cell>
        </row>
        <row r="106">
          <cell r="A106">
            <v>26</v>
          </cell>
          <cell r="D106">
            <v>1783.0207267127762</v>
          </cell>
        </row>
        <row r="107">
          <cell r="A107">
            <v>26.25</v>
          </cell>
          <cell r="D107">
            <v>1783.7750851268499</v>
          </cell>
        </row>
        <row r="108">
          <cell r="A108">
            <v>26.5</v>
          </cell>
          <cell r="D108">
            <v>1784.4583883431949</v>
          </cell>
        </row>
        <row r="109">
          <cell r="A109">
            <v>26.75</v>
          </cell>
          <cell r="D109">
            <v>1785.0772820790546</v>
          </cell>
        </row>
        <row r="110">
          <cell r="A110">
            <v>27</v>
          </cell>
          <cell r="D110">
            <v>1785.6377989968598</v>
          </cell>
        </row>
        <row r="111">
          <cell r="A111">
            <v>27.25</v>
          </cell>
          <cell r="D111">
            <v>1786.1454137172486</v>
          </cell>
        </row>
        <row r="112">
          <cell r="A112">
            <v>27.5</v>
          </cell>
          <cell r="D112">
            <v>1786.6050931762727</v>
          </cell>
        </row>
        <row r="113">
          <cell r="A113">
            <v>27.75</v>
          </cell>
          <cell r="D113">
            <v>1787.0213426686128</v>
          </cell>
        </row>
        <row r="114">
          <cell r="A114">
            <v>28</v>
          </cell>
          <cell r="D114">
            <v>1787.398247903712</v>
          </cell>
        </row>
        <row r="115">
          <cell r="A115">
            <v>28.25</v>
          </cell>
          <cell r="D115">
            <v>1787.7395133852056</v>
          </cell>
        </row>
        <row r="116">
          <cell r="A116">
            <v>28.5</v>
          </cell>
          <cell r="D116">
            <v>1788.0484974065459</v>
          </cell>
        </row>
        <row r="117">
          <cell r="A117">
            <v>28.75</v>
          </cell>
          <cell r="D117">
            <v>1788.3282439378388</v>
          </cell>
        </row>
        <row r="118">
          <cell r="A118">
            <v>29</v>
          </cell>
          <cell r="D118">
            <v>1788.5815116609654</v>
          </cell>
        </row>
        <row r="119">
          <cell r="A119">
            <v>29.25</v>
          </cell>
          <cell r="D119">
            <v>1788.8108003924031</v>
          </cell>
        </row>
        <row r="120">
          <cell r="A120">
            <v>29.5</v>
          </cell>
          <cell r="D120">
            <v>1789.0183751160021</v>
          </cell>
        </row>
        <row r="121">
          <cell r="A121">
            <v>29.75</v>
          </cell>
          <cell r="D121">
            <v>1789.2062878314398</v>
          </cell>
        </row>
        <row r="122">
          <cell r="A122">
            <v>30</v>
          </cell>
          <cell r="D122">
            <v>1789.3763974083249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spleto"/>
      <sheetName val="Tyrranosaurus"/>
      <sheetName val="Gorgosaurus"/>
      <sheetName val="Albertosaurus"/>
    </sheetNames>
    <sheetDataSet>
      <sheetData sheetId="0" refreshError="1"/>
      <sheetData sheetId="1">
        <row r="2">
          <cell r="A2">
            <v>0</v>
          </cell>
          <cell r="D2">
            <v>12.432982643926085</v>
          </cell>
        </row>
        <row r="3">
          <cell r="A3">
            <v>0.25</v>
          </cell>
          <cell r="D3">
            <v>13.726934444745471</v>
          </cell>
        </row>
        <row r="4">
          <cell r="A4">
            <v>0.5</v>
          </cell>
          <cell r="D4">
            <v>15.154405709332034</v>
          </cell>
          <cell r="I4">
            <v>10</v>
          </cell>
          <cell r="J4">
            <v>496</v>
          </cell>
        </row>
        <row r="5">
          <cell r="A5">
            <v>0.75</v>
          </cell>
          <cell r="D5">
            <v>16.728923222332703</v>
          </cell>
          <cell r="I5">
            <v>17</v>
          </cell>
          <cell r="J5">
            <v>1518</v>
          </cell>
        </row>
        <row r="6">
          <cell r="A6">
            <v>1</v>
          </cell>
          <cell r="D6">
            <v>18.465329468315847</v>
          </cell>
          <cell r="I6">
            <v>21</v>
          </cell>
          <cell r="J6">
            <v>1791</v>
          </cell>
        </row>
        <row r="7">
          <cell r="A7">
            <v>1.25</v>
          </cell>
          <cell r="D7">
            <v>20.379898650495239</v>
          </cell>
        </row>
        <row r="8">
          <cell r="A8">
            <v>1.5</v>
          </cell>
          <cell r="D8">
            <v>22.490460285693395</v>
          </cell>
        </row>
        <row r="9">
          <cell r="A9">
            <v>1.75</v>
          </cell>
          <cell r="D9">
            <v>24.81653024329643</v>
          </cell>
        </row>
        <row r="10">
          <cell r="A10">
            <v>2</v>
          </cell>
          <cell r="D10">
            <v>27.379448906187559</v>
          </cell>
        </row>
        <row r="11">
          <cell r="A11">
            <v>2.25</v>
          </cell>
          <cell r="D11">
            <v>30.202525892428209</v>
          </cell>
        </row>
        <row r="12">
          <cell r="A12">
            <v>2.5</v>
          </cell>
          <cell r="D12">
            <v>33.311190478968982</v>
          </cell>
        </row>
        <row r="13">
          <cell r="A13">
            <v>2.75</v>
          </cell>
          <cell r="D13">
            <v>36.733146503233272</v>
          </cell>
        </row>
        <row r="14">
          <cell r="A14">
            <v>3</v>
          </cell>
          <cell r="D14">
            <v>40.498530074621712</v>
          </cell>
        </row>
        <row r="15">
          <cell r="A15">
            <v>3.25</v>
          </cell>
          <cell r="D15">
            <v>44.640067894980071</v>
          </cell>
        </row>
        <row r="16">
          <cell r="A16">
            <v>3.5</v>
          </cell>
          <cell r="D16">
            <v>49.1932333539891</v>
          </cell>
        </row>
        <row r="17">
          <cell r="A17">
            <v>3.75</v>
          </cell>
          <cell r="D17">
            <v>54.196396822030422</v>
          </cell>
        </row>
        <row r="18">
          <cell r="A18">
            <v>4</v>
          </cell>
          <cell r="D18">
            <v>59.690965700656399</v>
          </cell>
        </row>
        <row r="19">
          <cell r="A19">
            <v>4.25</v>
          </cell>
          <cell r="D19">
            <v>65.72150880343726</v>
          </cell>
        </row>
        <row r="20">
          <cell r="A20">
            <v>4.5</v>
          </cell>
          <cell r="D20">
            <v>72.335858526214324</v>
          </cell>
        </row>
        <row r="21">
          <cell r="A21">
            <v>4.75</v>
          </cell>
          <cell r="D21">
            <v>79.585183030759168</v>
          </cell>
        </row>
        <row r="22">
          <cell r="A22">
            <v>5</v>
          </cell>
          <cell r="D22">
            <v>87.524019323842012</v>
          </cell>
        </row>
        <row r="23">
          <cell r="A23">
            <v>5.25</v>
          </cell>
          <cell r="D23">
            <v>96.210256691461126</v>
          </cell>
        </row>
        <row r="24">
          <cell r="A24">
            <v>5.5</v>
          </cell>
          <cell r="D24">
            <v>105.70505848828039</v>
          </cell>
        </row>
        <row r="25">
          <cell r="A25">
            <v>5.75</v>
          </cell>
          <cell r="D25">
            <v>116.07270884815392</v>
          </cell>
        </row>
        <row r="26">
          <cell r="A26">
            <v>6</v>
          </cell>
          <cell r="D26">
            <v>127.38036956044003</v>
          </cell>
        </row>
        <row r="27">
          <cell r="A27">
            <v>6.25</v>
          </cell>
          <cell r="D27">
            <v>139.69773126459191</v>
          </cell>
        </row>
        <row r="28">
          <cell r="A28">
            <v>6.5</v>
          </cell>
          <cell r="D28">
            <v>153.09654239999946</v>
          </cell>
        </row>
        <row r="29">
          <cell r="A29">
            <v>6.75</v>
          </cell>
          <cell r="D29">
            <v>167.64999919037416</v>
          </cell>
        </row>
        <row r="30">
          <cell r="A30">
            <v>7</v>
          </cell>
          <cell r="D30">
            <v>183.43198055547785</v>
          </cell>
        </row>
        <row r="31">
          <cell r="A31">
            <v>7.25</v>
          </cell>
          <cell r="D31">
            <v>200.5161134680686</v>
          </cell>
        </row>
        <row r="32">
          <cell r="A32">
            <v>7.5</v>
          </cell>
          <cell r="D32">
            <v>218.97465716708399</v>
          </cell>
        </row>
        <row r="33">
          <cell r="A33">
            <v>7.75</v>
          </cell>
          <cell r="D33">
            <v>238.87719905389366</v>
          </cell>
        </row>
        <row r="34">
          <cell r="A34">
            <v>8</v>
          </cell>
          <cell r="D34">
            <v>260.28916126306461</v>
          </cell>
        </row>
        <row r="35">
          <cell r="A35">
            <v>8.25</v>
          </cell>
          <cell r="D35">
            <v>283.27012497454609</v>
          </cell>
        </row>
        <row r="36">
          <cell r="A36">
            <v>8.5</v>
          </cell>
          <cell r="D36">
            <v>307.87198957419446</v>
          </cell>
        </row>
        <row r="37">
          <cell r="A37">
            <v>8.75</v>
          </cell>
          <cell r="D37">
            <v>334.13699566904734</v>
          </cell>
        </row>
        <row r="38">
          <cell r="A38">
            <v>9</v>
          </cell>
          <cell r="D38">
            <v>362.09565440684764</v>
          </cell>
        </row>
        <row r="39">
          <cell r="A39">
            <v>9.25</v>
          </cell>
          <cell r="D39">
            <v>391.76463996324424</v>
          </cell>
        </row>
        <row r="40">
          <cell r="A40">
            <v>9.5</v>
          </cell>
          <cell r="D40">
            <v>423.14471658524013</v>
          </cell>
        </row>
        <row r="41">
          <cell r="A41">
            <v>9.75</v>
          </cell>
          <cell r="D41">
            <v>456.21878506755775</v>
          </cell>
        </row>
        <row r="42">
          <cell r="A42">
            <v>10</v>
          </cell>
          <cell r="C42">
            <v>490.95014459171693</v>
          </cell>
          <cell r="D42">
            <v>490.95014459171693</v>
          </cell>
        </row>
        <row r="43">
          <cell r="A43">
            <v>10.25</v>
          </cell>
          <cell r="C43">
            <v>527.28107291803849</v>
          </cell>
        </row>
        <row r="44">
          <cell r="A44">
            <v>10.5</v>
          </cell>
          <cell r="C44">
            <v>565.13182941616981</v>
          </cell>
        </row>
        <row r="45">
          <cell r="A45">
            <v>10.75</v>
          </cell>
          <cell r="C45">
            <v>604.4001799587802</v>
          </cell>
        </row>
        <row r="46">
          <cell r="A46">
            <v>11</v>
          </cell>
          <cell r="C46">
            <v>644.96152930452365</v>
          </cell>
        </row>
        <row r="47">
          <cell r="A47">
            <v>11.25</v>
          </cell>
          <cell r="C47">
            <v>686.66972492090508</v>
          </cell>
        </row>
        <row r="48">
          <cell r="A48">
            <v>11.5</v>
          </cell>
          <cell r="C48">
            <v>729.35856674200068</v>
          </cell>
        </row>
        <row r="49">
          <cell r="A49">
            <v>11.75</v>
          </cell>
          <cell r="C49">
            <v>772.84402156302792</v>
          </cell>
        </row>
        <row r="50">
          <cell r="A50">
            <v>12</v>
          </cell>
          <cell r="C50">
            <v>816.9271010185571</v>
          </cell>
        </row>
        <row r="51">
          <cell r="A51">
            <v>12.25</v>
          </cell>
          <cell r="C51">
            <v>861.39732151742749</v>
          </cell>
        </row>
        <row r="52">
          <cell r="A52">
            <v>12.5</v>
          </cell>
          <cell r="C52">
            <v>906.03662671655729</v>
          </cell>
        </row>
        <row r="53">
          <cell r="A53">
            <v>12.75</v>
          </cell>
          <cell r="C53">
            <v>950.62362174114753</v>
          </cell>
        </row>
        <row r="54">
          <cell r="A54">
            <v>13</v>
          </cell>
          <cell r="C54">
            <v>994.93794658751153</v>
          </cell>
        </row>
        <row r="55">
          <cell r="A55">
            <v>13.25</v>
          </cell>
          <cell r="C55">
            <v>1038.7646062689389</v>
          </cell>
        </row>
        <row r="56">
          <cell r="A56">
            <v>13.5</v>
          </cell>
          <cell r="C56">
            <v>1081.8980783444638</v>
          </cell>
        </row>
        <row r="57">
          <cell r="A57">
            <v>13.75</v>
          </cell>
          <cell r="C57">
            <v>1124.1460341733336</v>
          </cell>
        </row>
        <row r="58">
          <cell r="A58">
            <v>14</v>
          </cell>
          <cell r="C58">
            <v>1165.3325368911876</v>
          </cell>
        </row>
        <row r="59">
          <cell r="A59">
            <v>14.25</v>
          </cell>
          <cell r="C59">
            <v>1205.30061394223</v>
          </cell>
        </row>
        <row r="60">
          <cell r="A60">
            <v>14.5</v>
          </cell>
          <cell r="C60">
            <v>1243.9141415675517</v>
          </cell>
        </row>
        <row r="61">
          <cell r="A61">
            <v>14.75</v>
          </cell>
          <cell r="C61">
            <v>1281.0590192668355</v>
          </cell>
        </row>
        <row r="62">
          <cell r="A62">
            <v>15</v>
          </cell>
          <cell r="C62">
            <v>1316.6436504863898</v>
          </cell>
        </row>
        <row r="63">
          <cell r="A63">
            <v>15.25</v>
          </cell>
          <cell r="C63">
            <v>1350.5987788297052</v>
          </cell>
        </row>
        <row r="64">
          <cell r="A64">
            <v>15.5</v>
          </cell>
          <cell r="C64">
            <v>1382.8767549914426</v>
          </cell>
        </row>
        <row r="65">
          <cell r="A65">
            <v>15.75</v>
          </cell>
          <cell r="C65">
            <v>1413.4503273921866</v>
          </cell>
        </row>
        <row r="66">
          <cell r="A66">
            <v>16</v>
          </cell>
          <cell r="C66">
            <v>1442.3110590572237</v>
          </cell>
        </row>
        <row r="67">
          <cell r="A67">
            <v>16.25</v>
          </cell>
          <cell r="C67">
            <v>1469.4674753078039</v>
          </cell>
        </row>
        <row r="68">
          <cell r="A68">
            <v>16.5</v>
          </cell>
          <cell r="C68">
            <v>1494.943042522207</v>
          </cell>
        </row>
        <row r="69">
          <cell r="A69">
            <v>16.75</v>
          </cell>
          <cell r="C69">
            <v>1518.774069080202</v>
          </cell>
        </row>
        <row r="70">
          <cell r="A70">
            <v>17</v>
          </cell>
          <cell r="C70">
            <v>1541.0076072151658</v>
          </cell>
        </row>
        <row r="71">
          <cell r="A71">
            <v>17.25</v>
          </cell>
          <cell r="C71">
            <v>1561.6994203602358</v>
          </cell>
        </row>
        <row r="72">
          <cell r="A72">
            <v>17.5</v>
          </cell>
          <cell r="C72">
            <v>1580.9120659763821</v>
          </cell>
        </row>
        <row r="73">
          <cell r="A73">
            <v>17.75</v>
          </cell>
          <cell r="C73">
            <v>1598.7131298053894</v>
          </cell>
        </row>
        <row r="74">
          <cell r="A74">
            <v>18</v>
          </cell>
          <cell r="C74">
            <v>1615.1736347213621</v>
          </cell>
        </row>
        <row r="75">
          <cell r="A75">
            <v>18.25</v>
          </cell>
          <cell r="C75">
            <v>1630.3666363071338</v>
          </cell>
        </row>
        <row r="76">
          <cell r="A76">
            <v>18.5</v>
          </cell>
          <cell r="C76">
            <v>1644.3660081668927</v>
          </cell>
        </row>
        <row r="77">
          <cell r="A77">
            <v>18.75</v>
          </cell>
          <cell r="C77">
            <v>1657.2454128270799</v>
          </cell>
        </row>
        <row r="78">
          <cell r="A78">
            <v>19</v>
          </cell>
          <cell r="C78">
            <v>1669.0774487633571</v>
          </cell>
        </row>
        <row r="79">
          <cell r="A79">
            <v>19.25</v>
          </cell>
          <cell r="C79">
            <v>1679.9329604248426</v>
          </cell>
        </row>
        <row r="80">
          <cell r="A80">
            <v>19.5</v>
          </cell>
          <cell r="C80">
            <v>1689.880495864461</v>
          </cell>
        </row>
        <row r="81">
          <cell r="A81">
            <v>19.75</v>
          </cell>
          <cell r="C81">
            <v>1698.9858954678612</v>
          </cell>
        </row>
        <row r="82">
          <cell r="A82">
            <v>20</v>
          </cell>
          <cell r="C82">
            <v>1707.311995052271</v>
          </cell>
        </row>
        <row r="83">
          <cell r="A83">
            <v>20.25</v>
          </cell>
          <cell r="C83">
            <v>1714.9184270522812</v>
          </cell>
        </row>
        <row r="84">
          <cell r="A84">
            <v>20.5</v>
          </cell>
          <cell r="C84">
            <v>1721.86150442334</v>
          </cell>
        </row>
        <row r="85">
          <cell r="A85">
            <v>20.75</v>
          </cell>
          <cell r="C85">
            <v>1728.1941731104293</v>
          </cell>
        </row>
        <row r="86">
          <cell r="A86">
            <v>21</v>
          </cell>
          <cell r="C86">
            <v>1733.9660203165031</v>
          </cell>
          <cell r="D86">
            <v>1733.9660203165031</v>
          </cell>
        </row>
        <row r="87">
          <cell r="A87">
            <v>21.25</v>
          </cell>
          <cell r="D87">
            <v>1739.2233272607839</v>
          </cell>
        </row>
        <row r="88">
          <cell r="A88">
            <v>21.5</v>
          </cell>
          <cell r="D88">
            <v>1744.0091565655762</v>
          </cell>
        </row>
        <row r="89">
          <cell r="A89">
            <v>21.75</v>
          </cell>
          <cell r="D89">
            <v>1748.3634657988678</v>
          </cell>
        </row>
        <row r="90">
          <cell r="A90">
            <v>22</v>
          </cell>
          <cell r="D90">
            <v>1752.3232399940207</v>
          </cell>
        </row>
        <row r="91">
          <cell r="A91">
            <v>22.25</v>
          </cell>
          <cell r="D91">
            <v>1755.922637146776</v>
          </cell>
        </row>
        <row r="92">
          <cell r="A92">
            <v>22.5</v>
          </cell>
          <cell r="D92">
            <v>1759.1931417440928</v>
          </cell>
        </row>
        <row r="93">
          <cell r="A93">
            <v>22.75</v>
          </cell>
          <cell r="D93">
            <v>1762.163722307231</v>
          </cell>
        </row>
        <row r="94">
          <cell r="A94">
            <v>23</v>
          </cell>
          <cell r="D94">
            <v>1764.8609897368044</v>
          </cell>
        </row>
        <row r="95">
          <cell r="A95">
            <v>23.25</v>
          </cell>
          <cell r="D95">
            <v>1767.3093539376805</v>
          </cell>
        </row>
        <row r="96">
          <cell r="A96">
            <v>23.5</v>
          </cell>
          <cell r="D96">
            <v>1769.5311767861092</v>
          </cell>
        </row>
        <row r="97">
          <cell r="A97">
            <v>23.75</v>
          </cell>
          <cell r="D97">
            <v>1771.546919991019</v>
          </cell>
        </row>
        <row r="98">
          <cell r="A98">
            <v>24</v>
          </cell>
          <cell r="D98">
            <v>1773.3752868068855</v>
          </cell>
        </row>
        <row r="99">
          <cell r="A99">
            <v>24.25</v>
          </cell>
          <cell r="D99">
            <v>1775.0333568877104</v>
          </cell>
        </row>
        <row r="100">
          <cell r="A100">
            <v>24.5</v>
          </cell>
          <cell r="D100">
            <v>1776.5367138404681</v>
          </cell>
        </row>
        <row r="101">
          <cell r="A101">
            <v>24.75</v>
          </cell>
          <cell r="D101">
            <v>1777.8995652512162</v>
          </cell>
        </row>
        <row r="102">
          <cell r="A102">
            <v>25</v>
          </cell>
          <cell r="D102">
            <v>1779.1348551262963</v>
          </cell>
        </row>
        <row r="103">
          <cell r="A103">
            <v>25.25</v>
          </cell>
          <cell r="D103">
            <v>1780.2543688220833</v>
          </cell>
        </row>
        <row r="104">
          <cell r="A104">
            <v>25.5</v>
          </cell>
          <cell r="D104">
            <v>1781.2688306361169</v>
          </cell>
        </row>
        <row r="105">
          <cell r="A105">
            <v>25.75</v>
          </cell>
          <cell r="D105">
            <v>1782.1879943057731</v>
          </cell>
        </row>
        <row r="106">
          <cell r="A106">
            <v>26</v>
          </cell>
          <cell r="D106">
            <v>1783.0207267127762</v>
          </cell>
        </row>
        <row r="107">
          <cell r="A107">
            <v>26.25</v>
          </cell>
          <cell r="D107">
            <v>1783.7750851268499</v>
          </cell>
        </row>
        <row r="108">
          <cell r="A108">
            <v>26.5</v>
          </cell>
          <cell r="D108">
            <v>1784.4583883431949</v>
          </cell>
        </row>
        <row r="109">
          <cell r="A109">
            <v>26.75</v>
          </cell>
          <cell r="D109">
            <v>1785.0772820790546</v>
          </cell>
        </row>
        <row r="110">
          <cell r="A110">
            <v>27</v>
          </cell>
          <cell r="D110">
            <v>1785.6377989968598</v>
          </cell>
        </row>
        <row r="111">
          <cell r="A111">
            <v>27.25</v>
          </cell>
          <cell r="D111">
            <v>1786.1454137172486</v>
          </cell>
        </row>
        <row r="112">
          <cell r="A112">
            <v>27.5</v>
          </cell>
          <cell r="D112">
            <v>1786.6050931762727</v>
          </cell>
        </row>
        <row r="113">
          <cell r="A113">
            <v>27.75</v>
          </cell>
          <cell r="D113">
            <v>1787.0213426686128</v>
          </cell>
        </row>
        <row r="114">
          <cell r="A114">
            <v>28</v>
          </cell>
          <cell r="D114">
            <v>1787.398247903712</v>
          </cell>
        </row>
        <row r="115">
          <cell r="A115">
            <v>28.25</v>
          </cell>
          <cell r="D115">
            <v>1787.7395133852056</v>
          </cell>
        </row>
        <row r="116">
          <cell r="A116">
            <v>28.5</v>
          </cell>
          <cell r="D116">
            <v>1788.0484974065459</v>
          </cell>
        </row>
        <row r="117">
          <cell r="A117">
            <v>28.75</v>
          </cell>
          <cell r="D117">
            <v>1788.3282439378388</v>
          </cell>
        </row>
        <row r="118">
          <cell r="A118">
            <v>29</v>
          </cell>
          <cell r="D118">
            <v>1788.5815116609654</v>
          </cell>
        </row>
        <row r="119">
          <cell r="A119">
            <v>29.25</v>
          </cell>
          <cell r="D119">
            <v>1788.8108003924031</v>
          </cell>
        </row>
        <row r="120">
          <cell r="A120">
            <v>29.5</v>
          </cell>
          <cell r="D120">
            <v>1789.0183751160021</v>
          </cell>
        </row>
        <row r="121">
          <cell r="A121">
            <v>29.75</v>
          </cell>
          <cell r="D121">
            <v>1789.2062878314398</v>
          </cell>
        </row>
        <row r="122">
          <cell r="A122">
            <v>30</v>
          </cell>
          <cell r="D122">
            <v>1789.3763974083249</v>
          </cell>
        </row>
      </sheetData>
      <sheetData sheetId="2">
        <row r="2">
          <cell r="A2">
            <v>0</v>
          </cell>
          <cell r="D2">
            <v>19.168515182725606</v>
          </cell>
        </row>
        <row r="3">
          <cell r="A3">
            <v>0.25</v>
          </cell>
          <cell r="D3">
            <v>20.882655395897043</v>
          </cell>
        </row>
        <row r="4">
          <cell r="A4">
            <v>0.5</v>
          </cell>
          <cell r="D4">
            <v>22.749463354061238</v>
          </cell>
        </row>
        <row r="5">
          <cell r="A5">
            <v>0.75</v>
          </cell>
          <cell r="D5">
            <v>24.782420685911987</v>
          </cell>
        </row>
        <row r="6">
          <cell r="A6">
            <v>1</v>
          </cell>
          <cell r="D6">
            <v>26.99617799002397</v>
          </cell>
        </row>
        <row r="7">
          <cell r="A7">
            <v>1.25</v>
          </cell>
          <cell r="D7">
            <v>29.40665216961478</v>
          </cell>
        </row>
        <row r="8">
          <cell r="A8">
            <v>1.5</v>
          </cell>
          <cell r="D8">
            <v>32.031131115321749</v>
          </cell>
        </row>
        <row r="9">
          <cell r="A9">
            <v>1.75</v>
          </cell>
          <cell r="D9">
            <v>34.888386145174117</v>
          </cell>
        </row>
        <row r="10">
          <cell r="A10">
            <v>2</v>
          </cell>
          <cell r="C10">
            <v>37.998792603604784</v>
          </cell>
          <cell r="D10">
            <v>37.998792603604784</v>
          </cell>
        </row>
        <row r="11">
          <cell r="A11">
            <v>2.25</v>
          </cell>
          <cell r="C11">
            <v>41.384459005906677</v>
          </cell>
        </row>
        <row r="12">
          <cell r="A12">
            <v>2.5</v>
          </cell>
          <cell r="C12">
            <v>45.069365089108778</v>
          </cell>
        </row>
        <row r="13">
          <cell r="A13">
            <v>2.75</v>
          </cell>
          <cell r="C13">
            <v>49.07950909260898</v>
          </cell>
        </row>
        <row r="14">
          <cell r="A14">
            <v>3</v>
          </cell>
          <cell r="C14">
            <v>53.443064539469361</v>
          </cell>
        </row>
        <row r="15">
          <cell r="A15">
            <v>3.25</v>
          </cell>
          <cell r="C15">
            <v>58.190546719069943</v>
          </cell>
        </row>
        <row r="16">
          <cell r="A16">
            <v>3.5</v>
          </cell>
          <cell r="C16">
            <v>63.354988980376739</v>
          </cell>
        </row>
        <row r="17">
          <cell r="A17">
            <v>3.75</v>
          </cell>
          <cell r="C17">
            <v>68.972128828482468</v>
          </cell>
        </row>
        <row r="18">
          <cell r="A18">
            <v>4</v>
          </cell>
          <cell r="C18">
            <v>75.080603670844766</v>
          </cell>
        </row>
        <row r="19">
          <cell r="A19">
            <v>4.25</v>
          </cell>
          <cell r="C19">
            <v>81.722155878751423</v>
          </cell>
        </row>
        <row r="20">
          <cell r="A20">
            <v>4.5</v>
          </cell>
          <cell r="C20">
            <v>88.94184660837567</v>
          </cell>
        </row>
        <row r="21">
          <cell r="A21">
            <v>4.75</v>
          </cell>
          <cell r="C21">
            <v>96.788277558146049</v>
          </cell>
        </row>
        <row r="22">
          <cell r="A22">
            <v>5</v>
          </cell>
          <cell r="C22">
            <v>105.31381951831287</v>
          </cell>
        </row>
        <row r="23">
          <cell r="A23">
            <v>5.25</v>
          </cell>
          <cell r="C23">
            <v>114.57484618729846</v>
          </cell>
        </row>
        <row r="24">
          <cell r="A24">
            <v>5.5</v>
          </cell>
          <cell r="C24">
            <v>124.63197128006134</v>
          </cell>
        </row>
        <row r="25">
          <cell r="A25">
            <v>5.75</v>
          </cell>
          <cell r="C25">
            <v>135.55028642846349</v>
          </cell>
        </row>
        <row r="26">
          <cell r="A26">
            <v>6</v>
          </cell>
          <cell r="C26">
            <v>147.39959676472387</v>
          </cell>
        </row>
        <row r="27">
          <cell r="A27">
            <v>6.25</v>
          </cell>
          <cell r="C27">
            <v>160.25465037911249</v>
          </cell>
        </row>
        <row r="28">
          <cell r="A28">
            <v>6.5</v>
          </cell>
          <cell r="C28">
            <v>174.1953570456044</v>
          </cell>
        </row>
        <row r="29">
          <cell r="A29">
            <v>6.75</v>
          </cell>
          <cell r="C29">
            <v>189.30699070931473</v>
          </cell>
        </row>
        <row r="30">
          <cell r="A30">
            <v>7</v>
          </cell>
          <cell r="C30">
            <v>205.68036922456437</v>
          </cell>
        </row>
        <row r="31">
          <cell r="A31">
            <v>7.25</v>
          </cell>
          <cell r="C31">
            <v>223.41200372309837</v>
          </cell>
        </row>
        <row r="32">
          <cell r="A32">
            <v>7.5</v>
          </cell>
          <cell r="C32">
            <v>242.60420878364852</v>
          </cell>
        </row>
        <row r="33">
          <cell r="A33">
            <v>7.75</v>
          </cell>
          <cell r="C33">
            <v>263.36516327810659</v>
          </cell>
        </row>
        <row r="34">
          <cell r="A34">
            <v>8</v>
          </cell>
          <cell r="C34">
            <v>285.80891040532538</v>
          </cell>
        </row>
        <row r="35">
          <cell r="A35">
            <v>8.25</v>
          </cell>
          <cell r="C35">
            <v>310.05528402006576</v>
          </cell>
        </row>
        <row r="36">
          <cell r="A36">
            <v>8.5</v>
          </cell>
          <cell r="C36">
            <v>336.22974696291129</v>
          </cell>
        </row>
        <row r="37">
          <cell r="A37">
            <v>8.75</v>
          </cell>
          <cell r="C37">
            <v>364.46312575241109</v>
          </cell>
        </row>
        <row r="38">
          <cell r="A38">
            <v>9</v>
          </cell>
          <cell r="C38">
            <v>394.89122478512991</v>
          </cell>
        </row>
        <row r="39">
          <cell r="A39">
            <v>9.25</v>
          </cell>
          <cell r="C39">
            <v>427.65430219308251</v>
          </cell>
        </row>
        <row r="40">
          <cell r="A40">
            <v>9.5</v>
          </cell>
          <cell r="C40">
            <v>462.89638884171086</v>
          </cell>
        </row>
        <row r="41">
          <cell r="A41">
            <v>9.75</v>
          </cell>
          <cell r="C41">
            <v>500.76443174638109</v>
          </cell>
        </row>
        <row r="42">
          <cell r="A42">
            <v>10</v>
          </cell>
          <cell r="C42">
            <v>541.40724359268404</v>
          </cell>
        </row>
        <row r="43">
          <cell r="A43">
            <v>10.25</v>
          </cell>
          <cell r="C43">
            <v>584.97424123457813</v>
          </cell>
        </row>
        <row r="44">
          <cell r="A44">
            <v>10.5</v>
          </cell>
          <cell r="C44">
            <v>631.61395819612471</v>
          </cell>
        </row>
        <row r="45">
          <cell r="A45">
            <v>10.75</v>
          </cell>
          <cell r="C45">
            <v>681.47231950323078</v>
          </cell>
        </row>
        <row r="46">
          <cell r="A46">
            <v>11</v>
          </cell>
          <cell r="C46">
            <v>734.69067180011041</v>
          </cell>
        </row>
        <row r="47">
          <cell r="A47">
            <v>11.25</v>
          </cell>
          <cell r="C47">
            <v>791.40356781652167</v>
          </cell>
        </row>
        <row r="48">
          <cell r="A48">
            <v>11.5</v>
          </cell>
          <cell r="C48">
            <v>851.7363119582767</v>
          </cell>
        </row>
        <row r="49">
          <cell r="A49">
            <v>11.75</v>
          </cell>
          <cell r="C49">
            <v>915.80228313964994</v>
          </cell>
        </row>
        <row r="50">
          <cell r="A50">
            <v>12</v>
          </cell>
          <cell r="C50">
            <v>983.70006191222706</v>
          </cell>
        </row>
        <row r="51">
          <cell r="A51">
            <v>12.25</v>
          </cell>
          <cell r="C51">
            <v>1055.5104012979823</v>
          </cell>
        </row>
        <row r="52">
          <cell r="A52">
            <v>12.5</v>
          </cell>
          <cell r="C52">
            <v>1131.2930941833672</v>
          </cell>
        </row>
        <row r="53">
          <cell r="A53">
            <v>12.75</v>
          </cell>
          <cell r="C53">
            <v>1211.0838041840186</v>
          </cell>
        </row>
        <row r="54">
          <cell r="A54">
            <v>13</v>
          </cell>
          <cell r="C54">
            <v>1294.8909408729337</v>
          </cell>
        </row>
        <row r="55">
          <cell r="A55">
            <v>13.25</v>
          </cell>
          <cell r="C55">
            <v>1382.6926733272296</v>
          </cell>
        </row>
        <row r="56">
          <cell r="A56">
            <v>13.5</v>
          </cell>
          <cell r="C56">
            <v>1474.4341870843289</v>
          </cell>
        </row>
        <row r="57">
          <cell r="A57">
            <v>13.75</v>
          </cell>
          <cell r="C57">
            <v>1570.0252976952077</v>
          </cell>
        </row>
        <row r="58">
          <cell r="A58">
            <v>14</v>
          </cell>
          <cell r="C58">
            <v>1669.3385379744784</v>
          </cell>
        </row>
        <row r="59">
          <cell r="A59">
            <v>14.25</v>
          </cell>
          <cell r="C59">
            <v>1772.2078346934218</v>
          </cell>
        </row>
        <row r="60">
          <cell r="A60">
            <v>14.5</v>
          </cell>
          <cell r="C60">
            <v>1878.4278829436578</v>
          </cell>
        </row>
        <row r="61">
          <cell r="A61">
            <v>14.75</v>
          </cell>
          <cell r="C61">
            <v>1987.7543121259259</v>
          </cell>
        </row>
        <row r="62">
          <cell r="A62">
            <v>15</v>
          </cell>
          <cell r="C62">
            <v>2099.9047163316159</v>
          </cell>
        </row>
        <row r="63">
          <cell r="A63">
            <v>15.25</v>
          </cell>
          <cell r="C63">
            <v>2214.5605941565664</v>
          </cell>
        </row>
        <row r="64">
          <cell r="A64">
            <v>15.5</v>
          </cell>
          <cell r="C64">
            <v>2331.3702096795632</v>
          </cell>
        </row>
        <row r="65">
          <cell r="A65">
            <v>15.75</v>
          </cell>
          <cell r="C65">
            <v>2449.9523490061342</v>
          </cell>
        </row>
        <row r="66">
          <cell r="A66">
            <v>16</v>
          </cell>
          <cell r="C66">
            <v>2569.900907500391</v>
          </cell>
        </row>
        <row r="67">
          <cell r="A67">
            <v>16.25</v>
          </cell>
          <cell r="C67">
            <v>2690.7902040693843</v>
          </cell>
        </row>
        <row r="68">
          <cell r="A68">
            <v>16.5</v>
          </cell>
          <cell r="C68">
            <v>2812.1808832765605</v>
          </cell>
        </row>
        <row r="69">
          <cell r="A69">
            <v>16.75</v>
          </cell>
          <cell r="C69">
            <v>2933.6262362351999</v>
          </cell>
        </row>
        <row r="70">
          <cell r="A70">
            <v>17</v>
          </cell>
          <cell r="C70">
            <v>3054.6787494418131</v>
          </cell>
        </row>
        <row r="71">
          <cell r="A71">
            <v>17.25</v>
          </cell>
          <cell r="C71">
            <v>3174.8966786661608</v>
          </cell>
        </row>
        <row r="72">
          <cell r="A72">
            <v>17.5</v>
          </cell>
          <cell r="C72">
            <v>3293.8504436829348</v>
          </cell>
        </row>
        <row r="73">
          <cell r="A73">
            <v>17.75</v>
          </cell>
          <cell r="C73">
            <v>3411.1286491177079</v>
          </cell>
        </row>
        <row r="74">
          <cell r="A74">
            <v>18</v>
          </cell>
          <cell r="C74">
            <v>3526.3435562247219</v>
          </cell>
        </row>
        <row r="75">
          <cell r="A75">
            <v>18.25</v>
          </cell>
          <cell r="C75">
            <v>3639.1358584716681</v>
          </cell>
        </row>
        <row r="76">
          <cell r="A76">
            <v>18.5</v>
          </cell>
          <cell r="C76">
            <v>3749.1786482199614</v>
          </cell>
        </row>
        <row r="77">
          <cell r="A77">
            <v>18.75</v>
          </cell>
          <cell r="C77">
            <v>3856.1805000204477</v>
          </cell>
        </row>
        <row r="78">
          <cell r="A78">
            <v>19</v>
          </cell>
          <cell r="C78">
            <v>3959.8876354337963</v>
          </cell>
        </row>
        <row r="79">
          <cell r="A79">
            <v>19.25</v>
          </cell>
          <cell r="C79">
            <v>4060.085172300734</v>
          </cell>
        </row>
        <row r="80">
          <cell r="A80">
            <v>19.5</v>
          </cell>
          <cell r="C80">
            <v>4156.5974958412326</v>
          </cell>
        </row>
        <row r="81">
          <cell r="A81">
            <v>19.75</v>
          </cell>
          <cell r="C81">
            <v>4249.2878181626884</v>
          </cell>
        </row>
        <row r="82">
          <cell r="A82">
            <v>20</v>
          </cell>
          <cell r="C82">
            <v>4338.0570155959822</v>
          </cell>
        </row>
        <row r="83">
          <cell r="A83">
            <v>20.25</v>
          </cell>
          <cell r="C83">
            <v>4422.8418492422797</v>
          </cell>
        </row>
        <row r="84">
          <cell r="A84">
            <v>20.5</v>
          </cell>
          <cell r="C84">
            <v>4503.6126832398313</v>
          </cell>
        </row>
        <row r="85">
          <cell r="A85">
            <v>20.75</v>
          </cell>
          <cell r="C85">
            <v>4580.3708180442964</v>
          </cell>
        </row>
        <row r="86">
          <cell r="A86">
            <v>21</v>
          </cell>
          <cell r="C86">
            <v>4653.1455532937243</v>
          </cell>
        </row>
        <row r="87">
          <cell r="A87">
            <v>21.25</v>
          </cell>
          <cell r="C87">
            <v>4721.9910876483873</v>
          </cell>
        </row>
        <row r="88">
          <cell r="A88">
            <v>21.5</v>
          </cell>
          <cell r="C88">
            <v>4786.9833524959531</v>
          </cell>
        </row>
        <row r="89">
          <cell r="A89">
            <v>21.75</v>
          </cell>
          <cell r="C89">
            <v>4848.2168637224067</v>
          </cell>
        </row>
        <row r="90">
          <cell r="A90">
            <v>22</v>
          </cell>
          <cell r="C90">
            <v>4905.8016619055679</v>
          </cell>
        </row>
        <row r="91">
          <cell r="A91">
            <v>22.25</v>
          </cell>
          <cell r="C91">
            <v>4959.8603971831153</v>
          </cell>
        </row>
        <row r="92">
          <cell r="A92">
            <v>22.5</v>
          </cell>
          <cell r="C92">
            <v>5010.5256013985008</v>
          </cell>
        </row>
        <row r="93">
          <cell r="A93">
            <v>22.75</v>
          </cell>
          <cell r="C93">
            <v>5057.9371774717347</v>
          </cell>
        </row>
        <row r="94">
          <cell r="A94">
            <v>23</v>
          </cell>
          <cell r="C94">
            <v>5102.2401246391564</v>
          </cell>
        </row>
        <row r="95">
          <cell r="A95">
            <v>23.25</v>
          </cell>
          <cell r="C95">
            <v>5143.582508463548</v>
          </cell>
        </row>
        <row r="96">
          <cell r="A96">
            <v>23.5</v>
          </cell>
          <cell r="C96">
            <v>5182.1136764104713</v>
          </cell>
        </row>
        <row r="97">
          <cell r="A97">
            <v>23.75</v>
          </cell>
          <cell r="C97">
            <v>5217.9827132944238</v>
          </cell>
        </row>
        <row r="98">
          <cell r="A98">
            <v>24</v>
          </cell>
          <cell r="C98">
            <v>5251.3371259213982</v>
          </cell>
        </row>
        <row r="99">
          <cell r="A99">
            <v>24.25</v>
          </cell>
          <cell r="C99">
            <v>5282.3217426457531</v>
          </cell>
        </row>
        <row r="100">
          <cell r="A100">
            <v>24.5</v>
          </cell>
          <cell r="C100">
            <v>5311.0778111444279</v>
          </cell>
        </row>
        <row r="101">
          <cell r="A101">
            <v>24.75</v>
          </cell>
          <cell r="C101">
            <v>5337.7422763049244</v>
          </cell>
        </row>
        <row r="102">
          <cell r="A102">
            <v>25</v>
          </cell>
          <cell r="C102">
            <v>5362.4472195417329</v>
          </cell>
        </row>
        <row r="103">
          <cell r="A103">
            <v>25.25</v>
          </cell>
          <cell r="C103">
            <v>5385.3194409263133</v>
          </cell>
        </row>
        <row r="104">
          <cell r="A104">
            <v>25.5</v>
          </cell>
          <cell r="C104">
            <v>5406.4801660824587</v>
          </cell>
        </row>
        <row r="105">
          <cell r="A105">
            <v>25.75</v>
          </cell>
          <cell r="C105">
            <v>5426.0448607256194</v>
          </cell>
        </row>
        <row r="106">
          <cell r="A106">
            <v>26</v>
          </cell>
          <cell r="C106">
            <v>5444.1231368958579</v>
          </cell>
        </row>
        <row r="107">
          <cell r="A107">
            <v>26.25</v>
          </cell>
          <cell r="C107">
            <v>5460.8187362545441</v>
          </cell>
        </row>
        <row r="108">
          <cell r="A108">
            <v>26.5</v>
          </cell>
          <cell r="C108">
            <v>5476.2295772083589</v>
          </cell>
        </row>
        <row r="109">
          <cell r="A109">
            <v>26.75</v>
          </cell>
          <cell r="C109">
            <v>5490.4478540314849</v>
          </cell>
        </row>
        <row r="110">
          <cell r="A110">
            <v>27</v>
          </cell>
          <cell r="C110">
            <v>5503.5601775338419</v>
          </cell>
        </row>
        <row r="111">
          <cell r="A111">
            <v>27.25</v>
          </cell>
          <cell r="C111">
            <v>5515.6477481378934</v>
          </cell>
        </row>
        <row r="112">
          <cell r="A112">
            <v>27.5</v>
          </cell>
          <cell r="C112">
            <v>5526.7865534575994</v>
          </cell>
        </row>
        <row r="113">
          <cell r="A113">
            <v>27.75</v>
          </cell>
          <cell r="C113">
            <v>5537.0475836072428</v>
          </cell>
        </row>
        <row r="114">
          <cell r="A114">
            <v>28</v>
          </cell>
          <cell r="C114">
            <v>5546.4970584985322</v>
          </cell>
          <cell r="D114">
            <v>5546.4970584985322</v>
          </cell>
        </row>
        <row r="115">
          <cell r="A115">
            <v>28.25</v>
          </cell>
          <cell r="D115">
            <v>5555.1966623097514</v>
          </cell>
        </row>
        <row r="116">
          <cell r="A116">
            <v>28.5</v>
          </cell>
          <cell r="D116">
            <v>5563.2037811328091</v>
          </cell>
        </row>
        <row r="117">
          <cell r="A117">
            <v>28.75</v>
          </cell>
          <cell r="D117">
            <v>5570.5717405271771</v>
          </cell>
        </row>
        <row r="118">
          <cell r="A118">
            <v>29</v>
          </cell>
          <cell r="D118">
            <v>5577.3500403401749</v>
          </cell>
        </row>
        <row r="119">
          <cell r="A119">
            <v>29.25</v>
          </cell>
          <cell r="D119">
            <v>5583.5845846980028</v>
          </cell>
        </row>
        <row r="120">
          <cell r="A120">
            <v>29.5</v>
          </cell>
          <cell r="D120">
            <v>5589.3179055390547</v>
          </cell>
        </row>
        <row r="121">
          <cell r="A121">
            <v>29.75</v>
          </cell>
          <cell r="D121">
            <v>5594.5893784582513</v>
          </cell>
        </row>
        <row r="122">
          <cell r="A122">
            <v>30</v>
          </cell>
          <cell r="D122">
            <v>5599.4354299660245</v>
          </cell>
        </row>
        <row r="134">
          <cell r="A134">
            <v>2</v>
          </cell>
          <cell r="B134">
            <v>29.9</v>
          </cell>
        </row>
        <row r="135">
          <cell r="A135">
            <v>14</v>
          </cell>
          <cell r="B135">
            <v>1807</v>
          </cell>
        </row>
        <row r="136">
          <cell r="A136">
            <v>15</v>
          </cell>
          <cell r="B136">
            <v>1761</v>
          </cell>
        </row>
        <row r="137">
          <cell r="A137">
            <v>16</v>
          </cell>
          <cell r="B137">
            <v>2984</v>
          </cell>
        </row>
        <row r="138">
          <cell r="A138">
            <v>18</v>
          </cell>
          <cell r="B138">
            <v>3230</v>
          </cell>
        </row>
        <row r="139">
          <cell r="A139">
            <v>22</v>
          </cell>
          <cell r="B139">
            <v>5040</v>
          </cell>
        </row>
        <row r="140">
          <cell r="A140">
            <v>28</v>
          </cell>
          <cell r="B140">
            <v>5654</v>
          </cell>
        </row>
      </sheetData>
      <sheetData sheetId="3">
        <row r="2">
          <cell r="A2">
            <v>0</v>
          </cell>
          <cell r="D2">
            <v>22.630881395111977</v>
          </cell>
          <cell r="H2">
            <v>5</v>
          </cell>
          <cell r="I2">
            <v>127</v>
          </cell>
        </row>
        <row r="3">
          <cell r="A3">
            <v>0.25</v>
          </cell>
          <cell r="D3">
            <v>24.493728304104135</v>
          </cell>
          <cell r="H3">
            <v>7</v>
          </cell>
          <cell r="I3">
            <v>229</v>
          </cell>
        </row>
        <row r="4">
          <cell r="A4">
            <v>0.5</v>
          </cell>
          <cell r="D4">
            <v>26.506159172447614</v>
          </cell>
          <cell r="H4">
            <v>14</v>
          </cell>
          <cell r="I4">
            <v>607</v>
          </cell>
        </row>
        <row r="5">
          <cell r="A5">
            <v>0.75</v>
          </cell>
          <cell r="D5">
            <v>28.679544848803367</v>
          </cell>
          <cell r="H5">
            <v>14</v>
          </cell>
          <cell r="I5">
            <v>747</v>
          </cell>
        </row>
        <row r="6">
          <cell r="A6">
            <v>1</v>
          </cell>
          <cell r="D6">
            <v>31.026011695661339</v>
          </cell>
          <cell r="H6">
            <v>18</v>
          </cell>
          <cell r="I6">
            <v>1105</v>
          </cell>
        </row>
        <row r="7">
          <cell r="A7">
            <v>1.25</v>
          </cell>
          <cell r="D7">
            <v>33.558473078128827</v>
          </cell>
        </row>
        <row r="8">
          <cell r="A8">
            <v>1.5</v>
          </cell>
          <cell r="D8">
            <v>36.290658705617801</v>
          </cell>
        </row>
        <row r="9">
          <cell r="A9">
            <v>1.75</v>
          </cell>
          <cell r="D9">
            <v>39.237141010816863</v>
          </cell>
        </row>
        <row r="10">
          <cell r="A10">
            <v>2</v>
          </cell>
          <cell r="D10">
            <v>42.413357619182939</v>
          </cell>
        </row>
        <row r="11">
          <cell r="A11">
            <v>2.25</v>
          </cell>
          <cell r="D11">
            <v>45.835628819762974</v>
          </cell>
        </row>
        <row r="12">
          <cell r="A12">
            <v>2.5</v>
          </cell>
          <cell r="D12">
            <v>49.521168795534216</v>
          </cell>
        </row>
        <row r="13">
          <cell r="A13">
            <v>2.75</v>
          </cell>
          <cell r="D13">
            <v>53.488089210443739</v>
          </cell>
        </row>
        <row r="14">
          <cell r="A14">
            <v>3</v>
          </cell>
          <cell r="D14">
            <v>57.755393583673225</v>
          </cell>
        </row>
        <row r="15">
          <cell r="A15">
            <v>3.25</v>
          </cell>
          <cell r="D15">
            <v>62.342960713202444</v>
          </cell>
        </row>
        <row r="16">
          <cell r="A16">
            <v>3.5</v>
          </cell>
          <cell r="D16">
            <v>67.271515245679652</v>
          </cell>
        </row>
        <row r="17">
          <cell r="A17">
            <v>3.75</v>
          </cell>
          <cell r="D17">
            <v>72.562583334656765</v>
          </cell>
        </row>
        <row r="18">
          <cell r="A18">
            <v>4</v>
          </cell>
          <cell r="D18">
            <v>78.238431192883297</v>
          </cell>
        </row>
        <row r="19">
          <cell r="A19">
            <v>4.25</v>
          </cell>
          <cell r="D19">
            <v>84.321984236977514</v>
          </cell>
        </row>
        <row r="20">
          <cell r="A20">
            <v>4.5</v>
          </cell>
          <cell r="D20">
            <v>90.836724456834432</v>
          </cell>
        </row>
        <row r="21">
          <cell r="A21">
            <v>4.75</v>
          </cell>
          <cell r="D21">
            <v>97.806563632096314</v>
          </cell>
        </row>
        <row r="22">
          <cell r="A22">
            <v>5</v>
          </cell>
          <cell r="C22">
            <v>105.25569008035662</v>
          </cell>
          <cell r="D22">
            <v>105.25569008035662</v>
          </cell>
        </row>
        <row r="23">
          <cell r="A23">
            <v>5.25</v>
          </cell>
          <cell r="C23">
            <v>113.20838677464536</v>
          </cell>
        </row>
        <row r="24">
          <cell r="A24">
            <v>5.5</v>
          </cell>
          <cell r="C24">
            <v>121.68881893046569</v>
          </cell>
        </row>
        <row r="25">
          <cell r="A25">
            <v>5.75</v>
          </cell>
          <cell r="C25">
            <v>130.72078955491747</v>
          </cell>
        </row>
        <row r="26">
          <cell r="A26">
            <v>6</v>
          </cell>
          <cell r="C26">
            <v>140.32746199122528</v>
          </cell>
        </row>
        <row r="27">
          <cell r="A27">
            <v>6.25</v>
          </cell>
          <cell r="C27">
            <v>150.53104919802118</v>
          </cell>
        </row>
        <row r="28">
          <cell r="A28">
            <v>6.5</v>
          </cell>
          <cell r="C28">
            <v>161.3524703867011</v>
          </cell>
        </row>
        <row r="29">
          <cell r="A29">
            <v>6.75</v>
          </cell>
          <cell r="C29">
            <v>172.81097670845409</v>
          </cell>
        </row>
        <row r="30">
          <cell r="A30">
            <v>7</v>
          </cell>
          <cell r="C30">
            <v>184.92374893277869</v>
          </cell>
        </row>
        <row r="31">
          <cell r="A31">
            <v>7.25</v>
          </cell>
          <cell r="C31">
            <v>197.70547147764691</v>
          </cell>
        </row>
        <row r="32">
          <cell r="A32">
            <v>7.5</v>
          </cell>
          <cell r="C32">
            <v>211.16788871018116</v>
          </cell>
        </row>
        <row r="33">
          <cell r="A33">
            <v>7.75</v>
          </cell>
          <cell r="C33">
            <v>225.31935109177485</v>
          </cell>
        </row>
        <row r="34">
          <cell r="A34">
            <v>8</v>
          </cell>
          <cell r="C34">
            <v>240.16436043128016</v>
          </cell>
        </row>
        <row r="35">
          <cell r="A35">
            <v>8.25</v>
          </cell>
          <cell r="C35">
            <v>255.70312515430308</v>
          </cell>
        </row>
        <row r="36">
          <cell r="A36">
            <v>8.5</v>
          </cell>
          <cell r="C36">
            <v>271.93113799883253</v>
          </cell>
        </row>
        <row r="37">
          <cell r="A37">
            <v>8.75</v>
          </cell>
          <cell r="C37">
            <v>288.83878979640701</v>
          </cell>
        </row>
        <row r="38">
          <cell r="A38">
            <v>9</v>
          </cell>
          <cell r="C38">
            <v>306.41103387402705</v>
          </cell>
        </row>
        <row r="39">
          <cell r="A39">
            <v>9.25</v>
          </cell>
          <cell r="C39">
            <v>324.62711599402292</v>
          </cell>
        </row>
        <row r="40">
          <cell r="A40">
            <v>9.5</v>
          </cell>
          <cell r="C40">
            <v>343.46038452443065</v>
          </cell>
        </row>
        <row r="41">
          <cell r="A41">
            <v>9.75</v>
          </cell>
          <cell r="C41">
            <v>362.87819460807123</v>
          </cell>
        </row>
        <row r="42">
          <cell r="A42">
            <v>10</v>
          </cell>
          <cell r="C42">
            <v>382.84191841297945</v>
          </cell>
        </row>
        <row r="43">
          <cell r="A43">
            <v>10.25</v>
          </cell>
          <cell r="C43">
            <v>403.30707108165069</v>
          </cell>
        </row>
        <row r="44">
          <cell r="A44">
            <v>10.5</v>
          </cell>
          <cell r="C44">
            <v>424.22355878581482</v>
          </cell>
        </row>
        <row r="45">
          <cell r="A45">
            <v>10.75</v>
          </cell>
          <cell r="C45">
            <v>445.53605142969604</v>
          </cell>
        </row>
        <row r="46">
          <cell r="A46">
            <v>11</v>
          </cell>
          <cell r="C46">
            <v>467.18447818011225</v>
          </cell>
        </row>
        <row r="47">
          <cell r="A47">
            <v>11.25</v>
          </cell>
          <cell r="C47">
            <v>489.10463934312213</v>
          </cell>
        </row>
        <row r="48">
          <cell r="A48">
            <v>11.5</v>
          </cell>
          <cell r="C48">
            <v>511.22892340451085</v>
          </cell>
        </row>
        <row r="49">
          <cell r="A49">
            <v>11.75</v>
          </cell>
          <cell r="C49">
            <v>533.4871135818106</v>
          </cell>
        </row>
        <row r="50">
          <cell r="A50">
            <v>12</v>
          </cell>
          <cell r="C50">
            <v>555.80726427997183</v>
          </cell>
        </row>
        <row r="51">
          <cell r="A51">
            <v>12.25</v>
          </cell>
          <cell r="C51">
            <v>578.11662466284304</v>
          </cell>
        </row>
        <row r="52">
          <cell r="A52">
            <v>12.5</v>
          </cell>
          <cell r="C52">
            <v>600.34258436633115</v>
          </cell>
        </row>
        <row r="53">
          <cell r="A53">
            <v>12.75</v>
          </cell>
          <cell r="C53">
            <v>622.41361534007524</v>
          </cell>
        </row>
        <row r="54">
          <cell r="A54">
            <v>13</v>
          </cell>
          <cell r="C54">
            <v>644.26018398667202</v>
          </cell>
        </row>
        <row r="55">
          <cell r="A55">
            <v>13.25</v>
          </cell>
          <cell r="C55">
            <v>665.81560915791886</v>
          </cell>
        </row>
        <row r="56">
          <cell r="A56">
            <v>13.5</v>
          </cell>
          <cell r="C56">
            <v>687.01684406746369</v>
          </cell>
        </row>
        <row r="57">
          <cell r="A57">
            <v>13.75</v>
          </cell>
          <cell r="C57">
            <v>707.80516361412333</v>
          </cell>
        </row>
        <row r="58">
          <cell r="A58">
            <v>14</v>
          </cell>
          <cell r="C58">
            <v>728.12674274661344</v>
          </cell>
        </row>
        <row r="59">
          <cell r="A59">
            <v>14</v>
          </cell>
          <cell r="C59">
            <v>728.12674274661344</v>
          </cell>
        </row>
        <row r="60">
          <cell r="A60">
            <v>14.25</v>
          </cell>
          <cell r="C60">
            <v>747.93311606855764</v>
          </cell>
        </row>
        <row r="61">
          <cell r="A61">
            <v>14.5</v>
          </cell>
          <cell r="C61">
            <v>767.18151360013042</v>
          </cell>
        </row>
        <row r="62">
          <cell r="A62">
            <v>14.75</v>
          </cell>
          <cell r="C62">
            <v>785.83507220862714</v>
          </cell>
        </row>
        <row r="63">
          <cell r="A63">
            <v>15</v>
          </cell>
          <cell r="C63">
            <v>803.86292645574304</v>
          </cell>
        </row>
        <row r="64">
          <cell r="A64">
            <v>15.25</v>
          </cell>
          <cell r="C64">
            <v>821.24018629285729</v>
          </cell>
        </row>
        <row r="65">
          <cell r="A65">
            <v>15.5</v>
          </cell>
          <cell r="C65">
            <v>837.94781203244395</v>
          </cell>
        </row>
        <row r="66">
          <cell r="A66">
            <v>15.75</v>
          </cell>
          <cell r="C66">
            <v>853.97239925897702</v>
          </cell>
        </row>
        <row r="67">
          <cell r="A67">
            <v>16</v>
          </cell>
          <cell r="C67">
            <v>869.30588779867878</v>
          </cell>
        </row>
        <row r="68">
          <cell r="A68">
            <v>16.25</v>
          </cell>
          <cell r="C68">
            <v>883.94520957646228</v>
          </cell>
        </row>
        <row r="69">
          <cell r="A69">
            <v>16.5</v>
          </cell>
          <cell r="C69">
            <v>897.89189022255016</v>
          </cell>
        </row>
        <row r="70">
          <cell r="A70">
            <v>16.75</v>
          </cell>
          <cell r="C70">
            <v>911.15161875057493</v>
          </cell>
        </row>
        <row r="71">
          <cell r="A71">
            <v>17</v>
          </cell>
          <cell r="C71">
            <v>923.73379862973479</v>
          </cell>
        </row>
        <row r="72">
          <cell r="A72">
            <v>17.25</v>
          </cell>
          <cell r="C72">
            <v>935.65109223738614</v>
          </cell>
        </row>
        <row r="73">
          <cell r="A73">
            <v>17.5</v>
          </cell>
          <cell r="C73">
            <v>946.91896912310244</v>
          </cell>
        </row>
        <row r="74">
          <cell r="A74">
            <v>17.75</v>
          </cell>
          <cell r="C74">
            <v>957.55526684802965</v>
          </cell>
        </row>
        <row r="75">
          <cell r="A75">
            <v>18</v>
          </cell>
          <cell r="C75">
            <v>967.57977147641304</v>
          </cell>
          <cell r="D75">
            <v>967.57977147641304</v>
          </cell>
        </row>
        <row r="76">
          <cell r="A76">
            <v>18.25</v>
          </cell>
          <cell r="D76">
            <v>977.01382316403294</v>
          </cell>
        </row>
        <row r="77">
          <cell r="A77">
            <v>18.5</v>
          </cell>
          <cell r="D77">
            <v>985.8799507673524</v>
          </cell>
        </row>
        <row r="78">
          <cell r="A78">
            <v>18.75</v>
          </cell>
          <cell r="D78">
            <v>994.20153802641232</v>
          </cell>
        </row>
        <row r="79">
          <cell r="A79">
            <v>19</v>
          </cell>
          <cell r="D79">
            <v>1002.002522677332</v>
          </cell>
        </row>
        <row r="80">
          <cell r="A80">
            <v>19.25</v>
          </cell>
          <cell r="D80">
            <v>1009.3071288367806</v>
          </cell>
        </row>
        <row r="81">
          <cell r="A81">
            <v>19.5</v>
          </cell>
          <cell r="D81">
            <v>1016.1396321705345</v>
          </cell>
        </row>
        <row r="82">
          <cell r="A82">
            <v>19.75</v>
          </cell>
          <cell r="D82">
            <v>1022.5241567026932</v>
          </cell>
        </row>
        <row r="83">
          <cell r="A83">
            <v>20</v>
          </cell>
          <cell r="D83">
            <v>1028.4845016272288</v>
          </cell>
        </row>
        <row r="84">
          <cell r="A84">
            <v>20.25</v>
          </cell>
          <cell r="D84">
            <v>1034.0439961316865</v>
          </cell>
        </row>
        <row r="85">
          <cell r="A85">
            <v>20.5</v>
          </cell>
          <cell r="D85">
            <v>1039.2253800147266</v>
          </cell>
        </row>
        <row r="86">
          <cell r="A86">
            <v>20.75</v>
          </cell>
          <cell r="D86">
            <v>1044.0507077551208</v>
          </cell>
        </row>
        <row r="87">
          <cell r="A87">
            <v>21</v>
          </cell>
          <cell r="D87">
            <v>1048.5412736507321</v>
          </cell>
        </row>
        <row r="88">
          <cell r="A88">
            <v>21.25</v>
          </cell>
          <cell r="D88">
            <v>1052.717555674237</v>
          </cell>
        </row>
        <row r="89">
          <cell r="A89">
            <v>21.5</v>
          </cell>
          <cell r="D89">
            <v>1056.5991757720076</v>
          </cell>
        </row>
        <row r="90">
          <cell r="A90">
            <v>21.75</v>
          </cell>
          <cell r="D90">
            <v>1060.2048744497254</v>
          </cell>
        </row>
        <row r="91">
          <cell r="A91">
            <v>22</v>
          </cell>
          <cell r="D91">
            <v>1063.5524976311692</v>
          </cell>
        </row>
        <row r="92">
          <cell r="A92">
            <v>22.25</v>
          </cell>
          <cell r="D92">
            <v>1066.6589939353705</v>
          </cell>
        </row>
        <row r="93">
          <cell r="A93">
            <v>22.5</v>
          </cell>
          <cell r="D93">
            <v>1069.5404206840142</v>
          </cell>
        </row>
        <row r="94">
          <cell r="A94">
            <v>22.75</v>
          </cell>
          <cell r="D94">
            <v>1072.211957119378</v>
          </cell>
        </row>
        <row r="95">
          <cell r="A95">
            <v>23</v>
          </cell>
          <cell r="D95">
            <v>1074.6879234784087</v>
          </cell>
        </row>
        <row r="96">
          <cell r="A96">
            <v>23.25</v>
          </cell>
          <cell r="D96">
            <v>1076.981804727322</v>
          </cell>
        </row>
        <row r="97">
          <cell r="A97">
            <v>23.5</v>
          </cell>
          <cell r="D97">
            <v>1079.1062779108454</v>
          </cell>
        </row>
        <row r="98">
          <cell r="A98">
            <v>23.75</v>
          </cell>
          <cell r="D98">
            <v>1081.0732422094043</v>
          </cell>
        </row>
        <row r="99">
          <cell r="A99">
            <v>24</v>
          </cell>
          <cell r="D99">
            <v>1082.8938509252384</v>
          </cell>
        </row>
        <row r="100">
          <cell r="A100">
            <v>24.25</v>
          </cell>
          <cell r="D100">
            <v>1084.5785447343133</v>
          </cell>
        </row>
        <row r="101">
          <cell r="A101">
            <v>24.5</v>
          </cell>
          <cell r="D101">
            <v>1086.1370856449907</v>
          </cell>
        </row>
        <row r="102">
          <cell r="A102">
            <v>24.75</v>
          </cell>
          <cell r="D102">
            <v>1087.5785911971354</v>
          </cell>
        </row>
        <row r="103">
          <cell r="A103">
            <v>25</v>
          </cell>
          <cell r="D103">
            <v>1088.9115685171973</v>
          </cell>
        </row>
        <row r="104">
          <cell r="A104">
            <v>25.25</v>
          </cell>
          <cell r="D104">
            <v>1090.1439479165426</v>
          </cell>
        </row>
        <row r="105">
          <cell r="A105">
            <v>25.5</v>
          </cell>
          <cell r="D105">
            <v>1091.2831157827043</v>
          </cell>
        </row>
        <row r="106">
          <cell r="A106">
            <v>25.75</v>
          </cell>
          <cell r="D106">
            <v>1092.3359465670812</v>
          </cell>
        </row>
        <row r="107">
          <cell r="A107">
            <v>26</v>
          </cell>
          <cell r="D107">
            <v>1093.3088337188074</v>
          </cell>
        </row>
        <row r="108">
          <cell r="A108">
            <v>26.25</v>
          </cell>
          <cell r="D108">
            <v>1094.2077194537851</v>
          </cell>
        </row>
        <row r="109">
          <cell r="A109">
            <v>26.5</v>
          </cell>
          <cell r="D109">
            <v>1095.0381232810678</v>
          </cell>
        </row>
        <row r="110">
          <cell r="A110">
            <v>26.75</v>
          </cell>
          <cell r="D110">
            <v>1095.8051692365573</v>
          </cell>
        </row>
        <row r="111">
          <cell r="A111">
            <v>27</v>
          </cell>
          <cell r="D111">
            <v>1096.5136117970555</v>
          </cell>
        </row>
        <row r="112">
          <cell r="A112">
            <v>27.25</v>
          </cell>
          <cell r="D112">
            <v>1097.1678604666602</v>
          </cell>
        </row>
        <row r="113">
          <cell r="A113">
            <v>27.5</v>
          </cell>
          <cell r="D113">
            <v>1097.7720030429186</v>
          </cell>
        </row>
        <row r="114">
          <cell r="A114">
            <v>27.75</v>
          </cell>
          <cell r="D114">
            <v>1098.3298275824968</v>
          </cell>
        </row>
        <row r="115">
          <cell r="A115">
            <v>28</v>
          </cell>
          <cell r="D115">
            <v>1098.8448430958711</v>
          </cell>
        </row>
        <row r="116">
          <cell r="A116">
            <v>28.25</v>
          </cell>
          <cell r="D116">
            <v>1099.3202990080752</v>
          </cell>
        </row>
        <row r="117">
          <cell r="A117">
            <v>28.5</v>
          </cell>
          <cell r="D117">
            <v>1099.7592034281922</v>
          </cell>
        </row>
        <row r="118">
          <cell r="A118">
            <v>28.75</v>
          </cell>
          <cell r="D118">
            <v>1100.164340274353</v>
          </cell>
        </row>
        <row r="119">
          <cell r="A119">
            <v>29</v>
          </cell>
          <cell r="D119">
            <v>1100.5382853037872</v>
          </cell>
        </row>
        <row r="120">
          <cell r="A120">
            <v>29.25</v>
          </cell>
          <cell r="D120">
            <v>1100.8834210991549</v>
          </cell>
        </row>
        <row r="121">
          <cell r="A121">
            <v>29.5</v>
          </cell>
          <cell r="D121">
            <v>1101.2019510631885</v>
          </cell>
        </row>
        <row r="122">
          <cell r="A122">
            <v>29.75</v>
          </cell>
          <cell r="D122">
            <v>1101.4959124737622</v>
          </cell>
        </row>
        <row r="123">
          <cell r="A123">
            <v>30</v>
          </cell>
          <cell r="D123">
            <v>1101.7671886510016</v>
          </cell>
        </row>
      </sheetData>
      <sheetData sheetId="4">
        <row r="2">
          <cell r="A2">
            <v>0</v>
          </cell>
          <cell r="D2">
            <v>16.526505714951675</v>
          </cell>
          <cell r="G2">
            <v>2</v>
          </cell>
          <cell r="H2">
            <v>50.3</v>
          </cell>
        </row>
        <row r="3">
          <cell r="A3">
            <v>0.25</v>
          </cell>
          <cell r="D3">
            <v>17.867118882828485</v>
          </cell>
          <cell r="G3">
            <v>15</v>
          </cell>
          <cell r="H3">
            <v>762</v>
          </cell>
        </row>
        <row r="4">
          <cell r="A4">
            <v>0.5</v>
          </cell>
          <cell r="D4">
            <v>19.314821383995351</v>
          </cell>
          <cell r="G4">
            <v>18</v>
          </cell>
          <cell r="H4">
            <v>1013</v>
          </cell>
        </row>
        <row r="5">
          <cell r="A5">
            <v>0.75</v>
          </cell>
          <cell r="D5">
            <v>20.877888230671243</v>
          </cell>
          <cell r="G5">
            <v>22</v>
          </cell>
          <cell r="H5">
            <v>1282</v>
          </cell>
        </row>
        <row r="6">
          <cell r="A6">
            <v>1</v>
          </cell>
          <cell r="D6">
            <v>22.565186950314459</v>
          </cell>
          <cell r="G6">
            <v>24</v>
          </cell>
          <cell r="H6">
            <v>1142</v>
          </cell>
        </row>
        <row r="7">
          <cell r="A7">
            <v>1.25</v>
          </cell>
          <cell r="D7">
            <v>24.386212088287149</v>
          </cell>
        </row>
        <row r="8">
          <cell r="A8">
            <v>1.5</v>
          </cell>
          <cell r="D8">
            <v>26.351120332970954</v>
          </cell>
        </row>
        <row r="9">
          <cell r="A9">
            <v>1.75</v>
          </cell>
          <cell r="D9">
            <v>28.470765991129326</v>
          </cell>
        </row>
        <row r="10">
          <cell r="A10">
            <v>2</v>
          </cell>
          <cell r="C10">
            <v>30.75673647726596</v>
          </cell>
          <cell r="D10">
            <v>30.75673647726596</v>
          </cell>
        </row>
        <row r="11">
          <cell r="A11">
            <v>2.25</v>
          </cell>
          <cell r="C11">
            <v>33.221387407510001</v>
          </cell>
        </row>
        <row r="12">
          <cell r="A12">
            <v>2.5</v>
          </cell>
          <cell r="C12">
            <v>35.877876805458222</v>
          </cell>
        </row>
        <row r="13">
          <cell r="A13">
            <v>2.75</v>
          </cell>
          <cell r="C13">
            <v>38.7401978338006</v>
          </cell>
        </row>
        <row r="14">
          <cell r="A14">
            <v>3</v>
          </cell>
          <cell r="C14">
            <v>41.823209360975746</v>
          </cell>
        </row>
        <row r="15">
          <cell r="A15">
            <v>3.25</v>
          </cell>
          <cell r="C15">
            <v>45.142663556282294</v>
          </cell>
        </row>
        <row r="16">
          <cell r="A16">
            <v>3.5</v>
          </cell>
          <cell r="C16">
            <v>48.715229579851325</v>
          </cell>
        </row>
        <row r="17">
          <cell r="A17">
            <v>3.75</v>
          </cell>
          <cell r="C17">
            <v>52.558512296098407</v>
          </cell>
        </row>
        <row r="18">
          <cell r="A18">
            <v>4</v>
          </cell>
          <cell r="C18">
            <v>56.691064791680539</v>
          </cell>
        </row>
        <row r="19">
          <cell r="A19">
            <v>4.25</v>
          </cell>
          <cell r="C19">
            <v>61.132393323204134</v>
          </cell>
        </row>
        <row r="20">
          <cell r="A20">
            <v>4.5</v>
          </cell>
          <cell r="C20">
            <v>65.902953158401942</v>
          </cell>
        </row>
        <row r="21">
          <cell r="A21">
            <v>4.75</v>
          </cell>
          <cell r="C21">
            <v>71.024133610657643</v>
          </cell>
        </row>
        <row r="22">
          <cell r="A22">
            <v>5</v>
          </cell>
          <cell r="C22">
            <v>76.518230405219896</v>
          </cell>
        </row>
        <row r="23">
          <cell r="A23">
            <v>5.25</v>
          </cell>
          <cell r="C23">
            <v>82.408403362205888</v>
          </cell>
        </row>
        <row r="24">
          <cell r="A24">
            <v>5.5</v>
          </cell>
          <cell r="C24">
            <v>88.71861724409473</v>
          </cell>
        </row>
        <row r="25">
          <cell r="A25">
            <v>5.75</v>
          </cell>
          <cell r="C25">
            <v>95.473563503120118</v>
          </cell>
        </row>
        <row r="26">
          <cell r="A26">
            <v>6</v>
          </cell>
          <cell r="C26">
            <v>102.69856058789843</v>
          </cell>
        </row>
        <row r="27">
          <cell r="A27">
            <v>6.25</v>
          </cell>
          <cell r="C27">
            <v>110.41943044175756</v>
          </cell>
        </row>
        <row r="28">
          <cell r="A28">
            <v>6.5</v>
          </cell>
          <cell r="C28">
            <v>118.66234886238504</v>
          </cell>
        </row>
        <row r="29">
          <cell r="A29">
            <v>6.75</v>
          </cell>
          <cell r="C29">
            <v>127.45366751003479</v>
          </cell>
        </row>
        <row r="30">
          <cell r="A30">
            <v>7</v>
          </cell>
          <cell r="C30">
            <v>136.81970556730866</v>
          </cell>
        </row>
        <row r="31">
          <cell r="A31">
            <v>7.25</v>
          </cell>
          <cell r="C31">
            <v>146.78650938577735</v>
          </cell>
        </row>
        <row r="32">
          <cell r="A32">
            <v>7.5</v>
          </cell>
          <cell r="C32">
            <v>157.37957892148185</v>
          </cell>
        </row>
        <row r="33">
          <cell r="A33">
            <v>7.75</v>
          </cell>
          <cell r="C33">
            <v>168.62356037925673</v>
          </cell>
        </row>
        <row r="34">
          <cell r="A34">
            <v>8</v>
          </cell>
          <cell r="C34">
            <v>180.54190526846085</v>
          </cell>
        </row>
        <row r="35">
          <cell r="A35">
            <v>8.25</v>
          </cell>
          <cell r="C35">
            <v>193.15649702888351</v>
          </cell>
        </row>
        <row r="36">
          <cell r="A36">
            <v>8.5</v>
          </cell>
          <cell r="C36">
            <v>206.48724751717609</v>
          </cell>
        </row>
        <row r="37">
          <cell r="A37">
            <v>8.75</v>
          </cell>
          <cell r="C37">
            <v>220.55166694373861</v>
          </cell>
        </row>
        <row r="38">
          <cell r="A38">
            <v>9</v>
          </cell>
          <cell r="C38">
            <v>235.36441229858556</v>
          </cell>
        </row>
        <row r="39">
          <cell r="A39">
            <v>9.25</v>
          </cell>
          <cell r="C39">
            <v>250.93682086955221</v>
          </cell>
        </row>
        <row r="40">
          <cell r="A40">
            <v>9.5</v>
          </cell>
          <cell r="C40">
            <v>267.27643708899893</v>
          </cell>
        </row>
        <row r="41">
          <cell r="A41">
            <v>9.75</v>
          </cell>
          <cell r="C41">
            <v>284.38654258116651</v>
          </cell>
        </row>
        <row r="42">
          <cell r="A42">
            <v>10</v>
          </cell>
          <cell r="C42">
            <v>302.26570084043971</v>
          </cell>
        </row>
        <row r="43">
          <cell r="A43">
            <v>10.25</v>
          </cell>
          <cell r="C43">
            <v>320.90732935523425</v>
          </cell>
        </row>
        <row r="44">
          <cell r="A44">
            <v>10.5</v>
          </cell>
          <cell r="C44">
            <v>340.29931309604029</v>
          </cell>
        </row>
        <row r="45">
          <cell r="A45">
            <v>10.75</v>
          </cell>
          <cell r="C45">
            <v>360.4236739965009</v>
          </cell>
        </row>
        <row r="46">
          <cell r="A46">
            <v>11</v>
          </cell>
          <cell r="C46">
            <v>381.25631126201131</v>
          </cell>
        </row>
        <row r="47">
          <cell r="A47">
            <v>11.25</v>
          </cell>
          <cell r="C47">
            <v>402.76682694058059</v>
          </cell>
        </row>
        <row r="48">
          <cell r="A48">
            <v>11.5</v>
          </cell>
          <cell r="C48">
            <v>424.91845010596825</v>
          </cell>
        </row>
        <row r="49">
          <cell r="A49">
            <v>11.75</v>
          </cell>
          <cell r="C49">
            <v>447.66807118539566</v>
          </cell>
        </row>
        <row r="50">
          <cell r="A50">
            <v>12</v>
          </cell>
          <cell r="C50">
            <v>470.96639540696992</v>
          </cell>
        </row>
        <row r="51">
          <cell r="A51">
            <v>12.25</v>
          </cell>
          <cell r="C51">
            <v>494.75822108829254</v>
          </cell>
        </row>
        <row r="52">
          <cell r="A52">
            <v>12.5</v>
          </cell>
          <cell r="C52">
            <v>518.98284463441041</v>
          </cell>
        </row>
        <row r="53">
          <cell r="A53">
            <v>12.75</v>
          </cell>
          <cell r="C53">
            <v>543.57458981106765</v>
          </cell>
        </row>
        <row r="54">
          <cell r="A54">
            <v>13</v>
          </cell>
          <cell r="C54">
            <v>568.46345430750546</v>
          </cell>
        </row>
        <row r="55">
          <cell r="A55">
            <v>13.25</v>
          </cell>
          <cell r="C55">
            <v>593.57586203897654</v>
          </cell>
        </row>
        <row r="56">
          <cell r="A56">
            <v>13.5</v>
          </cell>
          <cell r="C56">
            <v>618.8355053217756</v>
          </cell>
        </row>
        <row r="57">
          <cell r="A57">
            <v>13.75</v>
          </cell>
          <cell r="C57">
            <v>644.16425724419366</v>
          </cell>
        </row>
        <row r="58">
          <cell r="A58">
            <v>14</v>
          </cell>
          <cell r="C58">
            <v>669.48313149724265</v>
          </cell>
        </row>
        <row r="59">
          <cell r="A59">
            <v>14.25</v>
          </cell>
          <cell r="C59">
            <v>694.71326482036181</v>
          </cell>
        </row>
        <row r="60">
          <cell r="A60">
            <v>14.5</v>
          </cell>
          <cell r="C60">
            <v>719.77689620147055</v>
          </cell>
        </row>
        <row r="61">
          <cell r="A61">
            <v>14.75</v>
          </cell>
          <cell r="C61">
            <v>744.59831711696404</v>
          </cell>
        </row>
        <row r="62">
          <cell r="A62">
            <v>15</v>
          </cell>
          <cell r="C62">
            <v>769.10476839552246</v>
          </cell>
        </row>
        <row r="63">
          <cell r="A63">
            <v>15.25</v>
          </cell>
          <cell r="C63">
            <v>793.22726165163988</v>
          </cell>
        </row>
        <row r="64">
          <cell r="A64">
            <v>15.5</v>
          </cell>
          <cell r="C64">
            <v>816.90130650239973</v>
          </cell>
        </row>
        <row r="65">
          <cell r="A65">
            <v>15.75</v>
          </cell>
          <cell r="C65">
            <v>840.06752874108224</v>
          </cell>
        </row>
        <row r="66">
          <cell r="A66">
            <v>16</v>
          </cell>
          <cell r="C66">
            <v>862.67216904494137</v>
          </cell>
        </row>
        <row r="67">
          <cell r="A67">
            <v>16.25</v>
          </cell>
          <cell r="C67">
            <v>884.66745637919939</v>
          </cell>
        </row>
        <row r="68">
          <cell r="A68">
            <v>16.5</v>
          </cell>
          <cell r="C68">
            <v>906.01185476968567</v>
          </cell>
        </row>
        <row r="69">
          <cell r="A69">
            <v>16.75</v>
          </cell>
          <cell r="C69">
            <v>926.6701863235478</v>
          </cell>
        </row>
        <row r="70">
          <cell r="A70">
            <v>17</v>
          </cell>
          <cell r="C70">
            <v>946.61363709307909</v>
          </cell>
        </row>
        <row r="71">
          <cell r="A71">
            <v>17.25</v>
          </cell>
          <cell r="C71">
            <v>965.81965546432991</v>
          </cell>
        </row>
        <row r="72">
          <cell r="A72">
            <v>17.5</v>
          </cell>
          <cell r="C72">
            <v>984.27175512663769</v>
          </cell>
        </row>
        <row r="73">
          <cell r="A73">
            <v>17.75</v>
          </cell>
          <cell r="C73">
            <v>1001.9592363114585</v>
          </cell>
        </row>
        <row r="74">
          <cell r="A74">
            <v>18</v>
          </cell>
          <cell r="C74">
            <v>1018.8768398966147</v>
          </cell>
        </row>
        <row r="75">
          <cell r="A75">
            <v>18.25</v>
          </cell>
          <cell r="C75">
            <v>1035.0243492121544</v>
          </cell>
        </row>
        <row r="76">
          <cell r="A76">
            <v>18.5</v>
          </cell>
          <cell r="C76">
            <v>1050.406154042337</v>
          </cell>
        </row>
        <row r="77">
          <cell r="A77">
            <v>18.75</v>
          </cell>
          <cell r="C77">
            <v>1065.0307904989961</v>
          </cell>
        </row>
        <row r="78">
          <cell r="A78">
            <v>19</v>
          </cell>
          <cell r="C78">
            <v>1078.9104692571734</v>
          </cell>
        </row>
        <row r="79">
          <cell r="A79">
            <v>19.25</v>
          </cell>
          <cell r="C79">
            <v>1092.0606032064202</v>
          </cell>
        </row>
        <row r="80">
          <cell r="A80">
            <v>19.5</v>
          </cell>
          <cell r="C80">
            <v>1104.4993439851592</v>
          </cell>
        </row>
        <row r="81">
          <cell r="A81">
            <v>19.75</v>
          </cell>
          <cell r="C81">
            <v>1116.2471352233313</v>
          </cell>
        </row>
        <row r="82">
          <cell r="A82">
            <v>20</v>
          </cell>
          <cell r="C82">
            <v>1127.3262886973071</v>
          </cell>
        </row>
        <row r="83">
          <cell r="A83">
            <v>20.25</v>
          </cell>
          <cell r="C83">
            <v>1137.7605880613564</v>
          </cell>
        </row>
        <row r="84">
          <cell r="A84">
            <v>20.5</v>
          </cell>
          <cell r="C84">
            <v>1147.5749234060784</v>
          </cell>
        </row>
        <row r="85">
          <cell r="A85">
            <v>20.75</v>
          </cell>
          <cell r="C85">
            <v>1156.7949586353027</v>
          </cell>
        </row>
        <row r="86">
          <cell r="A86">
            <v>21</v>
          </cell>
          <cell r="C86">
            <v>1165.4468325649075</v>
          </cell>
        </row>
        <row r="87">
          <cell r="A87">
            <v>21.25</v>
          </cell>
          <cell r="C87">
            <v>1173.556893734632</v>
          </cell>
        </row>
        <row r="88">
          <cell r="A88">
            <v>21.5</v>
          </cell>
          <cell r="C88">
            <v>1181.1514681835333</v>
          </cell>
        </row>
        <row r="89">
          <cell r="A89">
            <v>21.75</v>
          </cell>
          <cell r="C89">
            <v>1188.2566588609823</v>
          </cell>
        </row>
        <row r="90">
          <cell r="A90">
            <v>22</v>
          </cell>
          <cell r="C90">
            <v>1194.8981749135698</v>
          </cell>
        </row>
        <row r="91">
          <cell r="A91">
            <v>22.25</v>
          </cell>
          <cell r="C91">
            <v>1201.1011887868488</v>
          </cell>
        </row>
        <row r="92">
          <cell r="A92">
            <v>22.5</v>
          </cell>
          <cell r="C92">
            <v>1206.8902188912841</v>
          </cell>
        </row>
        <row r="93">
          <cell r="A93">
            <v>22.75</v>
          </cell>
          <cell r="C93">
            <v>1212.289035485875</v>
          </cell>
        </row>
        <row r="94">
          <cell r="A94">
            <v>23</v>
          </cell>
          <cell r="C94">
            <v>1217.3205874132384</v>
          </cell>
        </row>
        <row r="95">
          <cell r="A95">
            <v>23.25</v>
          </cell>
          <cell r="C95">
            <v>1222.0069473604203</v>
          </cell>
        </row>
        <row r="96">
          <cell r="A96">
            <v>23.5</v>
          </cell>
          <cell r="C96">
            <v>1226.36927340596</v>
          </cell>
        </row>
        <row r="97">
          <cell r="A97">
            <v>23.75</v>
          </cell>
          <cell r="C97">
            <v>1230.4277847332696</v>
          </cell>
        </row>
        <row r="98">
          <cell r="A98">
            <v>24</v>
          </cell>
          <cell r="C98">
            <v>1234.2017495325385</v>
          </cell>
          <cell r="D98">
            <v>1234.2017495325385</v>
          </cell>
        </row>
        <row r="99">
          <cell r="A99">
            <v>24.25</v>
          </cell>
          <cell r="D99">
            <v>1237.7094832693404</v>
          </cell>
        </row>
        <row r="100">
          <cell r="A100">
            <v>24.5</v>
          </cell>
          <cell r="D100">
            <v>1240.9683556607197</v>
          </cell>
        </row>
        <row r="101">
          <cell r="A101">
            <v>24.75</v>
          </cell>
          <cell r="D101">
            <v>1243.9948048631995</v>
          </cell>
        </row>
        <row r="102">
          <cell r="A102">
            <v>25</v>
          </cell>
          <cell r="D102">
            <v>1246.8043575375114</v>
          </cell>
        </row>
        <row r="103">
          <cell r="A103">
            <v>25.25</v>
          </cell>
          <cell r="D103">
            <v>1249.4116536087747</v>
          </cell>
        </row>
        <row r="104">
          <cell r="A104">
            <v>25.5</v>
          </cell>
          <cell r="D104">
            <v>1251.8304746861372</v>
          </cell>
        </row>
        <row r="105">
          <cell r="A105">
            <v>25.75</v>
          </cell>
          <cell r="D105">
            <v>1254.0737752410269</v>
          </cell>
        </row>
        <row r="106">
          <cell r="A106">
            <v>26</v>
          </cell>
          <cell r="D106">
            <v>1256.1537157674402</v>
          </cell>
        </row>
        <row r="107">
          <cell r="A107">
            <v>26.25</v>
          </cell>
          <cell r="D107">
            <v>1258.0816972606719</v>
          </cell>
        </row>
        <row r="108">
          <cell r="A108">
            <v>26.5</v>
          </cell>
          <cell r="D108">
            <v>1259.8683964527081</v>
          </cell>
        </row>
        <row r="109">
          <cell r="A109">
            <v>26.75</v>
          </cell>
          <cell r="D109">
            <v>1261.5238013334317</v>
          </cell>
        </row>
        <row r="110">
          <cell r="A110">
            <v>27</v>
          </cell>
          <cell r="D110">
            <v>1263.0572465673588</v>
          </cell>
        </row>
        <row r="111">
          <cell r="A111">
            <v>27.25</v>
          </cell>
          <cell r="D111">
            <v>1264.477448486477</v>
          </cell>
        </row>
        <row r="112">
          <cell r="A112">
            <v>27.5</v>
          </cell>
          <cell r="D112">
            <v>1265.7925394016422</v>
          </cell>
        </row>
        <row r="113">
          <cell r="A113">
            <v>27.75</v>
          </cell>
          <cell r="D113">
            <v>1267.0101010286289</v>
          </cell>
        </row>
        <row r="114">
          <cell r="A114">
            <v>28</v>
          </cell>
          <cell r="D114">
            <v>1268.1371968711305</v>
          </cell>
        </row>
        <row r="115">
          <cell r="A115">
            <v>28.25</v>
          </cell>
          <cell r="D115">
            <v>1269.1804034425197</v>
          </cell>
        </row>
        <row r="116">
          <cell r="A116">
            <v>28.5</v>
          </cell>
          <cell r="D116">
            <v>1270.1458402416988</v>
          </cell>
        </row>
        <row r="117">
          <cell r="A117">
            <v>28.75</v>
          </cell>
          <cell r="D117">
            <v>1271.0391984266441</v>
          </cell>
        </row>
        <row r="118">
          <cell r="A118">
            <v>29</v>
          </cell>
          <cell r="D118">
            <v>1271.8657681528243</v>
          </cell>
        </row>
        <row r="119">
          <cell r="A119">
            <v>29.25</v>
          </cell>
          <cell r="D119">
            <v>1272.6304645632451</v>
          </cell>
        </row>
        <row r="120">
          <cell r="A120">
            <v>29.5</v>
          </cell>
          <cell r="D120">
            <v>1273.3378524328527</v>
          </cell>
        </row>
        <row r="121">
          <cell r="A121">
            <v>29.75</v>
          </cell>
          <cell r="D121">
            <v>1273.9921694830082</v>
          </cell>
        </row>
        <row r="122">
          <cell r="A122">
            <v>30</v>
          </cell>
          <cell r="D122">
            <v>1274.5973483920602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Rex - not published"/>
      <sheetName val="T-Rex Chart not published"/>
      <sheetName val="Gorgo"/>
      <sheetName val="Gorgo Chart"/>
      <sheetName val="Albert"/>
      <sheetName val="Albert Chart"/>
      <sheetName val="Daspleto"/>
      <sheetName val="Daspleto Chart"/>
      <sheetName val="All 4 Combined"/>
      <sheetName val="All 4 Combined Chart"/>
    </sheetNames>
    <sheetDataSet>
      <sheetData sheetId="0">
        <row r="14">
          <cell r="A14">
            <v>3</v>
          </cell>
        </row>
        <row r="15">
          <cell r="A15">
            <v>3.25</v>
          </cell>
        </row>
        <row r="16">
          <cell r="A16">
            <v>3.5</v>
          </cell>
        </row>
        <row r="17">
          <cell r="A17">
            <v>3.75</v>
          </cell>
        </row>
        <row r="18">
          <cell r="A18">
            <v>4</v>
          </cell>
        </row>
        <row r="19">
          <cell r="A19">
            <v>4.25</v>
          </cell>
        </row>
        <row r="20">
          <cell r="A20">
            <v>4.5</v>
          </cell>
        </row>
        <row r="21">
          <cell r="A21">
            <v>4.75</v>
          </cell>
        </row>
        <row r="22">
          <cell r="A22">
            <v>5</v>
          </cell>
        </row>
        <row r="23">
          <cell r="A23">
            <v>5.25</v>
          </cell>
        </row>
        <row r="24">
          <cell r="A24">
            <v>5.5</v>
          </cell>
        </row>
        <row r="25">
          <cell r="A25">
            <v>5.75</v>
          </cell>
        </row>
        <row r="26">
          <cell r="A26">
            <v>6</v>
          </cell>
        </row>
        <row r="27">
          <cell r="A27">
            <v>6.25</v>
          </cell>
        </row>
        <row r="28">
          <cell r="A28">
            <v>6.5</v>
          </cell>
        </row>
        <row r="29">
          <cell r="A29">
            <v>6.75</v>
          </cell>
        </row>
        <row r="30">
          <cell r="A30">
            <v>7</v>
          </cell>
        </row>
        <row r="31">
          <cell r="A31">
            <v>7.25</v>
          </cell>
        </row>
        <row r="32">
          <cell r="A32">
            <v>7.5</v>
          </cell>
        </row>
        <row r="33">
          <cell r="A33">
            <v>7.75</v>
          </cell>
        </row>
        <row r="34">
          <cell r="A34">
            <v>8</v>
          </cell>
        </row>
        <row r="35">
          <cell r="A35">
            <v>8.25</v>
          </cell>
        </row>
        <row r="36">
          <cell r="A36">
            <v>8.5</v>
          </cell>
        </row>
        <row r="37">
          <cell r="A37">
            <v>8.75</v>
          </cell>
        </row>
        <row r="38">
          <cell r="A38">
            <v>9</v>
          </cell>
        </row>
        <row r="39">
          <cell r="A39">
            <v>9.25</v>
          </cell>
        </row>
        <row r="40">
          <cell r="A40">
            <v>9.5</v>
          </cell>
        </row>
        <row r="41">
          <cell r="A41">
            <v>9.75</v>
          </cell>
        </row>
        <row r="42">
          <cell r="A42">
            <v>10</v>
          </cell>
        </row>
        <row r="43">
          <cell r="A43">
            <v>10.25</v>
          </cell>
        </row>
        <row r="44">
          <cell r="A44">
            <v>10.5</v>
          </cell>
        </row>
        <row r="45">
          <cell r="A45">
            <v>10.75</v>
          </cell>
        </row>
        <row r="46">
          <cell r="A46">
            <v>11</v>
          </cell>
        </row>
        <row r="47">
          <cell r="A47">
            <v>11.25</v>
          </cell>
        </row>
        <row r="48">
          <cell r="A48">
            <v>11.5</v>
          </cell>
        </row>
        <row r="49">
          <cell r="A49">
            <v>11.75</v>
          </cell>
        </row>
        <row r="50">
          <cell r="A50">
            <v>12</v>
          </cell>
        </row>
        <row r="51">
          <cell r="A51">
            <v>12.25</v>
          </cell>
        </row>
        <row r="52">
          <cell r="A52">
            <v>12.5</v>
          </cell>
        </row>
        <row r="53">
          <cell r="A53">
            <v>12.75</v>
          </cell>
        </row>
        <row r="54">
          <cell r="A54">
            <v>13</v>
          </cell>
        </row>
        <row r="55">
          <cell r="A55">
            <v>13.25</v>
          </cell>
        </row>
        <row r="56">
          <cell r="A56">
            <v>13.5</v>
          </cell>
        </row>
        <row r="57">
          <cell r="A57">
            <v>13.75</v>
          </cell>
        </row>
        <row r="58">
          <cell r="A58">
            <v>14</v>
          </cell>
        </row>
        <row r="59">
          <cell r="A59">
            <v>14.25</v>
          </cell>
        </row>
        <row r="60">
          <cell r="A60">
            <v>14.5</v>
          </cell>
        </row>
        <row r="61">
          <cell r="A61">
            <v>14.75</v>
          </cell>
        </row>
        <row r="62">
          <cell r="A62">
            <v>15</v>
          </cell>
        </row>
        <row r="63">
          <cell r="A63">
            <v>15.25</v>
          </cell>
        </row>
        <row r="64">
          <cell r="A64">
            <v>15.5</v>
          </cell>
        </row>
        <row r="65">
          <cell r="A65">
            <v>15.75</v>
          </cell>
        </row>
        <row r="66">
          <cell r="A66">
            <v>16</v>
          </cell>
        </row>
        <row r="67">
          <cell r="A67">
            <v>16.25</v>
          </cell>
        </row>
        <row r="68">
          <cell r="A68">
            <v>16.5</v>
          </cell>
        </row>
        <row r="69">
          <cell r="A69">
            <v>16.75</v>
          </cell>
        </row>
        <row r="70">
          <cell r="A70">
            <v>17</v>
          </cell>
        </row>
        <row r="71">
          <cell r="A71">
            <v>17.25</v>
          </cell>
        </row>
        <row r="72">
          <cell r="A72">
            <v>17.5</v>
          </cell>
        </row>
        <row r="73">
          <cell r="A73">
            <v>17.75</v>
          </cell>
        </row>
        <row r="74">
          <cell r="A74">
            <v>18</v>
          </cell>
        </row>
        <row r="75">
          <cell r="A75">
            <v>18.25</v>
          </cell>
        </row>
        <row r="76">
          <cell r="A76">
            <v>18.5</v>
          </cell>
        </row>
        <row r="77">
          <cell r="A77">
            <v>18.75</v>
          </cell>
        </row>
        <row r="78">
          <cell r="A78">
            <v>19</v>
          </cell>
        </row>
        <row r="79">
          <cell r="A79">
            <v>19.25</v>
          </cell>
        </row>
        <row r="80">
          <cell r="A80">
            <v>19.5</v>
          </cell>
        </row>
        <row r="81">
          <cell r="A81">
            <v>19.75</v>
          </cell>
        </row>
        <row r="82">
          <cell r="A82">
            <v>20</v>
          </cell>
        </row>
      </sheetData>
      <sheetData sheetId="1" refreshError="1"/>
      <sheetData sheetId="2" refreshError="1"/>
      <sheetData sheetId="3" refreshError="1"/>
      <sheetData sheetId="4">
        <row r="2">
          <cell r="A2">
            <v>0</v>
          </cell>
          <cell r="D2">
            <v>7.8895196636432772</v>
          </cell>
        </row>
        <row r="3">
          <cell r="A3">
            <v>0.25</v>
          </cell>
          <cell r="D3">
            <v>8.2165877039910313</v>
          </cell>
        </row>
        <row r="4">
          <cell r="A4">
            <v>0.5</v>
          </cell>
          <cell r="D4">
            <v>8.5805678600023167</v>
          </cell>
        </row>
        <row r="5">
          <cell r="A5">
            <v>0.75</v>
          </cell>
          <cell r="D5">
            <v>8.9855998714393355</v>
          </cell>
        </row>
        <row r="6">
          <cell r="A6">
            <v>1</v>
          </cell>
          <cell r="D6">
            <v>9.4362815277481715</v>
          </cell>
        </row>
        <row r="7">
          <cell r="A7">
            <v>1.25</v>
          </cell>
          <cell r="D7">
            <v>9.9377178618085686</v>
          </cell>
        </row>
        <row r="8">
          <cell r="A8">
            <v>1.5</v>
          </cell>
          <cell r="D8">
            <v>10.495575269851802</v>
          </cell>
        </row>
        <row r="9">
          <cell r="A9">
            <v>1.75</v>
          </cell>
          <cell r="D9">
            <v>11.116140963762227</v>
          </cell>
        </row>
        <row r="10">
          <cell r="A10">
            <v>2</v>
          </cell>
          <cell r="B10">
            <v>50.3</v>
          </cell>
          <cell r="C10">
            <v>11.806388173170141</v>
          </cell>
          <cell r="D10">
            <v>11.806388173170141</v>
          </cell>
        </row>
        <row r="11">
          <cell r="A11">
            <v>2.25</v>
          </cell>
          <cell r="C11">
            <v>12.574047519483194</v>
          </cell>
        </row>
        <row r="12">
          <cell r="A12">
            <v>2.5</v>
          </cell>
          <cell r="C12">
            <v>13.427684979944283</v>
          </cell>
        </row>
        <row r="13">
          <cell r="A13">
            <v>2.75</v>
          </cell>
          <cell r="C13">
            <v>14.376786844032218</v>
          </cell>
        </row>
        <row r="14">
          <cell r="A14">
            <v>3</v>
          </cell>
          <cell r="C14">
            <v>15.431852033449642</v>
          </cell>
        </row>
        <row r="15">
          <cell r="A15">
            <v>3.25</v>
          </cell>
          <cell r="C15">
            <v>16.604492106191515</v>
          </cell>
        </row>
        <row r="16">
          <cell r="A16">
            <v>3.5</v>
          </cell>
          <cell r="C16">
            <v>17.907539189456358</v>
          </cell>
        </row>
        <row r="17">
          <cell r="A17">
            <v>3.75</v>
          </cell>
          <cell r="C17">
            <v>19.35516197909665</v>
          </cell>
        </row>
        <row r="18">
          <cell r="A18">
            <v>4</v>
          </cell>
          <cell r="C18">
            <v>20.962989797360287</v>
          </cell>
        </row>
        <row r="19">
          <cell r="A19">
            <v>4.25</v>
          </cell>
          <cell r="C19">
            <v>22.748244506996343</v>
          </cell>
        </row>
        <row r="20">
          <cell r="A20">
            <v>4.5</v>
          </cell>
          <cell r="C20">
            <v>24.729879828121408</v>
          </cell>
        </row>
        <row r="21">
          <cell r="A21">
            <v>4.75</v>
          </cell>
          <cell r="C21">
            <v>26.928727282849113</v>
          </cell>
        </row>
        <row r="22">
          <cell r="A22">
            <v>5</v>
          </cell>
          <cell r="C22">
            <v>29.367647588433883</v>
          </cell>
        </row>
        <row r="23">
          <cell r="A23">
            <v>5.25</v>
          </cell>
          <cell r="C23">
            <v>32.071685818165335</v>
          </cell>
        </row>
        <row r="24">
          <cell r="A24">
            <v>5.5</v>
          </cell>
          <cell r="C24">
            <v>35.068228035137523</v>
          </cell>
        </row>
        <row r="25">
          <cell r="A25">
            <v>5.75</v>
          </cell>
          <cell r="C25">
            <v>38.38715636163267</v>
          </cell>
        </row>
        <row r="26">
          <cell r="A26">
            <v>6</v>
          </cell>
          <cell r="C26">
            <v>42.060998561113308</v>
          </cell>
        </row>
        <row r="27">
          <cell r="A27">
            <v>6.25</v>
          </cell>
          <cell r="C27">
            <v>46.125067167586508</v>
          </cell>
        </row>
        <row r="28">
          <cell r="A28">
            <v>6.5</v>
          </cell>
          <cell r="C28">
            <v>50.617581989171661</v>
          </cell>
        </row>
        <row r="29">
          <cell r="A29">
            <v>6.75</v>
          </cell>
          <cell r="C29">
            <v>55.579768436413005</v>
          </cell>
        </row>
        <row r="30">
          <cell r="A30">
            <v>7</v>
          </cell>
          <cell r="C30">
            <v>61.05592258859788</v>
          </cell>
        </row>
        <row r="31">
          <cell r="A31">
            <v>7.25</v>
          </cell>
          <cell r="C31">
            <v>67.093432234881448</v>
          </cell>
        </row>
        <row r="32">
          <cell r="A32">
            <v>7.5</v>
          </cell>
          <cell r="C32">
            <v>73.742741352985902</v>
          </cell>
        </row>
        <row r="33">
          <cell r="A33">
            <v>7.75</v>
          </cell>
          <cell r="C33">
            <v>81.057243684325158</v>
          </cell>
        </row>
        <row r="34">
          <cell r="A34">
            <v>8</v>
          </cell>
          <cell r="C34">
            <v>89.093089331284034</v>
          </cell>
        </row>
        <row r="35">
          <cell r="A35">
            <v>8.25</v>
          </cell>
          <cell r="C35">
            <v>97.908886780791065</v>
          </cell>
        </row>
        <row r="36">
          <cell r="A36">
            <v>8.5</v>
          </cell>
          <cell r="C36">
            <v>107.56528163539024</v>
          </cell>
        </row>
        <row r="37">
          <cell r="A37">
            <v>8.75</v>
          </cell>
          <cell r="C37">
            <v>118.124392846539</v>
          </cell>
        </row>
        <row r="38">
          <cell r="A38">
            <v>9</v>
          </cell>
          <cell r="C38">
            <v>129.64908768367616</v>
          </cell>
        </row>
        <row r="39">
          <cell r="A39">
            <v>9.25</v>
          </cell>
          <cell r="C39">
            <v>142.20207837066675</v>
          </cell>
        </row>
        <row r="40">
          <cell r="A40">
            <v>9.5</v>
          </cell>
          <cell r="C40">
            <v>155.84482664251445</v>
          </cell>
        </row>
        <row r="41">
          <cell r="A41">
            <v>9.75</v>
          </cell>
          <cell r="C41">
            <v>170.63624778649051</v>
          </cell>
        </row>
        <row r="42">
          <cell r="A42">
            <v>10</v>
          </cell>
          <cell r="C42">
            <v>186.63121336054613</v>
          </cell>
        </row>
        <row r="43">
          <cell r="A43">
            <v>10.25</v>
          </cell>
          <cell r="C43">
            <v>203.87886195806246</v>
          </cell>
        </row>
        <row r="44">
          <cell r="A44">
            <v>10.5</v>
          </cell>
          <cell r="C44">
            <v>222.42074017057769</v>
          </cell>
        </row>
        <row r="45">
          <cell r="A45">
            <v>10.75</v>
          </cell>
          <cell r="C45">
            <v>242.28881109284276</v>
          </cell>
        </row>
        <row r="46">
          <cell r="A46">
            <v>11</v>
          </cell>
          <cell r="C46">
            <v>263.50338478050026</v>
          </cell>
        </row>
        <row r="47">
          <cell r="A47">
            <v>11.25</v>
          </cell>
          <cell r="C47">
            <v>286.07104306121721</v>
          </cell>
        </row>
        <row r="48">
          <cell r="A48">
            <v>11.5</v>
          </cell>
          <cell r="C48">
            <v>309.98264861842603</v>
          </cell>
        </row>
        <row r="49">
          <cell r="A49">
            <v>11.75</v>
          </cell>
          <cell r="C49">
            <v>335.21154349021509</v>
          </cell>
        </row>
        <row r="50">
          <cell r="A50">
            <v>12</v>
          </cell>
          <cell r="C50">
            <v>361.71205290935859</v>
          </cell>
        </row>
        <row r="51">
          <cell r="A51">
            <v>12.25</v>
          </cell>
          <cell r="C51">
            <v>389.4184144865103</v>
          </cell>
        </row>
        <row r="52">
          <cell r="A52">
            <v>12.5</v>
          </cell>
          <cell r="C52">
            <v>418.24424801248682</v>
          </cell>
        </row>
        <row r="53">
          <cell r="A53">
            <v>12.75</v>
          </cell>
          <cell r="C53">
            <v>448.08266607187255</v>
          </cell>
        </row>
        <row r="54">
          <cell r="A54">
            <v>13</v>
          </cell>
          <cell r="C54">
            <v>478.80709958968646</v>
          </cell>
        </row>
        <row r="55">
          <cell r="A55">
            <v>13.25</v>
          </cell>
          <cell r="C55">
            <v>510.27287600534294</v>
          </cell>
        </row>
        <row r="56">
          <cell r="A56">
            <v>13.5</v>
          </cell>
          <cell r="C56">
            <v>542.31954306407351</v>
          </cell>
        </row>
        <row r="57">
          <cell r="A57">
            <v>13.75</v>
          </cell>
          <cell r="C57">
            <v>574.77388173851625</v>
          </cell>
        </row>
        <row r="58">
          <cell r="A58">
            <v>14</v>
          </cell>
          <cell r="C58">
            <v>607.45350217460873</v>
          </cell>
        </row>
        <row r="59">
          <cell r="A59">
            <v>14.25</v>
          </cell>
          <cell r="C59">
            <v>640.17087200715844</v>
          </cell>
        </row>
        <row r="60">
          <cell r="A60">
            <v>14.5</v>
          </cell>
          <cell r="C60">
            <v>672.73759196669096</v>
          </cell>
        </row>
        <row r="61">
          <cell r="A61">
            <v>14.75</v>
          </cell>
          <cell r="C61">
            <v>704.96871351180494</v>
          </cell>
        </row>
        <row r="62">
          <cell r="A62">
            <v>15</v>
          </cell>
          <cell r="B62">
            <v>762</v>
          </cell>
          <cell r="C62">
            <v>736.68688975563873</v>
          </cell>
        </row>
        <row r="63">
          <cell r="A63">
            <v>15.25</v>
          </cell>
          <cell r="C63">
            <v>767.72616464305781</v>
          </cell>
        </row>
        <row r="64">
          <cell r="A64">
            <v>15.5</v>
          </cell>
          <cell r="C64">
            <v>797.93523447984774</v>
          </cell>
        </row>
        <row r="65">
          <cell r="A65">
            <v>15.75</v>
          </cell>
          <cell r="C65">
            <v>827.1800569850177</v>
          </cell>
        </row>
        <row r="66">
          <cell r="A66">
            <v>16</v>
          </cell>
          <cell r="C66">
            <v>855.34573126229054</v>
          </cell>
        </row>
        <row r="67">
          <cell r="A67">
            <v>16.25</v>
          </cell>
          <cell r="C67">
            <v>882.33762222383268</v>
          </cell>
        </row>
        <row r="68">
          <cell r="A68">
            <v>16.5</v>
          </cell>
          <cell r="C68">
            <v>908.081750105835</v>
          </cell>
        </row>
        <row r="69">
          <cell r="A69">
            <v>16.75</v>
          </cell>
          <cell r="C69">
            <v>932.52450578638536</v>
          </cell>
        </row>
        <row r="70">
          <cell r="A70">
            <v>17</v>
          </cell>
          <cell r="C70">
            <v>955.63178298393154</v>
          </cell>
        </row>
        <row r="71">
          <cell r="A71">
            <v>17.25</v>
          </cell>
          <cell r="C71">
            <v>977.38763788170286</v>
          </cell>
        </row>
        <row r="72">
          <cell r="A72">
            <v>17.5</v>
          </cell>
          <cell r="C72">
            <v>997.79259544933211</v>
          </cell>
        </row>
        <row r="73">
          <cell r="A73">
            <v>17.75</v>
          </cell>
          <cell r="C73">
            <v>1016.8617209478354</v>
          </cell>
        </row>
        <row r="74">
          <cell r="A74">
            <v>18</v>
          </cell>
          <cell r="B74">
            <v>1013</v>
          </cell>
          <cell r="C74">
            <v>1034.6225667336628</v>
          </cell>
        </row>
        <row r="75">
          <cell r="A75">
            <v>18.25</v>
          </cell>
          <cell r="C75">
            <v>1051.1130907603008</v>
          </cell>
        </row>
        <row r="76">
          <cell r="A76">
            <v>18.5</v>
          </cell>
          <cell r="C76">
            <v>1066.3796263354732</v>
          </cell>
        </row>
        <row r="77">
          <cell r="A77">
            <v>18.75</v>
          </cell>
          <cell r="C77">
            <v>1080.4749646975934</v>
          </cell>
        </row>
        <row r="78">
          <cell r="A78">
            <v>19</v>
          </cell>
          <cell r="C78">
            <v>1093.4565944007022</v>
          </cell>
        </row>
        <row r="79">
          <cell r="A79">
            <v>19.25</v>
          </cell>
          <cell r="C79">
            <v>1105.3851254689646</v>
          </cell>
        </row>
        <row r="80">
          <cell r="A80">
            <v>19.5</v>
          </cell>
          <cell r="C80">
            <v>1116.3229124943784</v>
          </cell>
        </row>
        <row r="81">
          <cell r="A81">
            <v>19.75</v>
          </cell>
          <cell r="C81">
            <v>1126.3328796273381</v>
          </cell>
        </row>
        <row r="82">
          <cell r="A82">
            <v>20</v>
          </cell>
          <cell r="C82">
            <v>1135.4775417818034</v>
          </cell>
        </row>
        <row r="83">
          <cell r="A83">
            <v>20.25</v>
          </cell>
          <cell r="C83">
            <v>1143.8182101739033</v>
          </cell>
        </row>
        <row r="84">
          <cell r="A84">
            <v>20.5</v>
          </cell>
          <cell r="C84">
            <v>1151.4143662384527</v>
          </cell>
        </row>
        <row r="85">
          <cell r="A85">
            <v>20.75</v>
          </cell>
          <cell r="C85">
            <v>1158.3231856651059</v>
          </cell>
        </row>
        <row r="86">
          <cell r="A86">
            <v>21</v>
          </cell>
          <cell r="C86">
            <v>1164.5991933955554</v>
          </cell>
        </row>
        <row r="87">
          <cell r="A87">
            <v>21.25</v>
          </cell>
          <cell r="C87">
            <v>1170.2940305769616</v>
          </cell>
        </row>
        <row r="88">
          <cell r="A88">
            <v>21.5</v>
          </cell>
          <cell r="C88">
            <v>1175.4563153665824</v>
          </cell>
        </row>
        <row r="89">
          <cell r="A89">
            <v>21.75</v>
          </cell>
          <cell r="C89">
            <v>1180.1315808699321</v>
          </cell>
        </row>
        <row r="90">
          <cell r="A90">
            <v>22</v>
          </cell>
          <cell r="B90">
            <v>1282</v>
          </cell>
          <cell r="C90">
            <v>1184.3622751626658</v>
          </cell>
        </row>
        <row r="91">
          <cell r="A91">
            <v>22.25</v>
          </cell>
          <cell r="C91">
            <v>1188.1878101361563</v>
          </cell>
        </row>
        <row r="92">
          <cell r="A92">
            <v>22.5</v>
          </cell>
          <cell r="C92">
            <v>1191.6446477025229</v>
          </cell>
        </row>
        <row r="93">
          <cell r="A93">
            <v>22.75</v>
          </cell>
          <cell r="C93">
            <v>1194.76641361667</v>
          </cell>
        </row>
        <row r="94">
          <cell r="A94">
            <v>23</v>
          </cell>
          <cell r="C94">
            <v>1197.5840307694373</v>
          </cell>
        </row>
        <row r="95">
          <cell r="A95">
            <v>23.25</v>
          </cell>
          <cell r="C95">
            <v>1200.1258652482354</v>
          </cell>
        </row>
        <row r="96">
          <cell r="A96">
            <v>23.5</v>
          </cell>
          <cell r="C96">
            <v>1202.4178797369718</v>
          </cell>
        </row>
        <row r="97">
          <cell r="A97">
            <v>23.75</v>
          </cell>
          <cell r="C97">
            <v>1204.4837899347719</v>
          </cell>
        </row>
        <row r="98">
          <cell r="A98">
            <v>24</v>
          </cell>
          <cell r="B98">
            <v>1142</v>
          </cell>
          <cell r="C98">
            <v>1206.3452206199429</v>
          </cell>
          <cell r="D98">
            <v>1206.3452206199429</v>
          </cell>
        </row>
        <row r="99">
          <cell r="A99">
            <v>24.25</v>
          </cell>
          <cell r="D99">
            <v>1208.0218587836068</v>
          </cell>
        </row>
        <row r="100">
          <cell r="A100">
            <v>24.5</v>
          </cell>
          <cell r="D100">
            <v>1209.5316019209929</v>
          </cell>
        </row>
        <row r="101">
          <cell r="A101">
            <v>24.75</v>
          </cell>
          <cell r="D101">
            <v>1210.8907001130383</v>
          </cell>
        </row>
        <row r="102">
          <cell r="A102">
            <v>25</v>
          </cell>
          <cell r="D102">
            <v>1212.1138909723345</v>
          </cell>
        </row>
        <row r="103">
          <cell r="A103">
            <v>25.25</v>
          </cell>
          <cell r="D103">
            <v>1213.2145268803206</v>
          </cell>
        </row>
        <row r="104">
          <cell r="A104">
            <v>25.5</v>
          </cell>
          <cell r="D104">
            <v>1214.2046942207121</v>
          </cell>
        </row>
        <row r="105">
          <cell r="A105">
            <v>25.75</v>
          </cell>
          <cell r="D105">
            <v>1215.0953245297187</v>
          </cell>
        </row>
        <row r="106">
          <cell r="A106">
            <v>26</v>
          </cell>
          <cell r="D106">
            <v>1215.8962976474961</v>
          </cell>
        </row>
        <row r="107">
          <cell r="A107">
            <v>26.25</v>
          </cell>
          <cell r="D107">
            <v>1216.6165370769252</v>
          </cell>
        </row>
        <row r="108">
          <cell r="A108">
            <v>26.5</v>
          </cell>
          <cell r="D108">
            <v>1217.264097843248</v>
          </cell>
        </row>
        <row r="109">
          <cell r="A109">
            <v>26.75</v>
          </cell>
          <cell r="D109">
            <v>1217.8462472081378</v>
          </cell>
        </row>
        <row r="110">
          <cell r="A110">
            <v>27</v>
          </cell>
          <cell r="D110">
            <v>1218.3695386301572</v>
          </cell>
        </row>
        <row r="111">
          <cell r="A111">
            <v>27.25</v>
          </cell>
          <cell r="D111">
            <v>1218.8398793849699</v>
          </cell>
        </row>
        <row r="112">
          <cell r="A112">
            <v>27.5</v>
          </cell>
          <cell r="D112">
            <v>1219.2625922670372</v>
          </cell>
        </row>
        <row r="113">
          <cell r="A113">
            <v>27.75</v>
          </cell>
          <cell r="D113">
            <v>1219.6424717929965</v>
          </cell>
        </row>
        <row r="114">
          <cell r="A114">
            <v>28</v>
          </cell>
          <cell r="D114">
            <v>1219.9838353180573</v>
          </cell>
        </row>
        <row r="115">
          <cell r="A115">
            <v>28.25</v>
          </cell>
          <cell r="D115">
            <v>1220.2905694626168</v>
          </cell>
        </row>
        <row r="116">
          <cell r="A116">
            <v>28.5</v>
          </cell>
          <cell r="D116">
            <v>1220.5661722285045</v>
          </cell>
        </row>
        <row r="117">
          <cell r="A117">
            <v>28.75</v>
          </cell>
          <cell r="D117">
            <v>1220.8137911641134</v>
          </cell>
        </row>
        <row r="118">
          <cell r="A118">
            <v>29</v>
          </cell>
          <cell r="D118">
            <v>1221.0362579161369</v>
          </cell>
        </row>
        <row r="119">
          <cell r="A119">
            <v>29.25</v>
          </cell>
          <cell r="D119">
            <v>1221.2361194834948</v>
          </cell>
        </row>
        <row r="120">
          <cell r="A120">
            <v>29.5</v>
          </cell>
          <cell r="D120">
            <v>1221.4156664668387</v>
          </cell>
        </row>
        <row r="121">
          <cell r="A121">
            <v>29.75</v>
          </cell>
          <cell r="D121">
            <v>1221.5769585852411</v>
          </cell>
        </row>
        <row r="122">
          <cell r="A122">
            <v>30</v>
          </cell>
          <cell r="D122">
            <v>1221.7218477105723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Rex"/>
      <sheetName val="T-Rex Chart"/>
      <sheetName val="Gorgo I"/>
      <sheetName val="Gorgo II"/>
      <sheetName val="Gogo III"/>
      <sheetName val="Gorgo I Chart"/>
      <sheetName val="Gorgo II Chart"/>
      <sheetName val="Gorgo III Chart"/>
      <sheetName val="Albert"/>
      <sheetName val="Albert Chart"/>
      <sheetName val="Daspleto"/>
      <sheetName val="Daspleto Chart"/>
      <sheetName val="All 4 Combined"/>
      <sheetName val="All 4 Combined Chart"/>
      <sheetName val="All 4 Combined Chart no symbols"/>
    </sheetNames>
    <sheetDataSet>
      <sheetData sheetId="0">
        <row r="1">
          <cell r="B1" t="str">
            <v>Mass</v>
          </cell>
          <cell r="C1" t="str">
            <v>Est. Mass</v>
          </cell>
        </row>
        <row r="2">
          <cell r="A2">
            <v>0</v>
          </cell>
          <cell r="C2">
            <v>5.5737032176496824</v>
          </cell>
        </row>
        <row r="3">
          <cell r="A3">
            <v>0.25</v>
          </cell>
          <cell r="C3">
            <v>5.6615571613182922</v>
          </cell>
        </row>
        <row r="4">
          <cell r="A4">
            <v>0.5</v>
          </cell>
          <cell r="C4">
            <v>5.7628627544495679</v>
          </cell>
        </row>
        <row r="5">
          <cell r="A5">
            <v>0.75</v>
          </cell>
          <cell r="C5">
            <v>5.879679020291559</v>
          </cell>
        </row>
        <row r="6">
          <cell r="A6">
            <v>1</v>
          </cell>
          <cell r="C6">
            <v>6.0143799526097101</v>
          </cell>
        </row>
        <row r="7">
          <cell r="A7">
            <v>1.25</v>
          </cell>
          <cell r="C7">
            <v>6.1697026307251415</v>
          </cell>
        </row>
        <row r="8">
          <cell r="A8">
            <v>1.5</v>
          </cell>
          <cell r="C8">
            <v>6.3488026627770182</v>
          </cell>
        </row>
        <row r="9">
          <cell r="A9">
            <v>1.75</v>
          </cell>
          <cell r="C9">
            <v>6.5553180661343085</v>
          </cell>
        </row>
        <row r="10">
          <cell r="A10">
            <v>2</v>
          </cell>
          <cell r="B10">
            <v>29.9</v>
          </cell>
          <cell r="C10">
            <v>6.793442859304772</v>
          </cell>
        </row>
        <row r="11">
          <cell r="A11">
            <v>2.25</v>
          </cell>
          <cell r="C11">
            <v>7.0680118289971752</v>
          </cell>
        </row>
        <row r="12">
          <cell r="A12">
            <v>2.5</v>
          </cell>
          <cell r="C12">
            <v>7.3845981523697599</v>
          </cell>
        </row>
        <row r="13">
          <cell r="A13">
            <v>2.75</v>
          </cell>
          <cell r="C13">
            <v>7.7496258014598531</v>
          </cell>
        </row>
        <row r="14">
          <cell r="A14">
            <v>3</v>
          </cell>
          <cell r="C14">
            <v>8.1704989381853501</v>
          </cell>
        </row>
        <row r="15">
          <cell r="A15">
            <v>3.25</v>
          </cell>
          <cell r="C15">
            <v>8.65575082830585</v>
          </cell>
        </row>
        <row r="16">
          <cell r="A16">
            <v>3.5</v>
          </cell>
          <cell r="C16">
            <v>9.2152151657758914</v>
          </cell>
        </row>
        <row r="17">
          <cell r="A17">
            <v>3.75</v>
          </cell>
          <cell r="C17">
            <v>9.8602231096684747</v>
          </cell>
        </row>
        <row r="18">
          <cell r="A18">
            <v>4</v>
          </cell>
          <cell r="C18">
            <v>10.603829799033603</v>
          </cell>
        </row>
        <row r="19">
          <cell r="A19">
            <v>4.25</v>
          </cell>
          <cell r="C19">
            <v>11.461074631325502</v>
          </cell>
        </row>
        <row r="20">
          <cell r="A20">
            <v>4.5</v>
          </cell>
          <cell r="C20">
            <v>12.449280171649276</v>
          </cell>
        </row>
        <row r="21">
          <cell r="A21">
            <v>4.75</v>
          </cell>
          <cell r="C21">
            <v>13.588395206535989</v>
          </cell>
        </row>
        <row r="22">
          <cell r="A22">
            <v>5</v>
          </cell>
          <cell r="C22">
            <v>14.901388169410879</v>
          </cell>
        </row>
        <row r="23">
          <cell r="A23">
            <v>5.25</v>
          </cell>
          <cell r="C23">
            <v>16.414697945409628</v>
          </cell>
        </row>
        <row r="24">
          <cell r="A24">
            <v>5.5</v>
          </cell>
          <cell r="C24">
            <v>18.158749907569359</v>
          </cell>
        </row>
        <row r="25">
          <cell r="A25">
            <v>5.75</v>
          </cell>
          <cell r="C25">
            <v>20.168545936877958</v>
          </cell>
        </row>
        <row r="26">
          <cell r="A26">
            <v>6</v>
          </cell>
          <cell r="C26">
            <v>22.484338120825342</v>
          </cell>
        </row>
        <row r="27">
          <cell r="A27">
            <v>6.25</v>
          </cell>
          <cell r="C27">
            <v>25.152396785416776</v>
          </cell>
        </row>
        <row r="28">
          <cell r="A28">
            <v>6.5</v>
          </cell>
          <cell r="C28">
            <v>28.225884457990357</v>
          </cell>
        </row>
        <row r="29">
          <cell r="A29">
            <v>6.75</v>
          </cell>
          <cell r="C29">
            <v>31.765848229600756</v>
          </cell>
        </row>
        <row r="30">
          <cell r="A30">
            <v>7</v>
          </cell>
          <cell r="C30">
            <v>35.842343710592687</v>
          </cell>
        </row>
        <row r="31">
          <cell r="A31">
            <v>7.25</v>
          </cell>
          <cell r="C31">
            <v>40.535704245981833</v>
          </cell>
        </row>
        <row r="32">
          <cell r="A32">
            <v>7.5</v>
          </cell>
          <cell r="C32">
            <v>45.937969134460133</v>
          </cell>
        </row>
        <row r="33">
          <cell r="A33">
            <v>7.75</v>
          </cell>
          <cell r="C33">
            <v>52.154484082767922</v>
          </cell>
        </row>
        <row r="34">
          <cell r="A34">
            <v>8</v>
          </cell>
          <cell r="C34">
            <v>59.305685769719247</v>
          </cell>
        </row>
        <row r="35">
          <cell r="A35">
            <v>8.25</v>
          </cell>
          <cell r="C35">
            <v>67.529079857369723</v>
          </cell>
        </row>
        <row r="36">
          <cell r="A36">
            <v>8.5</v>
          </cell>
          <cell r="C36">
            <v>76.981417641911833</v>
          </cell>
        </row>
        <row r="37">
          <cell r="A37">
            <v>8.75</v>
          </cell>
          <cell r="C37">
            <v>87.841070242566445</v>
          </cell>
        </row>
        <row r="38">
          <cell r="A38">
            <v>9</v>
          </cell>
          <cell r="C38">
            <v>100.31059011255424</v>
          </cell>
        </row>
        <row r="39">
          <cell r="A39">
            <v>9.25</v>
          </cell>
          <cell r="C39">
            <v>114.61943691040561</v>
          </cell>
        </row>
        <row r="40">
          <cell r="A40">
            <v>9.5</v>
          </cell>
          <cell r="C40">
            <v>131.02682743697738</v>
          </cell>
        </row>
        <row r="41">
          <cell r="A41">
            <v>9.75</v>
          </cell>
          <cell r="C41">
            <v>149.82464634024839</v>
          </cell>
        </row>
        <row r="42">
          <cell r="A42">
            <v>10</v>
          </cell>
          <cell r="C42">
            <v>171.3403244508946</v>
          </cell>
        </row>
        <row r="43">
          <cell r="A43">
            <v>10.25</v>
          </cell>
          <cell r="C43">
            <v>195.93955378212087</v>
          </cell>
        </row>
        <row r="44">
          <cell r="A44">
            <v>10.5</v>
          </cell>
          <cell r="C44">
            <v>224.02866142488702</v>
          </cell>
        </row>
        <row r="45">
          <cell r="A45">
            <v>10.75</v>
          </cell>
          <cell r="C45">
            <v>256.0564082416779</v>
          </cell>
        </row>
        <row r="46">
          <cell r="A46">
            <v>11</v>
          </cell>
          <cell r="C46">
            <v>292.51491266750503</v>
          </cell>
        </row>
        <row r="47">
          <cell r="A47">
            <v>11.25</v>
          </cell>
          <cell r="C47">
            <v>333.93932667114359</v>
          </cell>
        </row>
        <row r="48">
          <cell r="A48">
            <v>11.5</v>
          </cell>
          <cell r="C48">
            <v>380.90581366295032</v>
          </cell>
        </row>
        <row r="49">
          <cell r="A49">
            <v>11.75</v>
          </cell>
          <cell r="C49">
            <v>434.02730339814855</v>
          </cell>
        </row>
        <row r="50">
          <cell r="A50">
            <v>12</v>
          </cell>
          <cell r="C50">
            <v>493.94643706058173</v>
          </cell>
        </row>
        <row r="51">
          <cell r="A51">
            <v>12.25</v>
          </cell>
          <cell r="C51">
            <v>561.32508168381105</v>
          </cell>
        </row>
        <row r="52">
          <cell r="A52">
            <v>12.5</v>
          </cell>
          <cell r="C52">
            <v>636.82980686632686</v>
          </cell>
        </row>
        <row r="53">
          <cell r="A53">
            <v>12.75</v>
          </cell>
          <cell r="C53">
            <v>721.11280294209598</v>
          </cell>
        </row>
        <row r="54">
          <cell r="A54">
            <v>13</v>
          </cell>
          <cell r="C54">
            <v>814.787905631277</v>
          </cell>
        </row>
        <row r="55">
          <cell r="A55">
            <v>13.25</v>
          </cell>
          <cell r="C55">
            <v>918.40170362716935</v>
          </cell>
        </row>
        <row r="56">
          <cell r="A56">
            <v>13.5</v>
          </cell>
          <cell r="C56">
            <v>1032.4001604896366</v>
          </cell>
        </row>
        <row r="57">
          <cell r="A57">
            <v>13.75</v>
          </cell>
          <cell r="C57">
            <v>1157.0917812743226</v>
          </cell>
        </row>
        <row r="58">
          <cell r="A58">
            <v>14</v>
          </cell>
          <cell r="B58">
            <v>1804</v>
          </cell>
          <cell r="C58">
            <v>1292.6090700690777</v>
          </cell>
        </row>
        <row r="59">
          <cell r="A59">
            <v>14.25</v>
          </cell>
          <cell r="C59">
            <v>1438.8707914252889</v>
          </cell>
        </row>
        <row r="60">
          <cell r="A60">
            <v>14.5</v>
          </cell>
          <cell r="C60">
            <v>1595.5482576953195</v>
          </cell>
        </row>
        <row r="61">
          <cell r="A61">
            <v>14.75</v>
          </cell>
          <cell r="C61">
            <v>1762.0393683101254</v>
          </cell>
        </row>
        <row r="62">
          <cell r="A62">
            <v>15</v>
          </cell>
          <cell r="B62">
            <v>1761</v>
          </cell>
          <cell r="C62">
            <v>1937.4542600132888</v>
          </cell>
        </row>
        <row r="63">
          <cell r="A63">
            <v>15.25</v>
          </cell>
          <cell r="C63">
            <v>2120.6160396434257</v>
          </cell>
        </row>
        <row r="64">
          <cell r="A64">
            <v>15.5</v>
          </cell>
          <cell r="C64">
            <v>2310.0790774609413</v>
          </cell>
        </row>
        <row r="65">
          <cell r="A65">
            <v>15.75</v>
          </cell>
          <cell r="C65">
            <v>2504.1657634342209</v>
          </cell>
        </row>
        <row r="66">
          <cell r="A66">
            <v>16</v>
          </cell>
          <cell r="B66">
            <v>2984</v>
          </cell>
          <cell r="C66">
            <v>2701.020633652965</v>
          </cell>
        </row>
        <row r="67">
          <cell r="A67">
            <v>16.25</v>
          </cell>
          <cell r="C67">
            <v>2898.6786523401292</v>
          </cell>
        </row>
        <row r="68">
          <cell r="A68">
            <v>16.5</v>
          </cell>
          <cell r="C68">
            <v>3095.1425599920099</v>
          </cell>
        </row>
        <row r="69">
          <cell r="A69">
            <v>16.75</v>
          </cell>
          <cell r="C69">
            <v>3288.4629364620791</v>
          </cell>
        </row>
        <row r="70">
          <cell r="A70">
            <v>17</v>
          </cell>
          <cell r="C70">
            <v>3476.8142413390901</v>
          </cell>
        </row>
        <row r="71">
          <cell r="A71">
            <v>17.25</v>
          </cell>
          <cell r="C71">
            <v>3658.5606651991775</v>
          </cell>
        </row>
        <row r="72">
          <cell r="A72">
            <v>17.5</v>
          </cell>
          <cell r="C72">
            <v>3832.3070327237401</v>
          </cell>
        </row>
        <row r="73">
          <cell r="A73">
            <v>17.75</v>
          </cell>
          <cell r="C73">
            <v>3996.9319526179797</v>
          </cell>
        </row>
        <row r="74">
          <cell r="A74">
            <v>18</v>
          </cell>
          <cell r="B74">
            <v>3232</v>
          </cell>
          <cell r="C74">
            <v>4151.6025341200748</v>
          </cell>
        </row>
        <row r="75">
          <cell r="A75">
            <v>18.25</v>
          </cell>
          <cell r="C75">
            <v>4295.7719221887919</v>
          </cell>
        </row>
        <row r="76">
          <cell r="A76">
            <v>18.5</v>
          </cell>
          <cell r="C76">
            <v>4429.1623730463525</v>
          </cell>
        </row>
        <row r="77">
          <cell r="A77">
            <v>18.75</v>
          </cell>
          <cell r="C77">
            <v>4551.7374641854649</v>
          </cell>
        </row>
        <row r="78">
          <cell r="A78">
            <v>19</v>
          </cell>
          <cell r="C78">
            <v>4663.6673086964929</v>
          </cell>
        </row>
        <row r="79">
          <cell r="A79">
            <v>19.25</v>
          </cell>
          <cell r="C79">
            <v>4765.290424990656</v>
          </cell>
        </row>
        <row r="80">
          <cell r="A80">
            <v>19.5</v>
          </cell>
          <cell r="C80">
            <v>4857.0753557957387</v>
          </cell>
        </row>
        <row r="81">
          <cell r="A81">
            <v>19.75</v>
          </cell>
          <cell r="C81">
            <v>4939.5843993423641</v>
          </cell>
        </row>
        <row r="82">
          <cell r="A82">
            <v>20</v>
          </cell>
          <cell r="C82">
            <v>5013.4410516517282</v>
          </cell>
        </row>
        <row r="83">
          <cell r="A83">
            <v>20.25</v>
          </cell>
          <cell r="C83">
            <v>5079.302062149055</v>
          </cell>
        </row>
        <row r="84">
          <cell r="A84">
            <v>20.5</v>
          </cell>
          <cell r="C84">
            <v>5137.8344329513257</v>
          </cell>
        </row>
        <row r="85">
          <cell r="A85">
            <v>20.75</v>
          </cell>
          <cell r="C85">
            <v>5189.6972661860054</v>
          </cell>
        </row>
        <row r="86">
          <cell r="A86">
            <v>21</v>
          </cell>
          <cell r="C86">
            <v>5235.5280787076035</v>
          </cell>
        </row>
        <row r="87">
          <cell r="A87">
            <v>21.25</v>
          </cell>
          <cell r="C87">
            <v>5275.9330394507242</v>
          </cell>
        </row>
        <row r="88">
          <cell r="A88">
            <v>21.5</v>
          </cell>
          <cell r="C88">
            <v>5311.4805147814814</v>
          </cell>
        </row>
        <row r="89">
          <cell r="A89">
            <v>21.75</v>
          </cell>
          <cell r="C89">
            <v>5342.6973046130352</v>
          </cell>
        </row>
        <row r="90">
          <cell r="A90">
            <v>22</v>
          </cell>
          <cell r="B90">
            <v>5040</v>
          </cell>
          <cell r="C90">
            <v>5370.0669929643955</v>
          </cell>
        </row>
        <row r="91">
          <cell r="A91">
            <v>22.25</v>
          </cell>
          <cell r="C91">
            <v>5394.0299020595567</v>
          </cell>
        </row>
        <row r="92">
          <cell r="A92">
            <v>22.5</v>
          </cell>
          <cell r="C92">
            <v>5414.9842149819005</v>
          </cell>
        </row>
        <row r="93">
          <cell r="A93">
            <v>22.75</v>
          </cell>
          <cell r="C93">
            <v>5433.2879087900174</v>
          </cell>
        </row>
        <row r="94">
          <cell r="A94">
            <v>23</v>
          </cell>
          <cell r="C94">
            <v>5449.2612119646847</v>
          </cell>
        </row>
        <row r="95">
          <cell r="A95">
            <v>23.25</v>
          </cell>
          <cell r="C95">
            <v>5463.1893639068494</v>
          </cell>
        </row>
        <row r="96">
          <cell r="A96">
            <v>23.5</v>
          </cell>
          <cell r="C96">
            <v>5475.3255086520467</v>
          </cell>
        </row>
        <row r="97">
          <cell r="A97">
            <v>23.75</v>
          </cell>
          <cell r="C97">
            <v>5485.8935999452215</v>
          </cell>
        </row>
        <row r="98">
          <cell r="A98">
            <v>24</v>
          </cell>
          <cell r="C98">
            <v>5495.0912309943024</v>
          </cell>
        </row>
        <row r="99">
          <cell r="A99">
            <v>24.25</v>
          </cell>
          <cell r="C99">
            <v>5503.0923306242548</v>
          </cell>
        </row>
        <row r="100">
          <cell r="A100">
            <v>24.5</v>
          </cell>
          <cell r="C100">
            <v>5510.0496893527134</v>
          </cell>
        </row>
        <row r="101">
          <cell r="A101">
            <v>24.75</v>
          </cell>
          <cell r="C101">
            <v>5516.0972952584825</v>
          </cell>
        </row>
        <row r="102">
          <cell r="A102">
            <v>25</v>
          </cell>
          <cell r="C102">
            <v>5521.3524714758178</v>
          </cell>
        </row>
        <row r="103">
          <cell r="A103">
            <v>25.25</v>
          </cell>
          <cell r="C103">
            <v>5525.9178156483658</v>
          </cell>
        </row>
        <row r="104">
          <cell r="A104">
            <v>25.5</v>
          </cell>
          <cell r="C104">
            <v>5529.8829475001712</v>
          </cell>
        </row>
        <row r="105">
          <cell r="A105">
            <v>25.75</v>
          </cell>
          <cell r="C105">
            <v>5533.3260744713434</v>
          </cell>
        </row>
        <row r="106">
          <cell r="A106">
            <v>26</v>
          </cell>
          <cell r="C106">
            <v>5536.315387640585</v>
          </cell>
        </row>
        <row r="107">
          <cell r="A107">
            <v>26.25</v>
          </cell>
          <cell r="C107">
            <v>5538.9103013245231</v>
          </cell>
        </row>
        <row r="108">
          <cell r="A108">
            <v>26.5</v>
          </cell>
          <cell r="C108">
            <v>5541.1625501221069</v>
          </cell>
        </row>
        <row r="109">
          <cell r="A109">
            <v>26.75</v>
          </cell>
          <cell r="C109">
            <v>5543.1171570038896</v>
          </cell>
        </row>
        <row r="110">
          <cell r="A110">
            <v>27</v>
          </cell>
          <cell r="B110">
            <v>5654</v>
          </cell>
          <cell r="C110">
            <v>5544.8132855135136</v>
          </cell>
          <cell r="D110">
            <v>5544.8132855135136</v>
          </cell>
        </row>
        <row r="111">
          <cell r="A111">
            <v>27.25</v>
          </cell>
          <cell r="D111">
            <v>5546.2849883878725</v>
          </cell>
        </row>
        <row r="112">
          <cell r="A112">
            <v>27.5</v>
          </cell>
          <cell r="D112">
            <v>5547.5618640118382</v>
          </cell>
        </row>
        <row r="113">
          <cell r="A113">
            <v>27.75</v>
          </cell>
          <cell r="D113">
            <v>5548.6696311740188</v>
          </cell>
        </row>
        <row r="114">
          <cell r="A114">
            <v>28</v>
          </cell>
          <cell r="D114">
            <v>5549.6306316308137</v>
          </cell>
        </row>
        <row r="115">
          <cell r="A115">
            <v>28.25</v>
          </cell>
          <cell r="D115">
            <v>5550.4642690505698</v>
          </cell>
        </row>
        <row r="116">
          <cell r="A116">
            <v>28.5</v>
          </cell>
          <cell r="D116">
            <v>5551.1873920193002</v>
          </cell>
        </row>
        <row r="117">
          <cell r="A117">
            <v>28.75</v>
          </cell>
          <cell r="D117">
            <v>5551.8146279571092</v>
          </cell>
        </row>
        <row r="118">
          <cell r="A118">
            <v>29</v>
          </cell>
          <cell r="D118">
            <v>5552.3586740271166</v>
          </cell>
        </row>
        <row r="119">
          <cell r="A119">
            <v>29.25</v>
          </cell>
          <cell r="D119">
            <v>5552.8305504183099</v>
          </cell>
        </row>
        <row r="120">
          <cell r="A120">
            <v>29.5</v>
          </cell>
          <cell r="D120">
            <v>5553.2398207504066</v>
          </cell>
        </row>
        <row r="121">
          <cell r="A121">
            <v>29.75</v>
          </cell>
          <cell r="D121">
            <v>5553.5947837794265</v>
          </cell>
        </row>
        <row r="122">
          <cell r="A122">
            <v>30</v>
          </cell>
          <cell r="D122">
            <v>5553.9026400740213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C2" t="str">
            <v>Tyrannosaurus Rex</v>
          </cell>
        </row>
      </sheetData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Rex"/>
      <sheetName val="T-Rex Chart"/>
    </sheetNames>
    <sheetDataSet>
      <sheetData sheetId="0">
        <row r="1">
          <cell r="B1" t="str">
            <v>Mass</v>
          </cell>
          <cell r="C1" t="str">
            <v>Est. Mass</v>
          </cell>
        </row>
        <row r="2">
          <cell r="A2">
            <v>0</v>
          </cell>
          <cell r="C2">
            <v>5.8169559117870211</v>
          </cell>
        </row>
        <row r="3">
          <cell r="A3">
            <v>0.25</v>
          </cell>
          <cell r="C3">
            <v>5.9367585064584274</v>
          </cell>
        </row>
        <row r="4">
          <cell r="A4">
            <v>0.5</v>
          </cell>
          <cell r="C4">
            <v>6.0741262255247781</v>
          </cell>
        </row>
        <row r="5">
          <cell r="A5">
            <v>0.75</v>
          </cell>
          <cell r="C5">
            <v>6.231633367171626</v>
          </cell>
        </row>
        <row r="6">
          <cell r="A6">
            <v>1</v>
          </cell>
          <cell r="C6">
            <v>6.4122311809002079</v>
          </cell>
        </row>
        <row r="7">
          <cell r="A7">
            <v>1.25</v>
          </cell>
          <cell r="C7">
            <v>6.6193029598539681</v>
          </cell>
        </row>
        <row r="8">
          <cell r="A8">
            <v>1.5</v>
          </cell>
          <cell r="C8">
            <v>6.8567271522166422</v>
          </cell>
        </row>
        <row r="9">
          <cell r="A9">
            <v>1.75</v>
          </cell>
          <cell r="C9">
            <v>7.1289496485777635</v>
          </cell>
        </row>
        <row r="10">
          <cell r="A10">
            <v>2</v>
          </cell>
          <cell r="B10">
            <v>29.9</v>
          </cell>
          <cell r="C10">
            <v>7.441066565799888</v>
          </cell>
        </row>
        <row r="11">
          <cell r="A11">
            <v>2.25</v>
          </cell>
          <cell r="C11">
            <v>7.7989190336689784</v>
          </cell>
        </row>
        <row r="12">
          <cell r="A12">
            <v>2.5</v>
          </cell>
          <cell r="C12">
            <v>8.2092017011168128</v>
          </cell>
        </row>
        <row r="13">
          <cell r="A13">
            <v>2.75</v>
          </cell>
          <cell r="C13">
            <v>8.6795869169301376</v>
          </cell>
        </row>
        <row r="14">
          <cell r="A14">
            <v>3</v>
          </cell>
          <cell r="C14">
            <v>9.2188668086425594</v>
          </cell>
        </row>
        <row r="15">
          <cell r="A15">
            <v>3.25</v>
          </cell>
          <cell r="C15">
            <v>9.837115785911319</v>
          </cell>
        </row>
        <row r="16">
          <cell r="A16">
            <v>3.5</v>
          </cell>
          <cell r="C16">
            <v>10.545876334337613</v>
          </cell>
        </row>
        <row r="17">
          <cell r="A17">
            <v>3.75</v>
          </cell>
          <cell r="C17">
            <v>11.358371345561897</v>
          </cell>
        </row>
        <row r="18">
          <cell r="A18">
            <v>4</v>
          </cell>
          <cell r="C18">
            <v>12.289746652490493</v>
          </cell>
        </row>
        <row r="19">
          <cell r="A19">
            <v>4.25</v>
          </cell>
          <cell r="C19">
            <v>13.35734790715096</v>
          </cell>
        </row>
        <row r="20">
          <cell r="A20">
            <v>4.5</v>
          </cell>
          <cell r="C20">
            <v>14.581036454586117</v>
          </cell>
        </row>
        <row r="21">
          <cell r="A21">
            <v>4.75</v>
          </cell>
          <cell r="C21">
            <v>15.983549419760239</v>
          </cell>
        </row>
        <row r="22">
          <cell r="A22">
            <v>5</v>
          </cell>
          <cell r="C22">
            <v>17.59090983414071</v>
          </cell>
        </row>
        <row r="23">
          <cell r="A23">
            <v>5.25</v>
          </cell>
          <cell r="C23">
            <v>19.432893280160528</v>
          </cell>
        </row>
        <row r="24">
          <cell r="A24">
            <v>5.5</v>
          </cell>
          <cell r="C24">
            <v>21.543558217012478</v>
          </cell>
        </row>
        <row r="25">
          <cell r="A25">
            <v>5.75</v>
          </cell>
          <cell r="C25">
            <v>23.961847856678077</v>
          </cell>
        </row>
        <row r="26">
          <cell r="A26">
            <v>6</v>
          </cell>
          <cell r="C26">
            <v>26.732272163984423</v>
          </cell>
        </row>
        <row r="27">
          <cell r="A27">
            <v>6.25</v>
          </cell>
          <cell r="C27">
            <v>29.905679228287877</v>
          </cell>
        </row>
        <row r="28">
          <cell r="A28">
            <v>6.5</v>
          </cell>
          <cell r="C28">
            <v>33.540125853659141</v>
          </cell>
        </row>
        <row r="29">
          <cell r="A29">
            <v>6.75</v>
          </cell>
          <cell r="C29">
            <v>37.701857678823018</v>
          </cell>
        </row>
        <row r="30">
          <cell r="A30">
            <v>7</v>
          </cell>
          <cell r="C30">
            <v>42.466409385302867</v>
          </cell>
        </row>
        <row r="31">
          <cell r="A31">
            <v>7.25</v>
          </cell>
          <cell r="C31">
            <v>47.919835471904449</v>
          </cell>
        </row>
        <row r="32">
          <cell r="A32">
            <v>7.5</v>
          </cell>
          <cell r="C32">
            <v>54.160081520081789</v>
          </cell>
        </row>
        <row r="33">
          <cell r="A33">
            <v>7.75</v>
          </cell>
          <cell r="C33">
            <v>61.298504657939674</v>
          </cell>
        </row>
        <row r="34">
          <cell r="A34">
            <v>8</v>
          </cell>
          <cell r="C34">
            <v>69.461549806624973</v>
          </cell>
        </row>
        <row r="35">
          <cell r="A35">
            <v>8.25</v>
          </cell>
          <cell r="C35">
            <v>78.792584952645612</v>
          </cell>
        </row>
        <row r="36">
          <cell r="A36">
            <v>8.5</v>
          </cell>
          <cell r="C36">
            <v>89.453893748103098</v>
          </cell>
        </row>
        <row r="37">
          <cell r="A37">
            <v>8.75</v>
          </cell>
          <cell r="C37">
            <v>101.62881672657883</v>
          </cell>
        </row>
        <row r="38">
          <cell r="A38">
            <v>9</v>
          </cell>
          <cell r="C38">
            <v>115.52402277087214</v>
          </cell>
        </row>
        <row r="39">
          <cell r="A39">
            <v>9.25</v>
          </cell>
          <cell r="C39">
            <v>131.37187952158456</v>
          </cell>
        </row>
        <row r="40">
          <cell r="A40">
            <v>9.5</v>
          </cell>
          <cell r="C40">
            <v>149.43287443150604</v>
          </cell>
        </row>
        <row r="41">
          <cell r="A41">
            <v>9.75</v>
          </cell>
          <cell r="C41">
            <v>169.99801635547144</v>
          </cell>
        </row>
        <row r="42">
          <cell r="A42">
            <v>10</v>
          </cell>
          <cell r="C42">
            <v>193.39112012925074</v>
          </cell>
        </row>
        <row r="43">
          <cell r="A43">
            <v>10.25</v>
          </cell>
          <cell r="C43">
            <v>219.97084284864266</v>
          </cell>
        </row>
        <row r="44">
          <cell r="A44">
            <v>10.5</v>
          </cell>
          <cell r="C44">
            <v>250.13230008588067</v>
          </cell>
        </row>
        <row r="45">
          <cell r="A45">
            <v>10.75</v>
          </cell>
          <cell r="C45">
            <v>284.30804313932146</v>
          </cell>
        </row>
        <row r="46">
          <cell r="A46">
            <v>11</v>
          </cell>
          <cell r="C46">
            <v>322.96812547845548</v>
          </cell>
        </row>
        <row r="47">
          <cell r="A47">
            <v>11.25</v>
          </cell>
          <cell r="C47">
            <v>366.61892992285851</v>
          </cell>
        </row>
        <row r="48">
          <cell r="A48">
            <v>11.5</v>
          </cell>
          <cell r="C48">
            <v>415.80037162618265</v>
          </cell>
        </row>
        <row r="49">
          <cell r="A49">
            <v>11.75</v>
          </cell>
          <cell r="C49">
            <v>471.08104178470091</v>
          </cell>
        </row>
        <row r="50">
          <cell r="A50">
            <v>12</v>
          </cell>
          <cell r="C50">
            <v>533.05082218008795</v>
          </cell>
        </row>
        <row r="51">
          <cell r="A51">
            <v>12.25</v>
          </cell>
          <cell r="C51">
            <v>602.31049347147462</v>
          </cell>
        </row>
        <row r="52">
          <cell r="A52">
            <v>12.5</v>
          </cell>
          <cell r="C52">
            <v>679.45789607373456</v>
          </cell>
        </row>
        <row r="53">
          <cell r="A53">
            <v>12.75</v>
          </cell>
          <cell r="C53">
            <v>765.07029948538741</v>
          </cell>
        </row>
        <row r="54">
          <cell r="A54">
            <v>13</v>
          </cell>
          <cell r="C54">
            <v>859.68281269079796</v>
          </cell>
        </row>
        <row r="55">
          <cell r="A55">
            <v>13.25</v>
          </cell>
          <cell r="C55">
            <v>963.76294072269059</v>
          </cell>
        </row>
        <row r="56">
          <cell r="A56">
            <v>13.5</v>
          </cell>
          <cell r="C56">
            <v>1077.6817689749428</v>
          </cell>
        </row>
        <row r="57">
          <cell r="A57">
            <v>13.75</v>
          </cell>
          <cell r="C57">
            <v>1201.6827317332509</v>
          </cell>
        </row>
        <row r="58">
          <cell r="A58">
            <v>14</v>
          </cell>
          <cell r="B58">
            <v>1804</v>
          </cell>
          <cell r="C58">
            <v>1335.8494680368651</v>
          </cell>
        </row>
        <row r="59">
          <cell r="A59">
            <v>14.25</v>
          </cell>
          <cell r="C59">
            <v>1480.074833174225</v>
          </cell>
        </row>
        <row r="60">
          <cell r="A60">
            <v>14.5</v>
          </cell>
          <cell r="C60">
            <v>1634.033636212549</v>
          </cell>
        </row>
        <row r="61">
          <cell r="A61">
            <v>14.75</v>
          </cell>
          <cell r="C61">
            <v>1797.1620080509499</v>
          </cell>
        </row>
        <row r="62">
          <cell r="A62">
            <v>15</v>
          </cell>
          <cell r="B62">
            <v>1761</v>
          </cell>
          <cell r="C62">
            <v>1968.6463568378192</v>
          </cell>
        </row>
        <row r="63">
          <cell r="A63">
            <v>15.25</v>
          </cell>
          <cell r="C63">
            <v>2147.4245397055674</v>
          </cell>
        </row>
        <row r="64">
          <cell r="A64">
            <v>15.5</v>
          </cell>
          <cell r="C64">
            <v>2332.2011186332406</v>
          </cell>
        </row>
        <row r="65">
          <cell r="A65">
            <v>15.75</v>
          </cell>
          <cell r="C65">
            <v>2521.4773952052451</v>
          </cell>
        </row>
        <row r="66">
          <cell r="A66">
            <v>16</v>
          </cell>
          <cell r="B66">
            <v>2984</v>
          </cell>
          <cell r="C66">
            <v>2713.5954468150635</v>
          </cell>
        </row>
        <row r="67">
          <cell r="A67">
            <v>16.25</v>
          </cell>
          <cell r="C67">
            <v>2906.7938146249949</v>
          </cell>
        </row>
        <row r="68">
          <cell r="A68">
            <v>16.5</v>
          </cell>
          <cell r="C68">
            <v>3099.2710752665689</v>
          </cell>
        </row>
        <row r="69">
          <cell r="A69">
            <v>16.75</v>
          </cell>
          <cell r="C69">
            <v>3289.2525185113764</v>
          </cell>
        </row>
        <row r="70">
          <cell r="A70">
            <v>17</v>
          </cell>
          <cell r="C70">
            <v>3475.0547450060876</v>
          </cell>
        </row>
        <row r="71">
          <cell r="A71">
            <v>17.25</v>
          </cell>
          <cell r="C71">
            <v>3655.1432721048177</v>
          </cell>
        </row>
        <row r="72">
          <cell r="A72">
            <v>17.5</v>
          </cell>
          <cell r="C72">
            <v>3828.1791376977812</v>
          </cell>
        </row>
        <row r="73">
          <cell r="A73">
            <v>17.75</v>
          </cell>
          <cell r="C73">
            <v>3993.0518478350218</v>
          </cell>
        </row>
        <row r="74">
          <cell r="A74">
            <v>18</v>
          </cell>
          <cell r="B74">
            <v>3232</v>
          </cell>
          <cell r="C74">
            <v>4148.8975766213935</v>
          </cell>
        </row>
        <row r="75">
          <cell r="A75">
            <v>18.25</v>
          </cell>
          <cell r="C75">
            <v>4295.1030373921476</v>
          </cell>
        </row>
        <row r="76">
          <cell r="A76">
            <v>18.5</v>
          </cell>
          <cell r="C76">
            <v>4431.2966890766475</v>
          </cell>
        </row>
        <row r="77">
          <cell r="A77">
            <v>18.75</v>
          </cell>
          <cell r="C77">
            <v>4557.3297896808326</v>
          </cell>
        </row>
        <row r="78">
          <cell r="A78">
            <v>19</v>
          </cell>
          <cell r="C78">
            <v>4673.2502211223537</v>
          </cell>
        </row>
        <row r="79">
          <cell r="A79">
            <v>19.25</v>
          </cell>
          <cell r="C79">
            <v>4779.2720264695381</v>
          </cell>
        </row>
        <row r="80">
          <cell r="A80">
            <v>19.5</v>
          </cell>
          <cell r="C80">
            <v>4875.743313881062</v>
          </cell>
        </row>
        <row r="81">
          <cell r="A81">
            <v>19.75</v>
          </cell>
          <cell r="C81">
            <v>4963.1147040999103</v>
          </cell>
        </row>
        <row r="82">
          <cell r="A82">
            <v>20</v>
          </cell>
          <cell r="C82">
            <v>5041.9099383804432</v>
          </cell>
        </row>
        <row r="83">
          <cell r="A83">
            <v>20.25</v>
          </cell>
          <cell r="C83">
            <v>5112.6997081967565</v>
          </cell>
        </row>
        <row r="84">
          <cell r="A84">
            <v>20.5</v>
          </cell>
          <cell r="C84">
            <v>5176.0792759350743</v>
          </cell>
        </row>
        <row r="85">
          <cell r="A85">
            <v>20.75</v>
          </cell>
          <cell r="C85">
            <v>5232.650058569121</v>
          </cell>
        </row>
        <row r="86">
          <cell r="A86">
            <v>21</v>
          </cell>
          <cell r="C86">
            <v>5283.0050533657486</v>
          </cell>
        </row>
        <row r="87">
          <cell r="A87">
            <v>21.25</v>
          </cell>
          <cell r="C87">
            <v>5327.7177898819173</v>
          </cell>
        </row>
        <row r="88">
          <cell r="A88">
            <v>21.5</v>
          </cell>
          <cell r="C88">
            <v>5367.3343810037904</v>
          </cell>
        </row>
        <row r="89">
          <cell r="A89">
            <v>21.75</v>
          </cell>
          <cell r="C89">
            <v>5402.3681991303456</v>
          </cell>
        </row>
        <row r="90">
          <cell r="A90">
            <v>22</v>
          </cell>
          <cell r="B90">
            <v>5040</v>
          </cell>
          <cell r="C90">
            <v>5433.2967035113907</v>
          </cell>
        </row>
        <row r="91">
          <cell r="A91">
            <v>22.25</v>
          </cell>
          <cell r="C91">
            <v>5460.5599751256768</v>
          </cell>
        </row>
        <row r="92">
          <cell r="A92">
            <v>22.5</v>
          </cell>
          <cell r="C92">
            <v>5484.5605633901987</v>
          </cell>
        </row>
        <row r="93">
          <cell r="A93">
            <v>22.75</v>
          </cell>
          <cell r="C93">
            <v>5505.6643047732741</v>
          </cell>
        </row>
        <row r="94">
          <cell r="A94">
            <v>23</v>
          </cell>
          <cell r="C94">
            <v>5524.2018303494469</v>
          </cell>
        </row>
        <row r="95">
          <cell r="A95">
            <v>23.25</v>
          </cell>
          <cell r="C95">
            <v>5540.4705332222329</v>
          </cell>
        </row>
        <row r="96">
          <cell r="A96">
            <v>23.5</v>
          </cell>
          <cell r="C96">
            <v>5554.7368151429773</v>
          </cell>
        </row>
        <row r="97">
          <cell r="A97">
            <v>23.75</v>
          </cell>
          <cell r="C97">
            <v>5567.2384734874604</v>
          </cell>
        </row>
        <row r="98">
          <cell r="A98">
            <v>24</v>
          </cell>
          <cell r="C98">
            <v>5578.187124818397</v>
          </cell>
        </row>
        <row r="99">
          <cell r="A99">
            <v>24.25</v>
          </cell>
          <cell r="C99">
            <v>5587.7705899101848</v>
          </cell>
        </row>
        <row r="100">
          <cell r="A100">
            <v>24.5</v>
          </cell>
          <cell r="C100">
            <v>5596.1551879901181</v>
          </cell>
        </row>
        <row r="101">
          <cell r="A101">
            <v>24.75</v>
          </cell>
          <cell r="C101">
            <v>5603.4879058361248</v>
          </cell>
        </row>
        <row r="102">
          <cell r="A102">
            <v>25</v>
          </cell>
          <cell r="C102">
            <v>5609.898421064081</v>
          </cell>
        </row>
        <row r="103">
          <cell r="A103">
            <v>25.25</v>
          </cell>
          <cell r="C103">
            <v>5615.5009691928708</v>
          </cell>
        </row>
        <row r="104">
          <cell r="A104">
            <v>25.5</v>
          </cell>
          <cell r="C104">
            <v>5620.3960515688295</v>
          </cell>
        </row>
        <row r="105">
          <cell r="A105">
            <v>25.75</v>
          </cell>
          <cell r="C105">
            <v>5624.6719865466939</v>
          </cell>
        </row>
        <row r="106">
          <cell r="A106">
            <v>26</v>
          </cell>
          <cell r="C106">
            <v>5628.4063099512341</v>
          </cell>
        </row>
        <row r="107">
          <cell r="A107">
            <v>26.25</v>
          </cell>
          <cell r="C107">
            <v>5631.6670331839641</v>
          </cell>
        </row>
        <row r="108">
          <cell r="A108">
            <v>26.5</v>
          </cell>
          <cell r="C108">
            <v>5634.5137687161387</v>
          </cell>
        </row>
        <row r="109">
          <cell r="A109">
            <v>26.75</v>
          </cell>
          <cell r="C109">
            <v>5636.9987333787112</v>
          </cell>
        </row>
        <row r="110">
          <cell r="A110">
            <v>27</v>
          </cell>
          <cell r="C110">
            <v>5639.1676400219194</v>
          </cell>
        </row>
        <row r="111">
          <cell r="A111">
            <v>27.25</v>
          </cell>
          <cell r="C111">
            <v>5641.0604879256689</v>
          </cell>
        </row>
        <row r="112">
          <cell r="A112">
            <v>27.5</v>
          </cell>
          <cell r="C112">
            <v>5642.7122619135325</v>
          </cell>
        </row>
        <row r="113">
          <cell r="A113">
            <v>27.75</v>
          </cell>
          <cell r="C113">
            <v>5644.1535495454391</v>
          </cell>
        </row>
        <row r="114">
          <cell r="A114">
            <v>28</v>
          </cell>
          <cell r="B114">
            <v>5654</v>
          </cell>
          <cell r="C114">
            <v>5645.4110851012738</v>
          </cell>
          <cell r="D114">
            <v>5645.4110851012738</v>
          </cell>
        </row>
        <row r="115">
          <cell r="A115">
            <v>28.25</v>
          </cell>
          <cell r="D115">
            <v>5646.5082283661477</v>
          </cell>
        </row>
        <row r="116">
          <cell r="A116">
            <v>28.5</v>
          </cell>
          <cell r="D116">
            <v>5647.4653855207807</v>
          </cell>
        </row>
        <row r="117">
          <cell r="A117">
            <v>28.75</v>
          </cell>
          <cell r="D117">
            <v>5648.300378749931</v>
          </cell>
        </row>
        <row r="118">
          <cell r="A118">
            <v>29</v>
          </cell>
          <cell r="D118">
            <v>5649.0287705226665</v>
          </cell>
        </row>
        <row r="119">
          <cell r="A119">
            <v>29.25</v>
          </cell>
          <cell r="D119">
            <v>5649.6641478798074</v>
          </cell>
        </row>
        <row r="120">
          <cell r="A120">
            <v>29.5</v>
          </cell>
          <cell r="D120">
            <v>5650.2183714908524</v>
          </cell>
        </row>
        <row r="121">
          <cell r="A121">
            <v>29.75</v>
          </cell>
          <cell r="D121">
            <v>5650.7017937172704</v>
          </cell>
        </row>
        <row r="122">
          <cell r="A122">
            <v>30</v>
          </cell>
          <cell r="D122">
            <v>5651.123449441011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g S1 Tyrannosaurus data"/>
      <sheetName val=" Fig S1 Gorgosaurus data"/>
      <sheetName val="Fig S1 Daspletosaurus Data"/>
      <sheetName val="Fig S1 Albertosaurus Data"/>
    </sheetNames>
    <sheetDataSet>
      <sheetData sheetId="0"/>
      <sheetData sheetId="1">
        <row r="2">
          <cell r="A2">
            <v>0</v>
          </cell>
          <cell r="C2">
            <v>5.8169559117870211</v>
          </cell>
        </row>
        <row r="3">
          <cell r="A3">
            <v>0.25</v>
          </cell>
          <cell r="C3">
            <v>5.9367585064584274</v>
          </cell>
        </row>
        <row r="4">
          <cell r="A4">
            <v>0.5</v>
          </cell>
          <cell r="C4">
            <v>6.0741262255247781</v>
          </cell>
        </row>
        <row r="5">
          <cell r="A5">
            <v>0.75</v>
          </cell>
          <cell r="C5">
            <v>6.231633367171626</v>
          </cell>
        </row>
        <row r="6">
          <cell r="A6">
            <v>1</v>
          </cell>
          <cell r="C6">
            <v>6.4122311809002079</v>
          </cell>
        </row>
        <row r="7">
          <cell r="A7">
            <v>1.25</v>
          </cell>
          <cell r="C7">
            <v>6.6193029598539681</v>
          </cell>
        </row>
        <row r="8">
          <cell r="A8">
            <v>1.5</v>
          </cell>
          <cell r="C8">
            <v>6.8567271522166422</v>
          </cell>
        </row>
        <row r="9">
          <cell r="A9">
            <v>1.75</v>
          </cell>
          <cell r="C9">
            <v>7.1289496485777635</v>
          </cell>
        </row>
        <row r="10">
          <cell r="A10">
            <v>2</v>
          </cell>
          <cell r="B10">
            <v>29.9</v>
          </cell>
          <cell r="C10">
            <v>7.441066565799888</v>
          </cell>
        </row>
        <row r="11">
          <cell r="A11">
            <v>2.25</v>
          </cell>
          <cell r="C11">
            <v>7.7989190336689784</v>
          </cell>
        </row>
        <row r="12">
          <cell r="A12">
            <v>2.5</v>
          </cell>
          <cell r="C12">
            <v>8.2092017011168128</v>
          </cell>
        </row>
        <row r="13">
          <cell r="A13">
            <v>2.75</v>
          </cell>
          <cell r="C13">
            <v>8.6795869169301376</v>
          </cell>
        </row>
        <row r="14">
          <cell r="A14">
            <v>3</v>
          </cell>
          <cell r="C14">
            <v>9.2188668086425594</v>
          </cell>
        </row>
        <row r="15">
          <cell r="A15">
            <v>3.25</v>
          </cell>
          <cell r="C15">
            <v>9.837115785911319</v>
          </cell>
        </row>
        <row r="16">
          <cell r="A16">
            <v>3.5</v>
          </cell>
          <cell r="C16">
            <v>10.545876334337613</v>
          </cell>
        </row>
        <row r="17">
          <cell r="A17">
            <v>3.75</v>
          </cell>
          <cell r="C17">
            <v>11.358371345561897</v>
          </cell>
        </row>
        <row r="18">
          <cell r="A18">
            <v>4</v>
          </cell>
          <cell r="C18">
            <v>12.289746652490493</v>
          </cell>
        </row>
        <row r="19">
          <cell r="A19">
            <v>4.25</v>
          </cell>
          <cell r="C19">
            <v>13.35734790715096</v>
          </cell>
        </row>
        <row r="20">
          <cell r="A20">
            <v>4.5</v>
          </cell>
          <cell r="C20">
            <v>14.581036454586117</v>
          </cell>
        </row>
        <row r="21">
          <cell r="A21">
            <v>4.75</v>
          </cell>
          <cell r="C21">
            <v>15.983549419760239</v>
          </cell>
        </row>
        <row r="22">
          <cell r="A22">
            <v>5</v>
          </cell>
          <cell r="C22">
            <v>17.59090983414071</v>
          </cell>
        </row>
        <row r="23">
          <cell r="A23">
            <v>5.25</v>
          </cell>
          <cell r="C23">
            <v>19.432893280160528</v>
          </cell>
        </row>
        <row r="24">
          <cell r="A24">
            <v>5.5</v>
          </cell>
          <cell r="C24">
            <v>21.543558217012478</v>
          </cell>
        </row>
        <row r="25">
          <cell r="A25">
            <v>5.75</v>
          </cell>
          <cell r="C25">
            <v>23.961847856678077</v>
          </cell>
        </row>
        <row r="26">
          <cell r="A26">
            <v>6</v>
          </cell>
          <cell r="C26">
            <v>26.732272163984423</v>
          </cell>
        </row>
        <row r="27">
          <cell r="A27">
            <v>6.25</v>
          </cell>
          <cell r="C27">
            <v>29.905679228287877</v>
          </cell>
        </row>
        <row r="28">
          <cell r="A28">
            <v>6.5</v>
          </cell>
          <cell r="C28">
            <v>33.540125853659141</v>
          </cell>
        </row>
        <row r="29">
          <cell r="A29">
            <v>6.75</v>
          </cell>
          <cell r="C29">
            <v>37.701857678823018</v>
          </cell>
        </row>
        <row r="30">
          <cell r="A30">
            <v>7</v>
          </cell>
          <cell r="C30">
            <v>42.466409385302867</v>
          </cell>
        </row>
        <row r="31">
          <cell r="A31">
            <v>7.25</v>
          </cell>
          <cell r="C31">
            <v>47.919835471904449</v>
          </cell>
        </row>
        <row r="32">
          <cell r="A32">
            <v>7.5</v>
          </cell>
          <cell r="C32">
            <v>54.160081520081789</v>
          </cell>
        </row>
        <row r="33">
          <cell r="A33">
            <v>7.75</v>
          </cell>
          <cell r="C33">
            <v>61.298504657939674</v>
          </cell>
        </row>
        <row r="34">
          <cell r="A34">
            <v>8</v>
          </cell>
          <cell r="C34">
            <v>69.461549806624973</v>
          </cell>
        </row>
        <row r="35">
          <cell r="A35">
            <v>8.25</v>
          </cell>
          <cell r="C35">
            <v>78.792584952645612</v>
          </cell>
        </row>
        <row r="36">
          <cell r="A36">
            <v>8.5</v>
          </cell>
          <cell r="C36">
            <v>89.453893748103098</v>
          </cell>
        </row>
        <row r="37">
          <cell r="A37">
            <v>8.75</v>
          </cell>
          <cell r="C37">
            <v>101.62881672657883</v>
          </cell>
        </row>
        <row r="38">
          <cell r="A38">
            <v>9</v>
          </cell>
          <cell r="C38">
            <v>115.52402277087214</v>
          </cell>
        </row>
        <row r="39">
          <cell r="A39">
            <v>9.25</v>
          </cell>
          <cell r="C39">
            <v>131.37187952158456</v>
          </cell>
        </row>
        <row r="40">
          <cell r="A40">
            <v>9.5</v>
          </cell>
          <cell r="C40">
            <v>149.43287443150604</v>
          </cell>
        </row>
        <row r="41">
          <cell r="A41">
            <v>9.75</v>
          </cell>
          <cell r="C41">
            <v>169.99801635547144</v>
          </cell>
        </row>
        <row r="42">
          <cell r="A42">
            <v>10</v>
          </cell>
          <cell r="C42">
            <v>193.39112012925074</v>
          </cell>
        </row>
        <row r="43">
          <cell r="A43">
            <v>10.25</v>
          </cell>
          <cell r="C43">
            <v>219.97084284864266</v>
          </cell>
        </row>
        <row r="44">
          <cell r="A44">
            <v>10.5</v>
          </cell>
          <cell r="C44">
            <v>250.13230008588067</v>
          </cell>
        </row>
        <row r="45">
          <cell r="A45">
            <v>10.75</v>
          </cell>
          <cell r="C45">
            <v>284.30804313932146</v>
          </cell>
        </row>
        <row r="46">
          <cell r="A46">
            <v>11</v>
          </cell>
          <cell r="C46">
            <v>322.96812547845548</v>
          </cell>
        </row>
        <row r="47">
          <cell r="A47">
            <v>11.25</v>
          </cell>
          <cell r="C47">
            <v>366.61892992285851</v>
          </cell>
        </row>
        <row r="48">
          <cell r="A48">
            <v>11.5</v>
          </cell>
          <cell r="C48">
            <v>415.80037162618265</v>
          </cell>
        </row>
        <row r="49">
          <cell r="A49">
            <v>11.75</v>
          </cell>
          <cell r="C49">
            <v>471.08104178470091</v>
          </cell>
        </row>
        <row r="50">
          <cell r="A50">
            <v>12</v>
          </cell>
          <cell r="C50">
            <v>533.05082218008795</v>
          </cell>
        </row>
        <row r="51">
          <cell r="A51">
            <v>12.25</v>
          </cell>
          <cell r="C51">
            <v>602.31049347147462</v>
          </cell>
        </row>
        <row r="52">
          <cell r="A52">
            <v>12.5</v>
          </cell>
          <cell r="C52">
            <v>679.45789607373456</v>
          </cell>
        </row>
        <row r="53">
          <cell r="A53">
            <v>12.75</v>
          </cell>
          <cell r="C53">
            <v>765.07029948538741</v>
          </cell>
        </row>
        <row r="54">
          <cell r="A54">
            <v>13</v>
          </cell>
          <cell r="C54">
            <v>859.68281269079796</v>
          </cell>
        </row>
        <row r="55">
          <cell r="A55">
            <v>13.25</v>
          </cell>
          <cell r="C55">
            <v>963.76294072269059</v>
          </cell>
        </row>
        <row r="56">
          <cell r="A56">
            <v>13.5</v>
          </cell>
          <cell r="C56">
            <v>1077.6817689749428</v>
          </cell>
        </row>
        <row r="57">
          <cell r="A57">
            <v>13.75</v>
          </cell>
          <cell r="C57">
            <v>1201.6827317332509</v>
          </cell>
        </row>
        <row r="58">
          <cell r="A58">
            <v>14</v>
          </cell>
          <cell r="B58">
            <v>1804</v>
          </cell>
          <cell r="C58">
            <v>1335.8494680368651</v>
          </cell>
        </row>
        <row r="59">
          <cell r="A59">
            <v>14.25</v>
          </cell>
          <cell r="C59">
            <v>1480.074833174225</v>
          </cell>
        </row>
        <row r="60">
          <cell r="A60">
            <v>14.5</v>
          </cell>
          <cell r="C60">
            <v>1634.033636212549</v>
          </cell>
        </row>
        <row r="61">
          <cell r="A61">
            <v>14.75</v>
          </cell>
          <cell r="C61">
            <v>1797.1620080509499</v>
          </cell>
        </row>
        <row r="62">
          <cell r="A62">
            <v>15</v>
          </cell>
          <cell r="B62">
            <v>1761</v>
          </cell>
          <cell r="C62">
            <v>1968.6463568378192</v>
          </cell>
        </row>
        <row r="63">
          <cell r="A63">
            <v>15.25</v>
          </cell>
          <cell r="C63">
            <v>2147.4245397055674</v>
          </cell>
        </row>
        <row r="64">
          <cell r="A64">
            <v>15.5</v>
          </cell>
          <cell r="C64">
            <v>2332.2011186332406</v>
          </cell>
        </row>
        <row r="65">
          <cell r="A65">
            <v>15.75</v>
          </cell>
          <cell r="C65">
            <v>2521.4773952052451</v>
          </cell>
        </row>
        <row r="66">
          <cell r="A66">
            <v>16</v>
          </cell>
          <cell r="B66">
            <v>2984</v>
          </cell>
          <cell r="C66">
            <v>2713.5954468150635</v>
          </cell>
        </row>
        <row r="67">
          <cell r="A67">
            <v>16.25</v>
          </cell>
          <cell r="C67">
            <v>2906.7938146249949</v>
          </cell>
        </row>
        <row r="68">
          <cell r="A68">
            <v>16.5</v>
          </cell>
          <cell r="C68">
            <v>3099.2710752665689</v>
          </cell>
        </row>
        <row r="69">
          <cell r="A69">
            <v>16.75</v>
          </cell>
          <cell r="C69">
            <v>3289.2525185113764</v>
          </cell>
        </row>
        <row r="70">
          <cell r="A70">
            <v>17</v>
          </cell>
          <cell r="C70">
            <v>3475.0547450060876</v>
          </cell>
        </row>
        <row r="71">
          <cell r="A71">
            <v>17.25</v>
          </cell>
          <cell r="C71">
            <v>3655.1432721048177</v>
          </cell>
        </row>
        <row r="72">
          <cell r="A72">
            <v>17.5</v>
          </cell>
          <cell r="C72">
            <v>3828.1791376977812</v>
          </cell>
        </row>
        <row r="73">
          <cell r="A73">
            <v>17.75</v>
          </cell>
          <cell r="C73">
            <v>3993.0518478350218</v>
          </cell>
        </row>
        <row r="74">
          <cell r="A74">
            <v>18</v>
          </cell>
          <cell r="B74">
            <v>3232</v>
          </cell>
          <cell r="C74">
            <v>4148.8975766213935</v>
          </cell>
        </row>
        <row r="75">
          <cell r="A75">
            <v>18.25</v>
          </cell>
          <cell r="C75">
            <v>4295.1030373921476</v>
          </cell>
        </row>
        <row r="76">
          <cell r="A76">
            <v>18.5</v>
          </cell>
          <cell r="C76">
            <v>4431.2966890766475</v>
          </cell>
        </row>
        <row r="77">
          <cell r="A77">
            <v>18.75</v>
          </cell>
          <cell r="C77">
            <v>4557.3297896808326</v>
          </cell>
        </row>
        <row r="78">
          <cell r="A78">
            <v>19</v>
          </cell>
          <cell r="C78">
            <v>4673.2502211223537</v>
          </cell>
        </row>
        <row r="79">
          <cell r="A79">
            <v>19.25</v>
          </cell>
          <cell r="C79">
            <v>4779.2720264695381</v>
          </cell>
        </row>
        <row r="80">
          <cell r="A80">
            <v>19.5</v>
          </cell>
          <cell r="C80">
            <v>4875.743313881062</v>
          </cell>
        </row>
        <row r="81">
          <cell r="A81">
            <v>19.75</v>
          </cell>
          <cell r="C81">
            <v>4963.1147040999103</v>
          </cell>
        </row>
        <row r="82">
          <cell r="A82">
            <v>20</v>
          </cell>
          <cell r="C82">
            <v>5041.9099383804432</v>
          </cell>
        </row>
        <row r="83">
          <cell r="A83">
            <v>20.25</v>
          </cell>
          <cell r="C83">
            <v>5112.6997081967565</v>
          </cell>
        </row>
        <row r="84">
          <cell r="A84">
            <v>20.5</v>
          </cell>
          <cell r="C84">
            <v>5176.0792759350743</v>
          </cell>
        </row>
        <row r="85">
          <cell r="A85">
            <v>20.75</v>
          </cell>
          <cell r="C85">
            <v>5232.650058569121</v>
          </cell>
        </row>
        <row r="86">
          <cell r="A86">
            <v>21</v>
          </cell>
          <cell r="C86">
            <v>5283.0050533657486</v>
          </cell>
        </row>
        <row r="87">
          <cell r="A87">
            <v>21.25</v>
          </cell>
          <cell r="C87">
            <v>5327.7177898819173</v>
          </cell>
        </row>
        <row r="88">
          <cell r="A88">
            <v>21.5</v>
          </cell>
          <cell r="C88">
            <v>5367.3343810037904</v>
          </cell>
        </row>
        <row r="89">
          <cell r="A89">
            <v>21.75</v>
          </cell>
          <cell r="C89">
            <v>5402.3681991303456</v>
          </cell>
        </row>
        <row r="90">
          <cell r="A90">
            <v>22</v>
          </cell>
          <cell r="B90">
            <v>5040</v>
          </cell>
          <cell r="C90">
            <v>5433.2967035113907</v>
          </cell>
        </row>
        <row r="91">
          <cell r="A91">
            <v>22.25</v>
          </cell>
          <cell r="C91">
            <v>5460.5599751256768</v>
          </cell>
        </row>
        <row r="92">
          <cell r="A92">
            <v>22.5</v>
          </cell>
          <cell r="C92">
            <v>5484.5605633901987</v>
          </cell>
        </row>
        <row r="93">
          <cell r="A93">
            <v>22.75</v>
          </cell>
          <cell r="C93">
            <v>5505.6643047732741</v>
          </cell>
        </row>
        <row r="94">
          <cell r="A94">
            <v>23</v>
          </cell>
          <cell r="C94">
            <v>5524.2018303494469</v>
          </cell>
        </row>
        <row r="95">
          <cell r="A95">
            <v>23.25</v>
          </cell>
          <cell r="C95">
            <v>5540.4705332222329</v>
          </cell>
        </row>
        <row r="96">
          <cell r="A96">
            <v>23.5</v>
          </cell>
          <cell r="C96">
            <v>5554.7368151429773</v>
          </cell>
        </row>
        <row r="97">
          <cell r="A97">
            <v>23.75</v>
          </cell>
          <cell r="C97">
            <v>5567.2384734874604</v>
          </cell>
        </row>
        <row r="98">
          <cell r="A98">
            <v>24</v>
          </cell>
          <cell r="C98">
            <v>5578.187124818397</v>
          </cell>
        </row>
        <row r="99">
          <cell r="A99">
            <v>24.25</v>
          </cell>
          <cell r="C99">
            <v>5587.7705899101848</v>
          </cell>
        </row>
        <row r="100">
          <cell r="A100">
            <v>24.5</v>
          </cell>
          <cell r="C100">
            <v>5596.1551879901181</v>
          </cell>
        </row>
        <row r="101">
          <cell r="A101">
            <v>24.75</v>
          </cell>
          <cell r="C101">
            <v>5603.4879058361248</v>
          </cell>
        </row>
        <row r="102">
          <cell r="A102">
            <v>25</v>
          </cell>
          <cell r="C102">
            <v>5609.898421064081</v>
          </cell>
        </row>
        <row r="103">
          <cell r="A103">
            <v>25.25</v>
          </cell>
          <cell r="C103">
            <v>5615.5009691928708</v>
          </cell>
        </row>
        <row r="104">
          <cell r="A104">
            <v>25.5</v>
          </cell>
          <cell r="C104">
            <v>5620.3960515688295</v>
          </cell>
        </row>
        <row r="105">
          <cell r="A105">
            <v>25.75</v>
          </cell>
          <cell r="C105">
            <v>5624.6719865466939</v>
          </cell>
        </row>
        <row r="106">
          <cell r="A106">
            <v>26</v>
          </cell>
          <cell r="C106">
            <v>5628.4063099512341</v>
          </cell>
        </row>
        <row r="107">
          <cell r="A107">
            <v>26.25</v>
          </cell>
          <cell r="C107">
            <v>5631.6670331839641</v>
          </cell>
        </row>
        <row r="108">
          <cell r="A108">
            <v>26.5</v>
          </cell>
          <cell r="C108">
            <v>5634.5137687161387</v>
          </cell>
        </row>
        <row r="109">
          <cell r="A109">
            <v>26.75</v>
          </cell>
          <cell r="C109">
            <v>5636.9987333787112</v>
          </cell>
        </row>
        <row r="110">
          <cell r="A110">
            <v>27</v>
          </cell>
          <cell r="C110">
            <v>5639.1676400219194</v>
          </cell>
        </row>
        <row r="111">
          <cell r="A111">
            <v>27.25</v>
          </cell>
          <cell r="C111">
            <v>5641.0604879256689</v>
          </cell>
        </row>
        <row r="112">
          <cell r="A112">
            <v>27.5</v>
          </cell>
          <cell r="C112">
            <v>5642.7122619135325</v>
          </cell>
        </row>
        <row r="113">
          <cell r="A113">
            <v>27.75</v>
          </cell>
          <cell r="C113">
            <v>5644.1535495454391</v>
          </cell>
        </row>
        <row r="114">
          <cell r="A114">
            <v>28</v>
          </cell>
          <cell r="B114">
            <v>5654</v>
          </cell>
          <cell r="C114">
            <v>5645.4110851012738</v>
          </cell>
          <cell r="D114">
            <v>5645.4110851012738</v>
          </cell>
        </row>
        <row r="115">
          <cell r="A115">
            <v>28.25</v>
          </cell>
          <cell r="D115">
            <v>5646.5082283661477</v>
          </cell>
        </row>
        <row r="116">
          <cell r="A116">
            <v>28.5</v>
          </cell>
          <cell r="D116">
            <v>5647.4653855207807</v>
          </cell>
        </row>
        <row r="117">
          <cell r="A117">
            <v>28.75</v>
          </cell>
          <cell r="D117">
            <v>5648.300378749931</v>
          </cell>
        </row>
        <row r="118">
          <cell r="A118">
            <v>29</v>
          </cell>
          <cell r="D118">
            <v>5649.0287705226665</v>
          </cell>
        </row>
        <row r="119">
          <cell r="A119">
            <v>29.25</v>
          </cell>
          <cell r="D119">
            <v>5649.6641478798074</v>
          </cell>
        </row>
        <row r="120">
          <cell r="A120">
            <v>29.5</v>
          </cell>
          <cell r="D120">
            <v>5650.2183714908524</v>
          </cell>
        </row>
        <row r="121">
          <cell r="A121">
            <v>29.75</v>
          </cell>
          <cell r="D121">
            <v>5650.7017937172704</v>
          </cell>
        </row>
        <row r="122">
          <cell r="A122">
            <v>30</v>
          </cell>
          <cell r="D122">
            <v>5651.123449441011</v>
          </cell>
        </row>
      </sheetData>
      <sheetData sheetId="2">
        <row r="6">
          <cell r="A6">
            <v>0</v>
          </cell>
          <cell r="D6">
            <v>15.990920900289179</v>
          </cell>
        </row>
        <row r="7">
          <cell r="A7">
            <v>0.25</v>
          </cell>
          <cell r="D7">
            <v>17.07554480795601</v>
          </cell>
        </row>
        <row r="8">
          <cell r="A8">
            <v>0.5</v>
          </cell>
          <cell r="D8">
            <v>18.266042323716206</v>
          </cell>
        </row>
        <row r="9">
          <cell r="A9">
            <v>0.75</v>
          </cell>
          <cell r="D9">
            <v>19.572508270974087</v>
          </cell>
        </row>
        <row r="10">
          <cell r="A10">
            <v>1</v>
          </cell>
          <cell r="D10">
            <v>21.005950554348416</v>
          </cell>
        </row>
        <row r="11">
          <cell r="A11">
            <v>1.25</v>
          </cell>
          <cell r="D11">
            <v>22.578362525847488</v>
          </cell>
        </row>
        <row r="12">
          <cell r="A12">
            <v>1.5</v>
          </cell>
          <cell r="D12">
            <v>24.302798926439603</v>
          </cell>
        </row>
        <row r="13">
          <cell r="A13">
            <v>1.75</v>
          </cell>
          <cell r="D13">
            <v>26.193455080805524</v>
          </cell>
        </row>
        <row r="14">
          <cell r="A14">
            <v>2</v>
          </cell>
          <cell r="D14">
            <v>28.26574887438705</v>
          </cell>
        </row>
        <row r="15">
          <cell r="A15">
            <v>2.25</v>
          </cell>
          <cell r="D15">
            <v>30.536404861579715</v>
          </cell>
        </row>
        <row r="16">
          <cell r="A16">
            <v>2.5</v>
          </cell>
          <cell r="D16">
            <v>33.023539637578061</v>
          </cell>
        </row>
        <row r="17">
          <cell r="A17">
            <v>2.75</v>
          </cell>
          <cell r="D17">
            <v>35.746747349342257</v>
          </cell>
        </row>
        <row r="18">
          <cell r="A18">
            <v>3</v>
          </cell>
          <cell r="D18">
            <v>38.727183918825737</v>
          </cell>
        </row>
        <row r="19">
          <cell r="A19">
            <v>3.25</v>
          </cell>
          <cell r="D19">
            <v>41.987648199693894</v>
          </cell>
        </row>
        <row r="20">
          <cell r="A20">
            <v>3.5</v>
          </cell>
          <cell r="D20">
            <v>45.55265788365385</v>
          </cell>
        </row>
        <row r="21">
          <cell r="A21">
            <v>3.75</v>
          </cell>
          <cell r="D21">
            <v>49.448517511737769</v>
          </cell>
        </row>
        <row r="22">
          <cell r="A22">
            <v>4</v>
          </cell>
          <cell r="D22">
            <v>53.703375428780141</v>
          </cell>
        </row>
        <row r="23">
          <cell r="A23">
            <v>4.25</v>
          </cell>
          <cell r="D23">
            <v>58.347265947852136</v>
          </cell>
        </row>
        <row r="24">
          <cell r="A24">
            <v>4.5</v>
          </cell>
          <cell r="D24">
            <v>63.412132371140572</v>
          </cell>
        </row>
        <row r="25">
          <cell r="A25">
            <v>4.75</v>
          </cell>
          <cell r="D25">
            <v>68.931825855081271</v>
          </cell>
        </row>
        <row r="26">
          <cell r="A26">
            <v>5</v>
          </cell>
          <cell r="B26">
            <v>127</v>
          </cell>
          <cell r="C26">
            <v>74.942074427093175</v>
          </cell>
          <cell r="D26">
            <v>74.942074427093175</v>
          </cell>
        </row>
        <row r="27">
          <cell r="A27">
            <v>5.25</v>
          </cell>
          <cell r="C27">
            <v>81.480415783403458</v>
          </cell>
        </row>
        <row r="28">
          <cell r="A28">
            <v>5.5</v>
          </cell>
          <cell r="C28">
            <v>88.586086856005991</v>
          </cell>
        </row>
        <row r="29">
          <cell r="A29">
            <v>5.75</v>
          </cell>
          <cell r="C29">
            <v>96.299862576598798</v>
          </cell>
        </row>
        <row r="30">
          <cell r="A30">
            <v>6</v>
          </cell>
          <cell r="C30">
            <v>104.66383584365244</v>
          </cell>
        </row>
        <row r="31">
          <cell r="A31">
            <v>6.25</v>
          </cell>
          <cell r="C31">
            <v>113.72113048619383</v>
          </cell>
        </row>
        <row r="32">
          <cell r="A32">
            <v>6.5</v>
          </cell>
          <cell r="C32">
            <v>123.51553909849626</v>
          </cell>
        </row>
        <row r="33">
          <cell r="A33">
            <v>6.75</v>
          </cell>
          <cell r="C33">
            <v>134.09107809000167</v>
          </cell>
        </row>
        <row r="34">
          <cell r="A34">
            <v>7</v>
          </cell>
          <cell r="B34">
            <v>229</v>
          </cell>
          <cell r="C34">
            <v>145.49145326015179</v>
          </cell>
        </row>
        <row r="35">
          <cell r="A35">
            <v>7.25</v>
          </cell>
          <cell r="C35">
            <v>157.75943077815856</v>
          </cell>
        </row>
        <row r="36">
          <cell r="A36">
            <v>7.5</v>
          </cell>
          <cell r="C36">
            <v>170.93611072887188</v>
          </cell>
        </row>
        <row r="37">
          <cell r="A37">
            <v>7.75</v>
          </cell>
          <cell r="C37">
            <v>185.06010346820545</v>
          </cell>
        </row>
        <row r="38">
          <cell r="A38">
            <v>8</v>
          </cell>
          <cell r="C38">
            <v>200.16661297541043</v>
          </cell>
        </row>
        <row r="39">
          <cell r="A39">
            <v>8.25</v>
          </cell>
          <cell r="C39">
            <v>216.28643620738558</v>
          </cell>
        </row>
        <row r="40">
          <cell r="A40">
            <v>8.5</v>
          </cell>
          <cell r="C40">
            <v>233.44489309717144</v>
          </cell>
        </row>
        <row r="41">
          <cell r="A41">
            <v>8.75</v>
          </cell>
          <cell r="C41">
            <v>251.66070815221397</v>
          </cell>
        </row>
        <row r="42">
          <cell r="A42">
            <v>9</v>
          </cell>
          <cell r="C42">
            <v>270.94487135025298</v>
          </cell>
        </row>
        <row r="43">
          <cell r="A43">
            <v>9.25</v>
          </cell>
          <cell r="C43">
            <v>291.29951283773573</v>
          </cell>
        </row>
        <row r="44">
          <cell r="A44">
            <v>9.5</v>
          </cell>
          <cell r="C44">
            <v>312.71683232609234</v>
          </cell>
        </row>
        <row r="45">
          <cell r="A45">
            <v>9.75</v>
          </cell>
          <cell r="C45">
            <v>335.17812947027721</v>
          </cell>
        </row>
        <row r="46">
          <cell r="A46">
            <v>10</v>
          </cell>
          <cell r="C46">
            <v>358.65298524596159</v>
          </cell>
        </row>
        <row r="47">
          <cell r="A47">
            <v>10.25</v>
          </cell>
          <cell r="C47">
            <v>383.09864574288002</v>
          </cell>
        </row>
        <row r="48">
          <cell r="A48">
            <v>10.5</v>
          </cell>
          <cell r="C48">
            <v>408.4596582423066</v>
          </cell>
        </row>
        <row r="49">
          <cell r="A49">
            <v>10.75</v>
          </cell>
          <cell r="C49">
            <v>434.66780446705815</v>
          </cell>
        </row>
        <row r="50">
          <cell r="A50">
            <v>11</v>
          </cell>
          <cell r="C50">
            <v>461.6423672346952</v>
          </cell>
        </row>
        <row r="51">
          <cell r="A51">
            <v>11.25</v>
          </cell>
          <cell r="C51">
            <v>489.29075447412725</v>
          </cell>
        </row>
        <row r="52">
          <cell r="A52">
            <v>11.5</v>
          </cell>
          <cell r="C52">
            <v>517.5094891190148</v>
          </cell>
        </row>
        <row r="53">
          <cell r="A53">
            <v>11.75</v>
          </cell>
          <cell r="C53">
            <v>546.18555559279741</v>
          </cell>
        </row>
        <row r="54">
          <cell r="A54">
            <v>12</v>
          </cell>
          <cell r="C54">
            <v>575.19807462796871</v>
          </cell>
        </row>
        <row r="55">
          <cell r="A55">
            <v>12.25</v>
          </cell>
          <cell r="C55">
            <v>604.42025945703347</v>
          </cell>
        </row>
        <row r="56">
          <cell r="A56">
            <v>12.5</v>
          </cell>
          <cell r="C56">
            <v>633.72158953600399</v>
          </cell>
        </row>
        <row r="57">
          <cell r="A57">
            <v>12.75</v>
          </cell>
          <cell r="C57">
            <v>662.97012441990671</v>
          </cell>
        </row>
        <row r="58">
          <cell r="A58">
            <v>13</v>
          </cell>
          <cell r="C58">
            <v>692.03487146988869</v>
          </cell>
        </row>
        <row r="59">
          <cell r="A59">
            <v>13.25</v>
          </cell>
          <cell r="C59">
            <v>720.78811759441589</v>
          </cell>
        </row>
        <row r="60">
          <cell r="A60">
            <v>13.5</v>
          </cell>
          <cell r="C60">
            <v>749.10763755280288</v>
          </cell>
        </row>
        <row r="61">
          <cell r="A61">
            <v>13.75</v>
          </cell>
          <cell r="C61">
            <v>776.87869925013842</v>
          </cell>
        </row>
        <row r="62">
          <cell r="A62">
            <v>14</v>
          </cell>
          <cell r="B62">
            <v>607</v>
          </cell>
          <cell r="C62">
            <v>803.99579916424648</v>
          </cell>
        </row>
        <row r="63">
          <cell r="A63">
            <v>14</v>
          </cell>
          <cell r="B63">
            <v>747</v>
          </cell>
          <cell r="C63">
            <v>803.99579916424648</v>
          </cell>
        </row>
        <row r="64">
          <cell r="A64">
            <v>14.25</v>
          </cell>
          <cell r="C64">
            <v>830.3640773703238</v>
          </cell>
        </row>
        <row r="65">
          <cell r="A65">
            <v>14.5</v>
          </cell>
          <cell r="C65">
            <v>855.90038009420482</v>
          </cell>
        </row>
        <row r="66">
          <cell r="A66">
            <v>14.75</v>
          </cell>
          <cell r="C66">
            <v>880.5339567654504</v>
          </cell>
        </row>
        <row r="67">
          <cell r="A67">
            <v>15</v>
          </cell>
          <cell r="C67">
            <v>904.20679667905881</v>
          </cell>
        </row>
        <row r="68">
          <cell r="A68">
            <v>15.25</v>
          </cell>
          <cell r="C68">
            <v>926.87362636990144</v>
          </cell>
        </row>
        <row r="69">
          <cell r="A69">
            <v>15.5</v>
          </cell>
          <cell r="C69">
            <v>948.50160175710346</v>
          </cell>
        </row>
        <row r="70">
          <cell r="A70">
            <v>15.75</v>
          </cell>
          <cell r="C70">
            <v>969.06973851235432</v>
          </cell>
        </row>
        <row r="71">
          <cell r="A71">
            <v>16</v>
          </cell>
          <cell r="C71">
            <v>988.56812981045118</v>
          </cell>
        </row>
        <row r="72">
          <cell r="A72">
            <v>16.25</v>
          </cell>
          <cell r="C72">
            <v>1006.9970028236623</v>
          </cell>
        </row>
        <row r="73">
          <cell r="A73">
            <v>16.5</v>
          </cell>
          <cell r="C73">
            <v>1024.3656644641167</v>
          </cell>
        </row>
        <row r="74">
          <cell r="A74">
            <v>16.75</v>
          </cell>
          <cell r="C74">
            <v>1040.6913835592904</v>
          </cell>
        </row>
        <row r="75">
          <cell r="A75">
            <v>17</v>
          </cell>
          <cell r="C75">
            <v>1055.9982515340841</v>
          </cell>
        </row>
        <row r="76">
          <cell r="A76">
            <v>17.25</v>
          </cell>
          <cell r="C76">
            <v>1070.3160574331794</v>
          </cell>
        </row>
        <row r="77">
          <cell r="A77">
            <v>17.5</v>
          </cell>
          <cell r="C77">
            <v>1083.6792063515095</v>
          </cell>
        </row>
        <row r="78">
          <cell r="A78">
            <v>17.75</v>
          </cell>
          <cell r="C78">
            <v>1096.1257035525084</v>
          </cell>
        </row>
        <row r="79">
          <cell r="A79">
            <v>18</v>
          </cell>
          <cell r="B79">
            <v>1105</v>
          </cell>
          <cell r="C79">
            <v>1107.6962201311687</v>
          </cell>
          <cell r="D79">
            <v>1107.6962201311687</v>
          </cell>
        </row>
        <row r="80">
          <cell r="A80">
            <v>18.25</v>
          </cell>
          <cell r="D80">
            <v>1118.4332502921482</v>
          </cell>
        </row>
        <row r="81">
          <cell r="A81">
            <v>18.5</v>
          </cell>
          <cell r="D81">
            <v>1128.3803653245209</v>
          </cell>
        </row>
        <row r="82">
          <cell r="A82">
            <v>18.75</v>
          </cell>
          <cell r="D82">
            <v>1137.5815652352726</v>
          </cell>
        </row>
        <row r="83">
          <cell r="A83">
            <v>19</v>
          </cell>
          <cell r="D83">
            <v>1146.0807257525914</v>
          </cell>
        </row>
        <row r="84">
          <cell r="A84">
            <v>19.25</v>
          </cell>
          <cell r="D84">
            <v>1153.921135975153</v>
          </cell>
        </row>
        <row r="85">
          <cell r="A85">
            <v>19.5</v>
          </cell>
          <cell r="D85">
            <v>1161.1451202392452</v>
          </cell>
        </row>
        <row r="86">
          <cell r="A86">
            <v>19.75</v>
          </cell>
          <cell r="D86">
            <v>1167.7937366980088</v>
          </cell>
        </row>
        <row r="87">
          <cell r="A87">
            <v>20</v>
          </cell>
          <cell r="D87">
            <v>1173.9065445465812</v>
          </cell>
        </row>
        <row r="88">
          <cell r="A88">
            <v>20.25</v>
          </cell>
          <cell r="D88">
            <v>1179.5214316764764</v>
          </cell>
        </row>
        <row r="89">
          <cell r="A89">
            <v>20.5</v>
          </cell>
          <cell r="D89">
            <v>1184.6744947036054</v>
          </cell>
        </row>
        <row r="90">
          <cell r="A90">
            <v>20.75</v>
          </cell>
          <cell r="D90">
            <v>1189.3999637003069</v>
          </cell>
        </row>
        <row r="91">
          <cell r="A91">
            <v>21</v>
          </cell>
          <cell r="D91">
            <v>1193.7301644992394</v>
          </cell>
        </row>
        <row r="92">
          <cell r="A92">
            <v>21.25</v>
          </cell>
          <cell r="D92">
            <v>1197.6955120661614</v>
          </cell>
        </row>
        <row r="93">
          <cell r="A93">
            <v>21.5</v>
          </cell>
          <cell r="D93">
            <v>1201.3245291122241</v>
          </cell>
        </row>
        <row r="94">
          <cell r="A94">
            <v>21.75</v>
          </cell>
          <cell r="D94">
            <v>1204.6438847985899</v>
          </cell>
        </row>
        <row r="95">
          <cell r="A95">
            <v>22</v>
          </cell>
          <cell r="D95">
            <v>1207.6784490507505</v>
          </cell>
        </row>
        <row r="96">
          <cell r="A96">
            <v>22.25</v>
          </cell>
          <cell r="D96">
            <v>1210.4513586289215</v>
          </cell>
        </row>
        <row r="97">
          <cell r="A97">
            <v>22.5</v>
          </cell>
          <cell r="D97">
            <v>1212.9840916826736</v>
          </cell>
        </row>
        <row r="98">
          <cell r="A98">
            <v>22.75</v>
          </cell>
          <cell r="D98">
            <v>1215.2965480462155</v>
          </cell>
        </row>
        <row r="99">
          <cell r="A99">
            <v>23</v>
          </cell>
          <cell r="D99">
            <v>1217.4071330028014</v>
          </cell>
        </row>
        <row r="100">
          <cell r="A100">
            <v>23.25</v>
          </cell>
          <cell r="D100">
            <v>1219.3328426628179</v>
          </cell>
        </row>
        <row r="101">
          <cell r="A101">
            <v>23.5</v>
          </cell>
          <cell r="D101">
            <v>1221.0893494624115</v>
          </cell>
        </row>
        <row r="102">
          <cell r="A102">
            <v>23.75</v>
          </cell>
          <cell r="D102">
            <v>1222.6910866014205</v>
          </cell>
        </row>
        <row r="103">
          <cell r="A103">
            <v>24</v>
          </cell>
          <cell r="D103">
            <v>1224.1513305051183</v>
          </cell>
        </row>
        <row r="104">
          <cell r="A104">
            <v>24.25</v>
          </cell>
          <cell r="D104">
            <v>1225.4822806183818</v>
          </cell>
        </row>
        <row r="105">
          <cell r="A105">
            <v>24.5</v>
          </cell>
          <cell r="D105">
            <v>1226.6951360280143</v>
          </cell>
        </row>
        <row r="106">
          <cell r="A106">
            <v>24.75</v>
          </cell>
          <cell r="D106">
            <v>1227.8001685635909</v>
          </cell>
        </row>
        <row r="107">
          <cell r="A107">
            <v>25</v>
          </cell>
          <cell r="D107">
            <v>1228.8067921536535</v>
          </cell>
        </row>
        <row r="108">
          <cell r="A108">
            <v>25.25</v>
          </cell>
          <cell r="D108">
            <v>1229.7236283162745</v>
          </cell>
        </row>
        <row r="109">
          <cell r="A109">
            <v>25.5</v>
          </cell>
          <cell r="D109">
            <v>1230.5585677445524</v>
          </cell>
        </row>
        <row r="110">
          <cell r="A110">
            <v>25.75</v>
          </cell>
          <cell r="D110">
            <v>1231.3188280116858</v>
          </cell>
        </row>
        <row r="111">
          <cell r="A111">
            <v>26</v>
          </cell>
          <cell r="D111">
            <v>1232.0110074697091</v>
          </cell>
        </row>
        <row r="112">
          <cell r="A112">
            <v>26.25</v>
          </cell>
          <cell r="D112">
            <v>1232.64113545327</v>
          </cell>
        </row>
        <row r="113">
          <cell r="A113">
            <v>26.5</v>
          </cell>
          <cell r="D113">
            <v>1233.2147189270784</v>
          </cell>
        </row>
        <row r="114">
          <cell r="A114">
            <v>26.75</v>
          </cell>
          <cell r="D114">
            <v>1233.7367857347103</v>
          </cell>
        </row>
        <row r="115">
          <cell r="A115">
            <v>27</v>
          </cell>
          <cell r="D115">
            <v>1234.2119246188809</v>
          </cell>
        </row>
        <row r="116">
          <cell r="A116">
            <v>27.25</v>
          </cell>
          <cell r="D116">
            <v>1234.6443221903946</v>
          </cell>
        </row>
        <row r="117">
          <cell r="A117">
            <v>27.5</v>
          </cell>
          <cell r="D117">
            <v>1235.0377970258703</v>
          </cell>
        </row>
        <row r="118">
          <cell r="A118">
            <v>27.75</v>
          </cell>
          <cell r="D118">
            <v>1235.3958310739281</v>
          </cell>
        </row>
        <row r="119">
          <cell r="A119">
            <v>28</v>
          </cell>
          <cell r="D119">
            <v>1235.721598546593</v>
          </cell>
        </row>
        <row r="120">
          <cell r="A120">
            <v>28.25</v>
          </cell>
          <cell r="D120">
            <v>1236.0179924678323</v>
          </cell>
        </row>
        <row r="121">
          <cell r="A121">
            <v>28.5</v>
          </cell>
          <cell r="D121">
            <v>1236.2876490449139</v>
          </cell>
        </row>
        <row r="122">
          <cell r="A122">
            <v>28.75</v>
          </cell>
          <cell r="D122">
            <v>1236.532970021078</v>
          </cell>
        </row>
        <row r="123">
          <cell r="A123">
            <v>29</v>
          </cell>
          <cell r="D123">
            <v>1236.7561431601771</v>
          </cell>
        </row>
        <row r="124">
          <cell r="A124">
            <v>29.25</v>
          </cell>
          <cell r="D124">
            <v>1236.9591610057266</v>
          </cell>
        </row>
        <row r="125">
          <cell r="A125">
            <v>29.5</v>
          </cell>
          <cell r="D125">
            <v>1237.1438380484394</v>
          </cell>
        </row>
        <row r="126">
          <cell r="A126">
            <v>29.75</v>
          </cell>
          <cell r="D126">
            <v>1237.3118264279447</v>
          </cell>
        </row>
        <row r="127">
          <cell r="A127">
            <v>30</v>
          </cell>
          <cell r="D127">
            <v>1237.4646302861465</v>
          </cell>
        </row>
      </sheetData>
      <sheetData sheetId="3">
        <row r="6">
          <cell r="A6">
            <v>0</v>
          </cell>
          <cell r="D6">
            <v>13.285291277098027</v>
          </cell>
        </row>
        <row r="7">
          <cell r="A7">
            <v>0.25</v>
          </cell>
          <cell r="D7">
            <v>14.243298136390507</v>
          </cell>
        </row>
        <row r="8">
          <cell r="A8">
            <v>0.5</v>
          </cell>
          <cell r="D8">
            <v>15.311412669444403</v>
          </cell>
        </row>
        <row r="9">
          <cell r="A9">
            <v>0.75</v>
          </cell>
          <cell r="D9">
            <v>16.502127794616609</v>
          </cell>
        </row>
        <row r="10">
          <cell r="A10">
            <v>1</v>
          </cell>
          <cell r="D10">
            <v>17.829314329812988</v>
          </cell>
        </row>
        <row r="11">
          <cell r="A11">
            <v>1.25</v>
          </cell>
          <cell r="D11">
            <v>19.308363309207408</v>
          </cell>
        </row>
        <row r="12">
          <cell r="A12">
            <v>1.5</v>
          </cell>
          <cell r="D12">
            <v>20.956340617806188</v>
          </cell>
        </row>
        <row r="13">
          <cell r="A13">
            <v>1.75</v>
          </cell>
          <cell r="D13">
            <v>22.79215440004252</v>
          </cell>
        </row>
        <row r="14">
          <cell r="A14">
            <v>2</v>
          </cell>
          <cell r="D14">
            <v>24.83673553563327</v>
          </cell>
        </row>
        <row r="15">
          <cell r="A15">
            <v>2.25</v>
          </cell>
          <cell r="D15">
            <v>27.1132312498004</v>
          </cell>
        </row>
        <row r="16">
          <cell r="A16">
            <v>2.5</v>
          </cell>
          <cell r="D16">
            <v>29.647211620636686</v>
          </cell>
        </row>
        <row r="17">
          <cell r="A17">
            <v>2.75</v>
          </cell>
          <cell r="D17">
            <v>32.466888346344462</v>
          </cell>
        </row>
        <row r="18">
          <cell r="A18">
            <v>3</v>
          </cell>
          <cell r="D18">
            <v>35.603344619128414</v>
          </cell>
        </row>
        <row r="19">
          <cell r="A19">
            <v>3.25</v>
          </cell>
          <cell r="D19">
            <v>39.090774297886249</v>
          </cell>
        </row>
        <row r="20">
          <cell r="A20">
            <v>3.5</v>
          </cell>
          <cell r="D20">
            <v>42.96672775333279</v>
          </cell>
        </row>
        <row r="21">
          <cell r="A21">
            <v>3.75</v>
          </cell>
          <cell r="D21">
            <v>47.272360749784411</v>
          </cell>
        </row>
        <row r="22">
          <cell r="A22">
            <v>4</v>
          </cell>
          <cell r="D22">
            <v>52.052681499636044</v>
          </cell>
        </row>
        <row r="23">
          <cell r="A23">
            <v>4.25</v>
          </cell>
          <cell r="D23">
            <v>57.356789552451275</v>
          </cell>
        </row>
        <row r="24">
          <cell r="A24">
            <v>4.5</v>
          </cell>
          <cell r="D24">
            <v>63.238098436603309</v>
          </cell>
        </row>
        <row r="25">
          <cell r="A25">
            <v>4.75</v>
          </cell>
          <cell r="D25">
            <v>69.754531940254367</v>
          </cell>
        </row>
        <row r="26">
          <cell r="A26">
            <v>5</v>
          </cell>
          <cell r="D26">
            <v>76.968681594291127</v>
          </cell>
        </row>
        <row r="27">
          <cell r="A27">
            <v>5.25</v>
          </cell>
          <cell r="D27">
            <v>84.947910314568276</v>
          </cell>
        </row>
        <row r="28">
          <cell r="A28">
            <v>5.5</v>
          </cell>
          <cell r="D28">
            <v>93.764384312260574</v>
          </cell>
        </row>
        <row r="29">
          <cell r="A29">
            <v>5.75</v>
          </cell>
          <cell r="D29">
            <v>103.49501236290317</v>
          </cell>
        </row>
        <row r="30">
          <cell r="A30">
            <v>6</v>
          </cell>
          <cell r="D30">
            <v>114.22126845789943</v>
          </cell>
        </row>
        <row r="31">
          <cell r="A31">
            <v>6.25</v>
          </cell>
          <cell r="D31">
            <v>126.02887092832876</v>
          </cell>
        </row>
        <row r="32">
          <cell r="A32">
            <v>6.5</v>
          </cell>
          <cell r="D32">
            <v>139.00728858469216</v>
          </cell>
        </row>
        <row r="33">
          <cell r="A33">
            <v>6.75</v>
          </cell>
          <cell r="D33">
            <v>153.24904259776483</v>
          </cell>
        </row>
        <row r="34">
          <cell r="A34">
            <v>7</v>
          </cell>
          <cell r="D34">
            <v>168.84877218753559</v>
          </cell>
        </row>
        <row r="35">
          <cell r="A35">
            <v>7.25</v>
          </cell>
          <cell r="D35">
            <v>185.90203321407409</v>
          </cell>
        </row>
        <row r="36">
          <cell r="A36">
            <v>7.5</v>
          </cell>
          <cell r="D36">
            <v>204.50380208012962</v>
          </cell>
        </row>
        <row r="37">
          <cell r="A37">
            <v>7.75</v>
          </cell>
          <cell r="D37">
            <v>224.7466636124872</v>
          </cell>
        </row>
        <row r="38">
          <cell r="A38">
            <v>8</v>
          </cell>
          <cell r="D38">
            <v>246.7186714326688</v>
          </cell>
        </row>
        <row r="39">
          <cell r="A39">
            <v>8.25</v>
          </cell>
          <cell r="D39">
            <v>270.50088331142132</v>
          </cell>
        </row>
        <row r="40">
          <cell r="A40">
            <v>8.5</v>
          </cell>
          <cell r="D40">
            <v>296.16459247352776</v>
          </cell>
        </row>
        <row r="41">
          <cell r="A41">
            <v>8.75</v>
          </cell>
          <cell r="D41">
            <v>323.76829877909717</v>
          </cell>
        </row>
        <row r="42">
          <cell r="A42">
            <v>9</v>
          </cell>
          <cell r="D42">
            <v>353.35449064614119</v>
          </cell>
        </row>
        <row r="43">
          <cell r="A43">
            <v>9.25</v>
          </cell>
          <cell r="D43">
            <v>384.9463383263456</v>
          </cell>
        </row>
        <row r="44">
          <cell r="A44">
            <v>9.5</v>
          </cell>
          <cell r="D44">
            <v>418.54442975240744</v>
          </cell>
        </row>
        <row r="45">
          <cell r="A45">
            <v>9.75</v>
          </cell>
          <cell r="D45">
            <v>454.12370887755776</v>
          </cell>
        </row>
        <row r="46">
          <cell r="A46">
            <v>10</v>
          </cell>
          <cell r="B46">
            <v>496</v>
          </cell>
          <cell r="C46">
            <v>491.63079973908947</v>
          </cell>
          <cell r="D46">
            <v>491.63079973908947</v>
          </cell>
        </row>
        <row r="47">
          <cell r="A47">
            <v>10.25</v>
          </cell>
          <cell r="C47">
            <v>530.98191344638553</v>
          </cell>
        </row>
        <row r="48">
          <cell r="A48">
            <v>10.5</v>
          </cell>
          <cell r="C48">
            <v>572.06153594901798</v>
          </cell>
        </row>
        <row r="49">
          <cell r="A49">
            <v>10.75</v>
          </cell>
          <cell r="C49">
            <v>614.72207840409544</v>
          </cell>
        </row>
        <row r="50">
          <cell r="A50">
            <v>11</v>
          </cell>
          <cell r="C50">
            <v>658.78463716162764</v>
          </cell>
        </row>
        <row r="51">
          <cell r="A51">
            <v>11.25</v>
          </cell>
          <cell r="C51">
            <v>704.0409567450705</v>
          </cell>
        </row>
        <row r="52">
          <cell r="A52">
            <v>11.5</v>
          </cell>
          <cell r="C52">
            <v>750.25661914788543</v>
          </cell>
        </row>
        <row r="53">
          <cell r="A53">
            <v>11.75</v>
          </cell>
          <cell r="C53">
            <v>797.17540138641175</v>
          </cell>
        </row>
        <row r="54">
          <cell r="A54">
            <v>12</v>
          </cell>
          <cell r="C54">
            <v>844.52465798642197</v>
          </cell>
        </row>
        <row r="55">
          <cell r="A55">
            <v>12.25</v>
          </cell>
          <cell r="C55">
            <v>892.02150490627821</v>
          </cell>
        </row>
        <row r="56">
          <cell r="A56">
            <v>12.5</v>
          </cell>
          <cell r="C56">
            <v>939.37951556902817</v>
          </cell>
        </row>
        <row r="57">
          <cell r="A57">
            <v>12.75</v>
          </cell>
          <cell r="C57">
            <v>986.31559627226704</v>
          </cell>
        </row>
        <row r="58">
          <cell r="A58">
            <v>13</v>
          </cell>
          <cell r="C58">
            <v>1032.5566928053574</v>
          </cell>
        </row>
        <row r="59">
          <cell r="A59">
            <v>13.25</v>
          </cell>
          <cell r="C59">
            <v>1077.8459946351104</v>
          </cell>
        </row>
        <row r="60">
          <cell r="A60">
            <v>13.5</v>
          </cell>
          <cell r="C60">
            <v>1121.9483456342721</v>
          </cell>
        </row>
        <row r="61">
          <cell r="A61">
            <v>13.75</v>
          </cell>
          <cell r="C61">
            <v>1164.6546355811181</v>
          </cell>
        </row>
        <row r="62">
          <cell r="A62">
            <v>14</v>
          </cell>
          <cell r="C62">
            <v>1205.7850265287698</v>
          </cell>
        </row>
        <row r="63">
          <cell r="A63">
            <v>14.25</v>
          </cell>
          <cell r="C63">
            <v>1245.190953388025</v>
          </cell>
        </row>
        <row r="64">
          <cell r="A64">
            <v>14.5</v>
          </cell>
          <cell r="C64">
            <v>1282.7559196877578</v>
          </cell>
        </row>
        <row r="65">
          <cell r="A65">
            <v>14.75</v>
          </cell>
          <cell r="C65">
            <v>1318.39517996892</v>
          </cell>
        </row>
        <row r="66">
          <cell r="A66">
            <v>15</v>
          </cell>
          <cell r="C66">
            <v>1352.0544544621227</v>
          </cell>
        </row>
        <row r="67">
          <cell r="A67">
            <v>15.25</v>
          </cell>
          <cell r="C67">
            <v>1383.7078570867941</v>
          </cell>
        </row>
        <row r="68">
          <cell r="A68">
            <v>15.5</v>
          </cell>
          <cell r="C68">
            <v>1413.3552343987301</v>
          </cell>
        </row>
        <row r="69">
          <cell r="A69">
            <v>15.75</v>
          </cell>
          <cell r="C69">
            <v>1441.019112923625</v>
          </cell>
        </row>
        <row r="70">
          <cell r="A70">
            <v>16</v>
          </cell>
          <cell r="C70">
            <v>1466.7414386956038</v>
          </cell>
        </row>
        <row r="71">
          <cell r="A71">
            <v>16.25</v>
          </cell>
          <cell r="C71">
            <v>1490.580269734641</v>
          </cell>
        </row>
        <row r="72">
          <cell r="A72">
            <v>16.5</v>
          </cell>
          <cell r="C72">
            <v>1512.6065536046283</v>
          </cell>
        </row>
        <row r="73">
          <cell r="A73">
            <v>16.75</v>
          </cell>
          <cell r="C73">
            <v>1532.901091600618</v>
          </cell>
        </row>
        <row r="74">
          <cell r="A74">
            <v>17</v>
          </cell>
          <cell r="B74">
            <v>1518</v>
          </cell>
          <cell r="C74">
            <v>1551.5517613072539</v>
          </cell>
        </row>
        <row r="75">
          <cell r="A75">
            <v>17.25</v>
          </cell>
          <cell r="C75">
            <v>1568.651042224624</v>
          </cell>
        </row>
        <row r="76">
          <cell r="A76">
            <v>17.5</v>
          </cell>
          <cell r="C76">
            <v>1584.293866065748</v>
          </cell>
        </row>
        <row r="77">
          <cell r="A77">
            <v>17.75</v>
          </cell>
          <cell r="C77">
            <v>1598.5757947181826</v>
          </cell>
        </row>
        <row r="78">
          <cell r="A78">
            <v>18</v>
          </cell>
          <cell r="C78">
            <v>1611.5915147447106</v>
          </cell>
        </row>
        <row r="79">
          <cell r="A79">
            <v>18.25</v>
          </cell>
          <cell r="C79">
            <v>1623.433627335196</v>
          </cell>
        </row>
        <row r="80">
          <cell r="A80">
            <v>18.5</v>
          </cell>
          <cell r="C80">
            <v>1634.1917062640093</v>
          </cell>
        </row>
        <row r="81">
          <cell r="A81">
            <v>18.75</v>
          </cell>
          <cell r="C81">
            <v>1643.9515930111761</v>
          </cell>
        </row>
        <row r="82">
          <cell r="A82">
            <v>19</v>
          </cell>
          <cell r="C82">
            <v>1652.7948971177696</v>
          </cell>
        </row>
        <row r="83">
          <cell r="A83">
            <v>19.25</v>
          </cell>
          <cell r="C83">
            <v>1660.7986704608861</v>
          </cell>
        </row>
        <row r="84">
          <cell r="A84">
            <v>19.5</v>
          </cell>
          <cell r="C84">
            <v>1668.0352259233775</v>
          </cell>
        </row>
        <row r="85">
          <cell r="A85">
            <v>19.75</v>
          </cell>
          <cell r="C85">
            <v>1674.5720734629351</v>
          </cell>
        </row>
        <row r="86">
          <cell r="A86">
            <v>20</v>
          </cell>
          <cell r="C86">
            <v>1680.4719495113782</v>
          </cell>
        </row>
        <row r="87">
          <cell r="A87">
            <v>20.25</v>
          </cell>
          <cell r="C87">
            <v>1685.7929187007685</v>
          </cell>
        </row>
        <row r="88">
          <cell r="A88">
            <v>20.5</v>
          </cell>
          <cell r="C88">
            <v>1690.5885299347494</v>
          </cell>
        </row>
        <row r="89">
          <cell r="A89">
            <v>20.75</v>
          </cell>
          <cell r="C89">
            <v>1694.9080116785715</v>
          </cell>
        </row>
        <row r="90">
          <cell r="A90">
            <v>21</v>
          </cell>
          <cell r="B90">
            <v>1791</v>
          </cell>
          <cell r="C90">
            <v>1698.7964939546794</v>
          </cell>
          <cell r="D90">
            <v>1698.7964939546794</v>
          </cell>
        </row>
        <row r="91">
          <cell r="A91">
            <v>21.25</v>
          </cell>
          <cell r="D91">
            <v>1702.2952468638198</v>
          </cell>
        </row>
        <row r="92">
          <cell r="A92">
            <v>21.5</v>
          </cell>
          <cell r="D92">
            <v>1705.4419274917311</v>
          </cell>
        </row>
        <row r="93">
          <cell r="A93">
            <v>21.75</v>
          </cell>
          <cell r="D93">
            <v>1708.2708288140345</v>
          </cell>
        </row>
        <row r="94">
          <cell r="A94">
            <v>22</v>
          </cell>
          <cell r="D94">
            <v>1710.8131256940101</v>
          </cell>
        </row>
        <row r="95">
          <cell r="A95">
            <v>22.25</v>
          </cell>
          <cell r="D95">
            <v>1713.0971143032482</v>
          </cell>
        </row>
        <row r="96">
          <cell r="A96">
            <v>22.5</v>
          </cell>
          <cell r="D96">
            <v>1715.148442310887</v>
          </cell>
        </row>
        <row r="97">
          <cell r="A97">
            <v>22.75</v>
          </cell>
          <cell r="D97">
            <v>1716.990328011068</v>
          </cell>
        </row>
        <row r="98">
          <cell r="A98">
            <v>23</v>
          </cell>
          <cell r="D98">
            <v>1718.6437672175334</v>
          </cell>
        </row>
        <row r="99">
          <cell r="A99">
            <v>23.25</v>
          </cell>
          <cell r="D99">
            <v>1720.1277272741181</v>
          </cell>
        </row>
        <row r="100">
          <cell r="A100">
            <v>23.5</v>
          </cell>
          <cell r="D100">
            <v>1721.4593279331825</v>
          </cell>
        </row>
        <row r="101">
          <cell r="A101">
            <v>23.75</v>
          </cell>
          <cell r="D101">
            <v>1722.6540091610148</v>
          </cell>
        </row>
        <row r="102">
          <cell r="A102">
            <v>24</v>
          </cell>
          <cell r="D102">
            <v>1723.7256861575142</v>
          </cell>
        </row>
        <row r="103">
          <cell r="A103">
            <v>24.25</v>
          </cell>
          <cell r="D103">
            <v>1724.6868920421625</v>
          </cell>
        </row>
        <row r="104">
          <cell r="A104">
            <v>24.5</v>
          </cell>
          <cell r="D104">
            <v>1725.548908772131</v>
          </cell>
        </row>
        <row r="105">
          <cell r="A105">
            <v>24.75</v>
          </cell>
          <cell r="D105">
            <v>1726.3218869320672</v>
          </cell>
        </row>
        <row r="106">
          <cell r="A106">
            <v>25</v>
          </cell>
          <cell r="D106">
            <v>1727.0149550774529</v>
          </cell>
        </row>
        <row r="107">
          <cell r="A107">
            <v>25.25</v>
          </cell>
          <cell r="D107">
            <v>1727.6363193317175</v>
          </cell>
        </row>
        <row r="108">
          <cell r="A108">
            <v>25.5</v>
          </cell>
          <cell r="D108">
            <v>1728.1933539373704</v>
          </cell>
        </row>
        <row r="109">
          <cell r="A109">
            <v>25.75</v>
          </cell>
          <cell r="D109">
            <v>1728.6926834480653</v>
          </cell>
        </row>
        <row r="110">
          <cell r="A110">
            <v>26</v>
          </cell>
          <cell r="D110">
            <v>1729.1402572254833</v>
          </cell>
        </row>
        <row r="111">
          <cell r="A111">
            <v>26.25</v>
          </cell>
          <cell r="D111">
            <v>1729.5414168752461</v>
          </cell>
        </row>
        <row r="112">
          <cell r="A112">
            <v>26.5</v>
          </cell>
          <cell r="D112">
            <v>1729.9009572220507</v>
          </cell>
        </row>
        <row r="113">
          <cell r="A113">
            <v>26.75</v>
          </cell>
          <cell r="D113">
            <v>1730.2231813876883</v>
          </cell>
        </row>
        <row r="114">
          <cell r="A114">
            <v>27</v>
          </cell>
          <cell r="D114">
            <v>1730.5119504979766</v>
          </cell>
        </row>
        <row r="115">
          <cell r="A115">
            <v>27.25</v>
          </cell>
          <cell r="D115">
            <v>1730.7707285068573</v>
          </cell>
        </row>
        <row r="116">
          <cell r="A116">
            <v>27.5</v>
          </cell>
          <cell r="D116">
            <v>1731.0026225888557</v>
          </cell>
        </row>
        <row r="117">
          <cell r="A117">
            <v>27.75</v>
          </cell>
          <cell r="D117">
            <v>1731.2104195152319</v>
          </cell>
        </row>
        <row r="118">
          <cell r="A118">
            <v>28</v>
          </cell>
          <cell r="D118">
            <v>1731.3966183948751</v>
          </cell>
        </row>
        <row r="119">
          <cell r="A119">
            <v>28.25</v>
          </cell>
          <cell r="D119">
            <v>1731.563460128566</v>
          </cell>
        </row>
        <row r="120">
          <cell r="A120">
            <v>28.5</v>
          </cell>
          <cell r="D120">
            <v>1731.7129538947668</v>
          </cell>
        </row>
        <row r="121">
          <cell r="A121">
            <v>28.75</v>
          </cell>
          <cell r="D121">
            <v>1731.8469009566741</v>
          </cell>
        </row>
        <row r="122">
          <cell r="A122">
            <v>29</v>
          </cell>
          <cell r="D122">
            <v>1731.9669160538913</v>
          </cell>
        </row>
        <row r="123">
          <cell r="A123">
            <v>29.25</v>
          </cell>
          <cell r="D123">
            <v>1732.0744466177064</v>
          </cell>
        </row>
        <row r="124">
          <cell r="A124">
            <v>29.5</v>
          </cell>
          <cell r="D124">
            <v>1732.1707900265337</v>
          </cell>
        </row>
        <row r="125">
          <cell r="A125">
            <v>29.75</v>
          </cell>
          <cell r="D125">
            <v>1732.2571090975098</v>
          </cell>
        </row>
        <row r="126">
          <cell r="A126">
            <v>30</v>
          </cell>
          <cell r="D126">
            <v>1732.3344459913947</v>
          </cell>
        </row>
      </sheetData>
      <sheetData sheetId="4">
        <row r="6">
          <cell r="A6">
            <v>0</v>
          </cell>
          <cell r="D6">
            <v>7.8895196636432772</v>
          </cell>
        </row>
        <row r="7">
          <cell r="A7">
            <v>0.25</v>
          </cell>
          <cell r="D7">
            <v>8.2165877039910313</v>
          </cell>
        </row>
        <row r="8">
          <cell r="A8">
            <v>0.5</v>
          </cell>
          <cell r="D8">
            <v>8.5805678600023167</v>
          </cell>
        </row>
        <row r="9">
          <cell r="A9">
            <v>0.75</v>
          </cell>
          <cell r="D9">
            <v>8.9855998714393355</v>
          </cell>
        </row>
        <row r="10">
          <cell r="A10">
            <v>1</v>
          </cell>
          <cell r="D10">
            <v>9.4362815277481715</v>
          </cell>
        </row>
        <row r="11">
          <cell r="A11">
            <v>1.25</v>
          </cell>
          <cell r="D11">
            <v>9.9377178618085686</v>
          </cell>
        </row>
        <row r="12">
          <cell r="A12">
            <v>1.5</v>
          </cell>
          <cell r="D12">
            <v>10.495575269851802</v>
          </cell>
        </row>
        <row r="13">
          <cell r="A13">
            <v>1.75</v>
          </cell>
          <cell r="D13">
            <v>11.116140963762227</v>
          </cell>
        </row>
        <row r="14">
          <cell r="A14">
            <v>2</v>
          </cell>
          <cell r="B14">
            <v>50.3</v>
          </cell>
          <cell r="C14">
            <v>11.806388173170141</v>
          </cell>
          <cell r="D14">
            <v>11.806388173170141</v>
          </cell>
        </row>
        <row r="15">
          <cell r="A15">
            <v>2.25</v>
          </cell>
          <cell r="C15">
            <v>12.574047519483194</v>
          </cell>
        </row>
        <row r="16">
          <cell r="A16">
            <v>2.5</v>
          </cell>
          <cell r="C16">
            <v>13.427684979944283</v>
          </cell>
        </row>
        <row r="17">
          <cell r="A17">
            <v>2.75</v>
          </cell>
          <cell r="C17">
            <v>14.376786844032218</v>
          </cell>
        </row>
        <row r="18">
          <cell r="A18">
            <v>3</v>
          </cell>
          <cell r="C18">
            <v>15.431852033449642</v>
          </cell>
        </row>
        <row r="19">
          <cell r="A19">
            <v>3.25</v>
          </cell>
          <cell r="C19">
            <v>16.604492106191515</v>
          </cell>
        </row>
        <row r="20">
          <cell r="A20">
            <v>3.5</v>
          </cell>
          <cell r="C20">
            <v>17.907539189456358</v>
          </cell>
        </row>
        <row r="21">
          <cell r="A21">
            <v>3.75</v>
          </cell>
          <cell r="C21">
            <v>19.35516197909665</v>
          </cell>
        </row>
        <row r="22">
          <cell r="A22">
            <v>4</v>
          </cell>
          <cell r="C22">
            <v>20.962989797360287</v>
          </cell>
        </row>
        <row r="23">
          <cell r="A23">
            <v>4.25</v>
          </cell>
          <cell r="C23">
            <v>22.748244506996343</v>
          </cell>
        </row>
        <row r="24">
          <cell r="A24">
            <v>4.5</v>
          </cell>
          <cell r="C24">
            <v>24.729879828121408</v>
          </cell>
        </row>
        <row r="25">
          <cell r="A25">
            <v>4.75</v>
          </cell>
          <cell r="C25">
            <v>26.928727282849113</v>
          </cell>
        </row>
        <row r="26">
          <cell r="A26">
            <v>5</v>
          </cell>
          <cell r="C26">
            <v>29.367647588433883</v>
          </cell>
        </row>
        <row r="27">
          <cell r="A27">
            <v>5.25</v>
          </cell>
          <cell r="C27">
            <v>32.071685818165335</v>
          </cell>
        </row>
        <row r="28">
          <cell r="A28">
            <v>5.5</v>
          </cell>
          <cell r="C28">
            <v>35.068228035137523</v>
          </cell>
        </row>
        <row r="29">
          <cell r="A29">
            <v>5.75</v>
          </cell>
          <cell r="C29">
            <v>38.38715636163267</v>
          </cell>
        </row>
        <row r="30">
          <cell r="A30">
            <v>6</v>
          </cell>
          <cell r="C30">
            <v>42.060998561113308</v>
          </cell>
        </row>
        <row r="31">
          <cell r="A31">
            <v>6.25</v>
          </cell>
          <cell r="C31">
            <v>46.125067167586508</v>
          </cell>
        </row>
        <row r="32">
          <cell r="A32">
            <v>6.5</v>
          </cell>
          <cell r="C32">
            <v>50.617581989171661</v>
          </cell>
        </row>
        <row r="33">
          <cell r="A33">
            <v>6.75</v>
          </cell>
          <cell r="C33">
            <v>55.579768436413005</v>
          </cell>
        </row>
        <row r="34">
          <cell r="A34">
            <v>7</v>
          </cell>
          <cell r="C34">
            <v>61.05592258859788</v>
          </cell>
        </row>
        <row r="35">
          <cell r="A35">
            <v>7.25</v>
          </cell>
          <cell r="C35">
            <v>67.093432234881448</v>
          </cell>
        </row>
        <row r="36">
          <cell r="A36">
            <v>7.5</v>
          </cell>
          <cell r="C36">
            <v>73.742741352985902</v>
          </cell>
        </row>
        <row r="37">
          <cell r="A37">
            <v>7.75</v>
          </cell>
          <cell r="C37">
            <v>81.057243684325158</v>
          </cell>
        </row>
        <row r="38">
          <cell r="A38">
            <v>8</v>
          </cell>
          <cell r="C38">
            <v>89.093089331284034</v>
          </cell>
        </row>
        <row r="39">
          <cell r="A39">
            <v>8.25</v>
          </cell>
          <cell r="C39">
            <v>97.908886780791065</v>
          </cell>
        </row>
        <row r="40">
          <cell r="A40">
            <v>8.5</v>
          </cell>
          <cell r="C40">
            <v>107.56528163539024</v>
          </cell>
        </row>
        <row r="41">
          <cell r="A41">
            <v>8.75</v>
          </cell>
          <cell r="C41">
            <v>118.124392846539</v>
          </cell>
        </row>
        <row r="42">
          <cell r="A42">
            <v>9</v>
          </cell>
          <cell r="C42">
            <v>129.64908768367616</v>
          </cell>
        </row>
        <row r="43">
          <cell r="A43">
            <v>9.25</v>
          </cell>
          <cell r="C43">
            <v>142.20207837066675</v>
          </cell>
        </row>
        <row r="44">
          <cell r="A44">
            <v>9.5</v>
          </cell>
          <cell r="C44">
            <v>155.84482664251445</v>
          </cell>
        </row>
        <row r="45">
          <cell r="A45">
            <v>9.75</v>
          </cell>
          <cell r="C45">
            <v>170.63624778649051</v>
          </cell>
        </row>
        <row r="46">
          <cell r="A46">
            <v>10</v>
          </cell>
          <cell r="C46">
            <v>186.63121336054613</v>
          </cell>
        </row>
        <row r="47">
          <cell r="A47">
            <v>10.25</v>
          </cell>
          <cell r="C47">
            <v>203.87886195806246</v>
          </cell>
        </row>
        <row r="48">
          <cell r="A48">
            <v>10.5</v>
          </cell>
          <cell r="C48">
            <v>222.42074017057769</v>
          </cell>
        </row>
        <row r="49">
          <cell r="A49">
            <v>10.75</v>
          </cell>
          <cell r="C49">
            <v>242.28881109284276</v>
          </cell>
        </row>
        <row r="50">
          <cell r="A50">
            <v>11</v>
          </cell>
          <cell r="C50">
            <v>263.50338478050026</v>
          </cell>
        </row>
        <row r="51">
          <cell r="A51">
            <v>11.25</v>
          </cell>
          <cell r="C51">
            <v>286.07104306121721</v>
          </cell>
        </row>
        <row r="52">
          <cell r="A52">
            <v>11.5</v>
          </cell>
          <cell r="C52">
            <v>309.98264861842603</v>
          </cell>
        </row>
        <row r="53">
          <cell r="A53">
            <v>11.75</v>
          </cell>
          <cell r="C53">
            <v>335.21154349021509</v>
          </cell>
        </row>
        <row r="54">
          <cell r="A54">
            <v>12</v>
          </cell>
          <cell r="C54">
            <v>361.71205290935859</v>
          </cell>
        </row>
        <row r="55">
          <cell r="A55">
            <v>12.25</v>
          </cell>
          <cell r="C55">
            <v>389.4184144865103</v>
          </cell>
        </row>
        <row r="56">
          <cell r="A56">
            <v>12.5</v>
          </cell>
          <cell r="C56">
            <v>418.24424801248682</v>
          </cell>
        </row>
        <row r="57">
          <cell r="A57">
            <v>12.75</v>
          </cell>
          <cell r="C57">
            <v>448.08266607187255</v>
          </cell>
        </row>
        <row r="58">
          <cell r="A58">
            <v>13</v>
          </cell>
          <cell r="C58">
            <v>478.80709958968646</v>
          </cell>
        </row>
        <row r="59">
          <cell r="A59">
            <v>13.25</v>
          </cell>
          <cell r="C59">
            <v>510.27287600534294</v>
          </cell>
        </row>
        <row r="60">
          <cell r="A60">
            <v>13.5</v>
          </cell>
          <cell r="C60">
            <v>542.31954306407351</v>
          </cell>
        </row>
        <row r="61">
          <cell r="A61">
            <v>13.75</v>
          </cell>
          <cell r="C61">
            <v>574.77388173851625</v>
          </cell>
        </row>
        <row r="62">
          <cell r="A62">
            <v>14</v>
          </cell>
          <cell r="C62">
            <v>607.45350217460873</v>
          </cell>
        </row>
        <row r="63">
          <cell r="A63">
            <v>14.25</v>
          </cell>
          <cell r="C63">
            <v>640.17087200715844</v>
          </cell>
        </row>
        <row r="64">
          <cell r="A64">
            <v>14.5</v>
          </cell>
          <cell r="C64">
            <v>672.73759196669096</v>
          </cell>
        </row>
        <row r="65">
          <cell r="A65">
            <v>14.75</v>
          </cell>
          <cell r="C65">
            <v>704.96871351180494</v>
          </cell>
        </row>
        <row r="66">
          <cell r="A66">
            <v>15</v>
          </cell>
          <cell r="B66">
            <v>762</v>
          </cell>
          <cell r="C66">
            <v>736.68688975563873</v>
          </cell>
        </row>
        <row r="67">
          <cell r="A67">
            <v>15.25</v>
          </cell>
          <cell r="C67">
            <v>767.72616464305781</v>
          </cell>
        </row>
        <row r="68">
          <cell r="A68">
            <v>15.5</v>
          </cell>
          <cell r="C68">
            <v>797.93523447984774</v>
          </cell>
        </row>
        <row r="69">
          <cell r="A69">
            <v>15.75</v>
          </cell>
          <cell r="C69">
            <v>827.1800569850177</v>
          </cell>
        </row>
        <row r="70">
          <cell r="A70">
            <v>16</v>
          </cell>
          <cell r="C70">
            <v>855.34573126229054</v>
          </cell>
        </row>
        <row r="71">
          <cell r="A71">
            <v>16.25</v>
          </cell>
          <cell r="C71">
            <v>882.33762222383268</v>
          </cell>
        </row>
        <row r="72">
          <cell r="A72">
            <v>16.5</v>
          </cell>
          <cell r="C72">
            <v>908.081750105835</v>
          </cell>
        </row>
        <row r="73">
          <cell r="A73">
            <v>16.75</v>
          </cell>
          <cell r="C73">
            <v>932.52450578638536</v>
          </cell>
        </row>
        <row r="74">
          <cell r="A74">
            <v>17</v>
          </cell>
          <cell r="C74">
            <v>955.63178298393154</v>
          </cell>
        </row>
        <row r="75">
          <cell r="A75">
            <v>17.25</v>
          </cell>
          <cell r="C75">
            <v>977.38763788170286</v>
          </cell>
        </row>
        <row r="76">
          <cell r="A76">
            <v>17.5</v>
          </cell>
          <cell r="C76">
            <v>997.79259544933211</v>
          </cell>
        </row>
        <row r="77">
          <cell r="A77">
            <v>17.75</v>
          </cell>
          <cell r="C77">
            <v>1016.8617209478354</v>
          </cell>
        </row>
        <row r="78">
          <cell r="A78">
            <v>18</v>
          </cell>
          <cell r="B78">
            <v>1013</v>
          </cell>
          <cell r="C78">
            <v>1034.6225667336628</v>
          </cell>
        </row>
        <row r="79">
          <cell r="A79">
            <v>18.25</v>
          </cell>
          <cell r="C79">
            <v>1051.1130907603008</v>
          </cell>
        </row>
        <row r="80">
          <cell r="A80">
            <v>18.5</v>
          </cell>
          <cell r="C80">
            <v>1066.3796263354732</v>
          </cell>
        </row>
        <row r="81">
          <cell r="A81">
            <v>18.75</v>
          </cell>
          <cell r="C81">
            <v>1080.4749646975934</v>
          </cell>
        </row>
        <row r="82">
          <cell r="A82">
            <v>19</v>
          </cell>
          <cell r="C82">
            <v>1093.4565944007022</v>
          </cell>
        </row>
        <row r="83">
          <cell r="A83">
            <v>19.25</v>
          </cell>
          <cell r="C83">
            <v>1105.3851254689646</v>
          </cell>
        </row>
        <row r="84">
          <cell r="A84">
            <v>19.5</v>
          </cell>
          <cell r="C84">
            <v>1116.3229124943784</v>
          </cell>
        </row>
        <row r="85">
          <cell r="A85">
            <v>19.75</v>
          </cell>
          <cell r="C85">
            <v>1126.3328796273381</v>
          </cell>
        </row>
        <row r="86">
          <cell r="A86">
            <v>20</v>
          </cell>
          <cell r="C86">
            <v>1135.4775417818034</v>
          </cell>
        </row>
        <row r="87">
          <cell r="A87">
            <v>20.25</v>
          </cell>
          <cell r="C87">
            <v>1143.8182101739033</v>
          </cell>
        </row>
        <row r="88">
          <cell r="A88">
            <v>20.5</v>
          </cell>
          <cell r="C88">
            <v>1151.4143662384527</v>
          </cell>
        </row>
        <row r="89">
          <cell r="A89">
            <v>20.75</v>
          </cell>
          <cell r="C89">
            <v>1158.3231856651059</v>
          </cell>
        </row>
        <row r="90">
          <cell r="A90">
            <v>21</v>
          </cell>
          <cell r="C90">
            <v>1164.5991933955554</v>
          </cell>
        </row>
        <row r="91">
          <cell r="A91">
            <v>21.25</v>
          </cell>
          <cell r="C91">
            <v>1170.2940305769616</v>
          </cell>
        </row>
        <row r="92">
          <cell r="A92">
            <v>21.5</v>
          </cell>
          <cell r="C92">
            <v>1175.4563153665824</v>
          </cell>
        </row>
        <row r="93">
          <cell r="A93">
            <v>21.75</v>
          </cell>
          <cell r="C93">
            <v>1180.1315808699321</v>
          </cell>
        </row>
        <row r="94">
          <cell r="A94">
            <v>22</v>
          </cell>
          <cell r="B94">
            <v>1282</v>
          </cell>
          <cell r="C94">
            <v>1184.3622751626658</v>
          </cell>
        </row>
        <row r="95">
          <cell r="A95">
            <v>22.25</v>
          </cell>
          <cell r="C95">
            <v>1188.1878101361563</v>
          </cell>
        </row>
        <row r="96">
          <cell r="A96">
            <v>22.5</v>
          </cell>
          <cell r="C96">
            <v>1191.6446477025229</v>
          </cell>
        </row>
        <row r="97">
          <cell r="A97">
            <v>22.75</v>
          </cell>
          <cell r="C97">
            <v>1194.76641361667</v>
          </cell>
        </row>
        <row r="98">
          <cell r="A98">
            <v>23</v>
          </cell>
          <cell r="C98">
            <v>1197.5840307694373</v>
          </cell>
        </row>
        <row r="99">
          <cell r="A99">
            <v>23.25</v>
          </cell>
          <cell r="C99">
            <v>1200.1258652482354</v>
          </cell>
        </row>
        <row r="100">
          <cell r="A100">
            <v>23.5</v>
          </cell>
          <cell r="C100">
            <v>1202.4178797369718</v>
          </cell>
        </row>
        <row r="101">
          <cell r="A101">
            <v>23.75</v>
          </cell>
          <cell r="C101">
            <v>1204.4837899347719</v>
          </cell>
        </row>
        <row r="102">
          <cell r="A102">
            <v>24</v>
          </cell>
          <cell r="B102">
            <v>1142</v>
          </cell>
          <cell r="C102">
            <v>1206.3452206199429</v>
          </cell>
          <cell r="D102">
            <v>1206.3452206199429</v>
          </cell>
        </row>
        <row r="103">
          <cell r="A103">
            <v>24.25</v>
          </cell>
          <cell r="D103">
            <v>1208.0218587836068</v>
          </cell>
        </row>
        <row r="104">
          <cell r="A104">
            <v>24.5</v>
          </cell>
          <cell r="D104">
            <v>1209.5316019209929</v>
          </cell>
        </row>
        <row r="105">
          <cell r="A105">
            <v>24.75</v>
          </cell>
          <cell r="D105">
            <v>1210.8907001130383</v>
          </cell>
        </row>
        <row r="106">
          <cell r="A106">
            <v>25</v>
          </cell>
          <cell r="D106">
            <v>1212.1138909723345</v>
          </cell>
        </row>
        <row r="107">
          <cell r="A107">
            <v>25.25</v>
          </cell>
          <cell r="D107">
            <v>1213.2145268803206</v>
          </cell>
        </row>
        <row r="108">
          <cell r="A108">
            <v>25.5</v>
          </cell>
          <cell r="D108">
            <v>1214.2046942207121</v>
          </cell>
        </row>
        <row r="109">
          <cell r="A109">
            <v>25.75</v>
          </cell>
          <cell r="D109">
            <v>1215.0953245297187</v>
          </cell>
        </row>
        <row r="110">
          <cell r="A110">
            <v>26</v>
          </cell>
          <cell r="D110">
            <v>1215.8962976474961</v>
          </cell>
        </row>
        <row r="111">
          <cell r="A111">
            <v>26.25</v>
          </cell>
          <cell r="D111">
            <v>1216.6165370769252</v>
          </cell>
        </row>
        <row r="112">
          <cell r="A112">
            <v>26.5</v>
          </cell>
          <cell r="D112">
            <v>1217.264097843248</v>
          </cell>
        </row>
        <row r="113">
          <cell r="A113">
            <v>26.75</v>
          </cell>
          <cell r="D113">
            <v>1217.8462472081378</v>
          </cell>
        </row>
        <row r="114">
          <cell r="A114">
            <v>27</v>
          </cell>
          <cell r="D114">
            <v>1218.3695386301572</v>
          </cell>
        </row>
        <row r="115">
          <cell r="A115">
            <v>27.25</v>
          </cell>
          <cell r="D115">
            <v>1218.8398793849699</v>
          </cell>
        </row>
        <row r="116">
          <cell r="A116">
            <v>27.5</v>
          </cell>
          <cell r="D116">
            <v>1219.2625922670372</v>
          </cell>
        </row>
        <row r="117">
          <cell r="A117">
            <v>27.75</v>
          </cell>
          <cell r="D117">
            <v>1219.6424717929965</v>
          </cell>
        </row>
        <row r="118">
          <cell r="A118">
            <v>28</v>
          </cell>
          <cell r="D118">
            <v>1219.9838353180573</v>
          </cell>
        </row>
        <row r="119">
          <cell r="A119">
            <v>28.25</v>
          </cell>
          <cell r="D119">
            <v>1220.2905694626168</v>
          </cell>
        </row>
        <row r="120">
          <cell r="A120">
            <v>28.5</v>
          </cell>
          <cell r="D120">
            <v>1220.5661722285045</v>
          </cell>
        </row>
        <row r="121">
          <cell r="A121">
            <v>28.75</v>
          </cell>
          <cell r="D121">
            <v>1220.8137911641134</v>
          </cell>
        </row>
        <row r="122">
          <cell r="A122">
            <v>29</v>
          </cell>
          <cell r="D122">
            <v>1221.0362579161369</v>
          </cell>
        </row>
        <row r="123">
          <cell r="A123">
            <v>29.25</v>
          </cell>
          <cell r="D123">
            <v>1221.2361194834948</v>
          </cell>
        </row>
        <row r="124">
          <cell r="A124">
            <v>29.5</v>
          </cell>
          <cell r="D124">
            <v>1221.4156664668387</v>
          </cell>
        </row>
        <row r="125">
          <cell r="A125">
            <v>29.75</v>
          </cell>
          <cell r="D125">
            <v>1221.5769585852411</v>
          </cell>
        </row>
        <row r="126">
          <cell r="A126">
            <v>30</v>
          </cell>
          <cell r="D126">
            <v>1221.7218477105723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ert"/>
      <sheetName val="Albert Chart"/>
    </sheetNames>
    <sheetDataSet>
      <sheetData sheetId="0">
        <row r="2">
          <cell r="A2">
            <v>0</v>
          </cell>
          <cell r="D2">
            <v>7.3204919996260944</v>
          </cell>
        </row>
        <row r="3">
          <cell r="A3">
            <v>0.25</v>
          </cell>
          <cell r="D3">
            <v>8.0306743389477351</v>
          </cell>
        </row>
        <row r="4">
          <cell r="A4">
            <v>0.5</v>
          </cell>
          <cell r="D4">
            <v>8.8092628347910704</v>
          </cell>
        </row>
        <row r="5">
          <cell r="A5">
            <v>0.75</v>
          </cell>
          <cell r="D5">
            <v>9.6627468384364015</v>
          </cell>
        </row>
        <row r="6">
          <cell r="A6">
            <v>1</v>
          </cell>
          <cell r="D6">
            <v>10.598211100114389</v>
          </cell>
        </row>
        <row r="7">
          <cell r="A7">
            <v>1.25</v>
          </cell>
          <cell r="D7">
            <v>11.623386289757876</v>
          </cell>
        </row>
        <row r="8">
          <cell r="A8">
            <v>1.5</v>
          </cell>
          <cell r="D8">
            <v>12.746702959301125</v>
          </cell>
        </row>
        <row r="9">
          <cell r="A9">
            <v>1.75</v>
          </cell>
          <cell r="D9">
            <v>13.977348998495295</v>
          </cell>
        </row>
        <row r="10">
          <cell r="A10">
            <v>2</v>
          </cell>
          <cell r="B10">
            <v>50.3</v>
          </cell>
          <cell r="C10">
            <v>15.325330589711289</v>
          </cell>
          <cell r="D10">
            <v>15.325330589711289</v>
          </cell>
        </row>
        <row r="11">
          <cell r="A11">
            <v>2.25</v>
          </cell>
          <cell r="C11">
            <v>16.801536607605456</v>
          </cell>
        </row>
        <row r="12">
          <cell r="A12">
            <v>2.5</v>
          </cell>
          <cell r="C12">
            <v>18.417806334390399</v>
          </cell>
        </row>
        <row r="13">
          <cell r="A13">
            <v>2.75</v>
          </cell>
          <cell r="C13">
            <v>20.187000268034367</v>
          </cell>
        </row>
        <row r="14">
          <cell r="A14">
            <v>3</v>
          </cell>
          <cell r="C14">
            <v>22.123073685950164</v>
          </cell>
        </row>
        <row r="15">
          <cell r="A15">
            <v>3.25</v>
          </cell>
          <cell r="C15">
            <v>24.241152487281447</v>
          </cell>
        </row>
        <row r="16">
          <cell r="A16">
            <v>3.5</v>
          </cell>
          <cell r="C16">
            <v>26.557610669146321</v>
          </cell>
        </row>
        <row r="17">
          <cell r="A17">
            <v>3.75</v>
          </cell>
          <cell r="C17">
            <v>29.090148592374305</v>
          </cell>
        </row>
        <row r="18">
          <cell r="A18">
            <v>4</v>
          </cell>
          <cell r="C18">
            <v>31.857870956520959</v>
          </cell>
        </row>
        <row r="19">
          <cell r="A19">
            <v>4.25</v>
          </cell>
          <cell r="C19">
            <v>34.881363128517748</v>
          </cell>
        </row>
        <row r="20">
          <cell r="A20">
            <v>4.5</v>
          </cell>
          <cell r="C20">
            <v>38.182764150802342</v>
          </cell>
        </row>
        <row r="21">
          <cell r="A21">
            <v>4.75</v>
          </cell>
          <cell r="C21">
            <v>41.785834390435689</v>
          </cell>
        </row>
        <row r="22">
          <cell r="A22">
            <v>5</v>
          </cell>
          <cell r="C22">
            <v>45.716015378899279</v>
          </cell>
        </row>
        <row r="23">
          <cell r="A23">
            <v>5.25</v>
          </cell>
          <cell r="C23">
            <v>50.00047893298008</v>
          </cell>
        </row>
        <row r="24">
          <cell r="A24">
            <v>5.5</v>
          </cell>
          <cell r="C24">
            <v>54.668162142737671</v>
          </cell>
        </row>
        <row r="25">
          <cell r="A25">
            <v>5.75</v>
          </cell>
          <cell r="C25">
            <v>59.749784268537745</v>
          </cell>
        </row>
        <row r="26">
          <cell r="A26">
            <v>6</v>
          </cell>
          <cell r="C26">
            <v>65.277841015245585</v>
          </cell>
        </row>
        <row r="27">
          <cell r="A27">
            <v>6.25</v>
          </cell>
          <cell r="C27">
            <v>71.286571062961173</v>
          </cell>
        </row>
        <row r="28">
          <cell r="A28">
            <v>6.5</v>
          </cell>
          <cell r="C28">
            <v>77.811889151788108</v>
          </cell>
        </row>
        <row r="29">
          <cell r="A29">
            <v>6.75</v>
          </cell>
          <cell r="C29">
            <v>84.89127947263502</v>
          </cell>
        </row>
        <row r="30">
          <cell r="A30">
            <v>7</v>
          </cell>
          <cell r="C30">
            <v>92.563642645697655</v>
          </cell>
        </row>
        <row r="31">
          <cell r="A31">
            <v>7.25</v>
          </cell>
          <cell r="C31">
            <v>100.86908922207587</v>
          </cell>
        </row>
        <row r="32">
          <cell r="A32">
            <v>7.5</v>
          </cell>
          <cell r="C32">
            <v>109.84867248188638</v>
          </cell>
        </row>
        <row r="33">
          <cell r="A33">
            <v>7.75</v>
          </cell>
          <cell r="C33">
            <v>119.54405339509074</v>
          </cell>
        </row>
        <row r="34">
          <cell r="A34">
            <v>8</v>
          </cell>
          <cell r="C34">
            <v>129.99709103978896</v>
          </cell>
        </row>
        <row r="35">
          <cell r="A35">
            <v>8.25</v>
          </cell>
          <cell r="C35">
            <v>141.24935262505971</v>
          </cell>
        </row>
        <row r="36">
          <cell r="A36">
            <v>8.5</v>
          </cell>
          <cell r="C36">
            <v>153.34153863274639</v>
          </cell>
        </row>
        <row r="37">
          <cell r="A37">
            <v>8.75</v>
          </cell>
          <cell r="C37">
            <v>166.31282056261452</v>
          </cell>
        </row>
        <row r="38">
          <cell r="A38">
            <v>9</v>
          </cell>
          <cell r="C38">
            <v>180.20009141313668</v>
          </cell>
        </row>
        <row r="39">
          <cell r="A39">
            <v>9.25</v>
          </cell>
          <cell r="C39">
            <v>195.03713240654525</v>
          </cell>
        </row>
        <row r="40">
          <cell r="A40">
            <v>9.5</v>
          </cell>
          <cell r="C40">
            <v>210.85370358399794</v>
          </cell>
        </row>
        <row r="41">
          <cell r="A41">
            <v>9.75</v>
          </cell>
          <cell r="C41">
            <v>227.67457071273526</v>
          </cell>
        </row>
        <row r="42">
          <cell r="A42">
            <v>10</v>
          </cell>
          <cell r="C42">
            <v>245.51848634969929</v>
          </cell>
        </row>
        <row r="43">
          <cell r="A43">
            <v>10.25</v>
          </cell>
          <cell r="C43">
            <v>264.39714869841191</v>
          </cell>
        </row>
        <row r="44">
          <cell r="A44">
            <v>10.5</v>
          </cell>
          <cell r="C44">
            <v>284.31416778691516</v>
          </cell>
        </row>
        <row r="45">
          <cell r="A45">
            <v>10.75</v>
          </cell>
          <cell r="C45">
            <v>305.26407409706093</v>
          </cell>
        </row>
        <row r="46">
          <cell r="A46">
            <v>11</v>
          </cell>
          <cell r="C46">
            <v>327.23140961539224</v>
          </cell>
        </row>
        <row r="47">
          <cell r="A47">
            <v>11.25</v>
          </cell>
          <cell r="C47">
            <v>350.18994481598037</v>
          </cell>
        </row>
        <row r="48">
          <cell r="A48">
            <v>11.5</v>
          </cell>
          <cell r="C48">
            <v>374.10206676467794</v>
          </cell>
        </row>
        <row r="49">
          <cell r="A49">
            <v>11.75</v>
          </cell>
          <cell r="C49">
            <v>398.9183828221523</v>
          </cell>
        </row>
        <row r="50">
          <cell r="A50">
            <v>12</v>
          </cell>
          <cell r="C50">
            <v>424.57758088781651</v>
          </cell>
        </row>
        <row r="51">
          <cell r="A51">
            <v>12.25</v>
          </cell>
          <cell r="C51">
            <v>451.0065805073682</v>
          </cell>
        </row>
        <row r="52">
          <cell r="A52">
            <v>12.5</v>
          </cell>
          <cell r="C52">
            <v>478.1209994417469</v>
          </cell>
        </row>
        <row r="53">
          <cell r="A53">
            <v>12.75</v>
          </cell>
          <cell r="C53">
            <v>505.8259477358086</v>
          </cell>
        </row>
        <row r="54">
          <cell r="A54">
            <v>13</v>
          </cell>
          <cell r="C54">
            <v>534.01714651826819</v>
          </cell>
        </row>
        <row r="55">
          <cell r="A55">
            <v>13.25</v>
          </cell>
          <cell r="C55">
            <v>562.58235260002334</v>
          </cell>
        </row>
        <row r="56">
          <cell r="A56">
            <v>13.5</v>
          </cell>
          <cell r="C56">
            <v>591.4030535494087</v>
          </cell>
        </row>
        <row r="57">
          <cell r="A57">
            <v>13.75</v>
          </cell>
          <cell r="C57">
            <v>620.35638258739391</v>
          </cell>
        </row>
        <row r="58">
          <cell r="A58">
            <v>14</v>
          </cell>
          <cell r="C58">
            <v>649.31718965121479</v>
          </cell>
        </row>
        <row r="59">
          <cell r="A59">
            <v>14.25</v>
          </cell>
          <cell r="C59">
            <v>678.16019547207225</v>
          </cell>
        </row>
        <row r="60">
          <cell r="A60">
            <v>14.5</v>
          </cell>
          <cell r="C60">
            <v>706.76215037333384</v>
          </cell>
        </row>
        <row r="61">
          <cell r="A61">
            <v>14.75</v>
          </cell>
          <cell r="C61">
            <v>735.00391920165043</v>
          </cell>
        </row>
        <row r="62">
          <cell r="A62">
            <v>15</v>
          </cell>
          <cell r="B62">
            <v>762</v>
          </cell>
          <cell r="C62">
            <v>762.77241838229645</v>
          </cell>
        </row>
        <row r="63">
          <cell r="A63">
            <v>15.25</v>
          </cell>
          <cell r="C63">
            <v>789.96234011216313</v>
          </cell>
        </row>
        <row r="64">
          <cell r="A64">
            <v>15.5</v>
          </cell>
          <cell r="C64">
            <v>816.47761133866175</v>
          </cell>
        </row>
        <row r="65">
          <cell r="A65">
            <v>15.75</v>
          </cell>
          <cell r="C65">
            <v>842.23255029576251</v>
          </cell>
        </row>
        <row r="66">
          <cell r="A66">
            <v>16</v>
          </cell>
          <cell r="C66">
            <v>867.15269970008399</v>
          </cell>
        </row>
        <row r="67">
          <cell r="A67">
            <v>16.25</v>
          </cell>
          <cell r="C67">
            <v>891.1753319644223</v>
          </cell>
        </row>
        <row r="68">
          <cell r="A68">
            <v>16.5</v>
          </cell>
          <cell r="C68">
            <v>914.24963680669782</v>
          </cell>
        </row>
        <row r="69">
          <cell r="A69">
            <v>16.75</v>
          </cell>
          <cell r="C69">
            <v>936.33661449647286</v>
          </cell>
        </row>
        <row r="70">
          <cell r="A70">
            <v>17</v>
          </cell>
          <cell r="C70">
            <v>957.40870806399721</v>
          </cell>
        </row>
        <row r="71">
          <cell r="A71">
            <v>17.25</v>
          </cell>
          <cell r="C71">
            <v>977.44921479020115</v>
          </cell>
        </row>
        <row r="72">
          <cell r="A72">
            <v>17.5</v>
          </cell>
          <cell r="C72">
            <v>996.45152118902604</v>
          </cell>
        </row>
        <row r="73">
          <cell r="A73">
            <v>17.75</v>
          </cell>
          <cell r="C73">
            <v>1014.4182067218079</v>
          </cell>
        </row>
        <row r="74">
          <cell r="A74">
            <v>18</v>
          </cell>
          <cell r="B74">
            <v>1013</v>
          </cell>
          <cell r="C74">
            <v>1031.3600600625837</v>
          </cell>
        </row>
        <row r="75">
          <cell r="A75">
            <v>18.25</v>
          </cell>
          <cell r="C75">
            <v>1047.2950483853078</v>
          </cell>
        </row>
        <row r="76">
          <cell r="A76">
            <v>18.5</v>
          </cell>
          <cell r="C76">
            <v>1062.247275429741</v>
          </cell>
        </row>
        <row r="77">
          <cell r="A77">
            <v>18.75</v>
          </cell>
          <cell r="C77">
            <v>1076.2459585647289</v>
          </cell>
        </row>
        <row r="78">
          <cell r="A78">
            <v>19</v>
          </cell>
          <cell r="C78">
            <v>1089.324449188791</v>
          </cell>
        </row>
        <row r="79">
          <cell r="A79">
            <v>19.25</v>
          </cell>
          <cell r="C79">
            <v>1101.5193149866943</v>
          </cell>
        </row>
        <row r="80">
          <cell r="A80">
            <v>19.5</v>
          </cell>
          <cell r="C80">
            <v>1112.86949709958</v>
          </cell>
        </row>
        <row r="81">
          <cell r="A81">
            <v>19.75</v>
          </cell>
          <cell r="C81">
            <v>1123.4155503728891</v>
          </cell>
        </row>
        <row r="82">
          <cell r="A82">
            <v>20</v>
          </cell>
          <cell r="C82">
            <v>1133.1989706424677</v>
          </cell>
        </row>
        <row r="83">
          <cell r="A83">
            <v>20.25</v>
          </cell>
          <cell r="C83">
            <v>1142.2616095543622</v>
          </cell>
        </row>
        <row r="84">
          <cell r="A84">
            <v>20.5</v>
          </cell>
          <cell r="C84">
            <v>1150.6451746812422</v>
          </cell>
        </row>
        <row r="85">
          <cell r="A85">
            <v>20.75</v>
          </cell>
          <cell r="C85">
            <v>1158.3908106512404</v>
          </cell>
        </row>
        <row r="86">
          <cell r="A86">
            <v>21</v>
          </cell>
          <cell r="C86">
            <v>1165.5387555703337</v>
          </cell>
        </row>
        <row r="87">
          <cell r="A87">
            <v>21.25</v>
          </cell>
          <cell r="C87">
            <v>1172.1280661105232</v>
          </cell>
        </row>
        <row r="88">
          <cell r="A88">
            <v>21.5</v>
          </cell>
          <cell r="C88">
            <v>1178.196404161785</v>
          </cell>
        </row>
        <row r="89">
          <cell r="A89">
            <v>21.75</v>
          </cell>
          <cell r="C89">
            <v>1183.7798778173496</v>
          </cell>
        </row>
        <row r="90">
          <cell r="A90">
            <v>22</v>
          </cell>
          <cell r="B90">
            <v>1282</v>
          </cell>
          <cell r="C90">
            <v>1188.9129295975065</v>
          </cell>
        </row>
        <row r="91">
          <cell r="A91">
            <v>22.25</v>
          </cell>
          <cell r="C91">
            <v>1193.6282651447762</v>
          </cell>
        </row>
        <row r="92">
          <cell r="A92">
            <v>22.5</v>
          </cell>
          <cell r="C92">
            <v>1197.9568160816223</v>
          </cell>
        </row>
        <row r="93">
          <cell r="A93">
            <v>22.75</v>
          </cell>
          <cell r="C93">
            <v>1201.9277312606532</v>
          </cell>
        </row>
        <row r="94">
          <cell r="A94">
            <v>23</v>
          </cell>
          <cell r="C94">
            <v>1205.5683912165366</v>
          </cell>
        </row>
        <row r="95">
          <cell r="A95">
            <v>23.25</v>
          </cell>
          <cell r="C95">
            <v>1208.9044412180262</v>
          </cell>
        </row>
        <row r="96">
          <cell r="A96">
            <v>23.5</v>
          </cell>
          <cell r="C96">
            <v>1211.9598388950603</v>
          </cell>
        </row>
        <row r="97">
          <cell r="A97">
            <v>23.75</v>
          </cell>
          <cell r="C97">
            <v>1214.7569129640717</v>
          </cell>
        </row>
        <row r="98">
          <cell r="A98">
            <v>24</v>
          </cell>
          <cell r="B98">
            <v>1142</v>
          </cell>
          <cell r="C98">
            <v>1217.3164300841306</v>
          </cell>
          <cell r="D98">
            <v>1217.3164300841306</v>
          </cell>
        </row>
        <row r="99">
          <cell r="A99">
            <v>24.25</v>
          </cell>
          <cell r="D99">
            <v>1219.6576673413842</v>
          </cell>
        </row>
        <row r="100">
          <cell r="A100">
            <v>24.5</v>
          </cell>
          <cell r="D100">
            <v>1221.7984882767641</v>
          </cell>
        </row>
        <row r="101">
          <cell r="A101">
            <v>24.75</v>
          </cell>
          <cell r="D101">
            <v>1223.7554207418598</v>
          </cell>
        </row>
        <row r="102">
          <cell r="A102">
            <v>25</v>
          </cell>
          <cell r="D102">
            <v>1225.5437351917062</v>
          </cell>
        </row>
        <row r="103">
          <cell r="A103">
            <v>25.25</v>
          </cell>
          <cell r="D103">
            <v>1227.1775223036177</v>
          </cell>
        </row>
        <row r="104">
          <cell r="A104">
            <v>25.5</v>
          </cell>
          <cell r="D104">
            <v>1228.6697690514895</v>
          </cell>
        </row>
        <row r="105">
          <cell r="A105">
            <v>25.75</v>
          </cell>
          <cell r="D105">
            <v>1230.0324325688825</v>
          </cell>
        </row>
        <row r="106">
          <cell r="A106">
            <v>26</v>
          </cell>
          <cell r="D106">
            <v>1231.2765113055798</v>
          </cell>
        </row>
        <row r="107">
          <cell r="A107">
            <v>26.25</v>
          </cell>
          <cell r="D107">
            <v>1232.4121131249324</v>
          </cell>
        </row>
        <row r="108">
          <cell r="A108">
            <v>26.5</v>
          </cell>
          <cell r="D108">
            <v>1233.4485201068317</v>
          </cell>
        </row>
        <row r="109">
          <cell r="A109">
            <v>26.75</v>
          </cell>
          <cell r="D109">
            <v>1234.394249916938</v>
          </cell>
        </row>
        <row r="110">
          <cell r="A110">
            <v>27</v>
          </cell>
          <cell r="D110">
            <v>1235.2571136799634</v>
          </cell>
        </row>
        <row r="111">
          <cell r="A111">
            <v>27.25</v>
          </cell>
          <cell r="D111">
            <v>1236.0442703561118</v>
          </cell>
        </row>
        <row r="112">
          <cell r="A112">
            <v>27.5</v>
          </cell>
          <cell r="D112">
            <v>1236.7622776677219</v>
          </cell>
        </row>
        <row r="113">
          <cell r="A113">
            <v>27.75</v>
          </cell>
          <cell r="D113">
            <v>1237.4171396599004</v>
          </cell>
        </row>
        <row r="114">
          <cell r="A114">
            <v>28</v>
          </cell>
          <cell r="D114">
            <v>1238.0143510063835</v>
          </cell>
        </row>
        <row r="115">
          <cell r="A115">
            <v>28.25</v>
          </cell>
          <cell r="D115">
            <v>1238.5589381916427</v>
          </cell>
        </row>
        <row r="116">
          <cell r="A116">
            <v>28.5</v>
          </cell>
          <cell r="D116">
            <v>1239.0554977137754</v>
          </cell>
        </row>
        <row r="117">
          <cell r="A117">
            <v>28.75</v>
          </cell>
          <cell r="D117">
            <v>1239.508231461188</v>
          </cell>
        </row>
        <row r="118">
          <cell r="A118">
            <v>29</v>
          </cell>
          <cell r="D118">
            <v>1239.9209794204728</v>
          </cell>
        </row>
        <row r="119">
          <cell r="A119">
            <v>29.25</v>
          </cell>
          <cell r="D119">
            <v>1240.2972498740837</v>
          </cell>
        </row>
        <row r="120">
          <cell r="A120">
            <v>29.5</v>
          </cell>
          <cell r="D120">
            <v>1240.6402472450986</v>
          </cell>
        </row>
        <row r="121">
          <cell r="A121">
            <v>29.75</v>
          </cell>
          <cell r="D121">
            <v>1240.9528977431423</v>
          </cell>
        </row>
        <row r="122">
          <cell r="A122">
            <v>30</v>
          </cell>
          <cell r="D122">
            <v>1241.2378729608699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pleto"/>
      <sheetName val="Daspleto Chart"/>
    </sheetNames>
    <sheetDataSet>
      <sheetData sheetId="0">
        <row r="2">
          <cell r="A2">
            <v>0</v>
          </cell>
          <cell r="D2">
            <v>21.282863133315502</v>
          </cell>
        </row>
        <row r="3">
          <cell r="A3">
            <v>0.25</v>
          </cell>
          <cell r="D3">
            <v>23.170226488210513</v>
          </cell>
        </row>
        <row r="4">
          <cell r="A4">
            <v>0.5</v>
          </cell>
          <cell r="D4">
            <v>25.22272241149669</v>
          </cell>
        </row>
        <row r="5">
          <cell r="A5">
            <v>0.75</v>
          </cell>
          <cell r="D5">
            <v>27.454385488416612</v>
          </cell>
        </row>
        <row r="6">
          <cell r="A6">
            <v>1</v>
          </cell>
          <cell r="D6">
            <v>29.880366907772579</v>
          </cell>
        </row>
        <row r="7">
          <cell r="A7">
            <v>1.25</v>
          </cell>
          <cell r="D7">
            <v>32.517009196006867</v>
          </cell>
        </row>
        <row r="8">
          <cell r="A8">
            <v>1.5</v>
          </cell>
          <cell r="D8">
            <v>35.381923264983946</v>
          </cell>
        </row>
        <row r="9">
          <cell r="A9">
            <v>1.75</v>
          </cell>
          <cell r="D9">
            <v>38.494067264919423</v>
          </cell>
        </row>
        <row r="10">
          <cell r="A10">
            <v>2</v>
          </cell>
          <cell r="D10">
            <v>41.873826583283495</v>
          </cell>
        </row>
        <row r="11">
          <cell r="A11">
            <v>2.25</v>
          </cell>
          <cell r="D11">
            <v>45.543094154381293</v>
          </cell>
        </row>
        <row r="12">
          <cell r="A12">
            <v>2.5</v>
          </cell>
          <cell r="D12">
            <v>49.525350040052444</v>
          </cell>
        </row>
        <row r="13">
          <cell r="A13">
            <v>2.75</v>
          </cell>
          <cell r="D13">
            <v>53.84573900703537</v>
          </cell>
        </row>
        <row r="14">
          <cell r="A14">
            <v>3</v>
          </cell>
          <cell r="D14">
            <v>58.531144558807249</v>
          </cell>
        </row>
        <row r="15">
          <cell r="A15">
            <v>3.25</v>
          </cell>
          <cell r="D15">
            <v>63.610257577429024</v>
          </cell>
        </row>
        <row r="16">
          <cell r="A16">
            <v>3.5</v>
          </cell>
          <cell r="D16">
            <v>69.113637393175097</v>
          </cell>
        </row>
        <row r="17">
          <cell r="A17">
            <v>3.75</v>
          </cell>
          <cell r="D17">
            <v>75.073762726690305</v>
          </cell>
        </row>
        <row r="18">
          <cell r="A18">
            <v>4</v>
          </cell>
          <cell r="D18">
            <v>81.525069541818937</v>
          </cell>
        </row>
        <row r="19">
          <cell r="A19">
            <v>4.25</v>
          </cell>
          <cell r="D19">
            <v>88.503972410842692</v>
          </cell>
        </row>
        <row r="20">
          <cell r="A20">
            <v>4.5</v>
          </cell>
          <cell r="D20">
            <v>96.04886553402045</v>
          </cell>
        </row>
        <row r="21">
          <cell r="A21">
            <v>4.75</v>
          </cell>
          <cell r="D21">
            <v>104.20009908170051</v>
          </cell>
        </row>
        <row r="22">
          <cell r="A22">
            <v>5</v>
          </cell>
          <cell r="D22">
            <v>112.99992605354591</v>
          </cell>
        </row>
        <row r="23">
          <cell r="A23">
            <v>5.25</v>
          </cell>
          <cell r="D23">
            <v>122.49241439403335</v>
          </cell>
        </row>
        <row r="24">
          <cell r="A24">
            <v>5.5</v>
          </cell>
          <cell r="D24">
            <v>132.72331869036194</v>
          </cell>
        </row>
        <row r="25">
          <cell r="A25">
            <v>5.75</v>
          </cell>
          <cell r="D25">
            <v>143.73990543848578</v>
          </cell>
        </row>
        <row r="26">
          <cell r="A26">
            <v>6</v>
          </cell>
          <cell r="D26">
            <v>155.59072563218612</v>
          </cell>
        </row>
        <row r="27">
          <cell r="A27">
            <v>6.25</v>
          </cell>
          <cell r="D27">
            <v>168.32532835294666</v>
          </cell>
        </row>
        <row r="28">
          <cell r="A28">
            <v>6.5</v>
          </cell>
          <cell r="D28">
            <v>181.99390916574382</v>
          </cell>
        </row>
        <row r="29">
          <cell r="A29">
            <v>6.75</v>
          </cell>
          <cell r="D29">
            <v>196.64688751453639</v>
          </cell>
        </row>
        <row r="30">
          <cell r="A30">
            <v>7</v>
          </cell>
          <cell r="D30">
            <v>212.33440802243018</v>
          </cell>
        </row>
        <row r="31">
          <cell r="A31">
            <v>7.25</v>
          </cell>
          <cell r="D31">
            <v>229.10576169802661</v>
          </cell>
        </row>
        <row r="32">
          <cell r="A32">
            <v>7.5</v>
          </cell>
          <cell r="D32">
            <v>247.00872459191365</v>
          </cell>
        </row>
        <row r="33">
          <cell r="A33">
            <v>7.75</v>
          </cell>
          <cell r="D33">
            <v>266.08881348857977</v>
          </cell>
        </row>
        <row r="34">
          <cell r="A34">
            <v>8</v>
          </cell>
          <cell r="D34">
            <v>286.38846079788169</v>
          </cell>
        </row>
        <row r="35">
          <cell r="A35">
            <v>8.25</v>
          </cell>
          <cell r="D35">
            <v>307.94611394276973</v>
          </cell>
        </row>
        <row r="36">
          <cell r="A36">
            <v>8.5</v>
          </cell>
          <cell r="D36">
            <v>330.79526821099546</v>
          </cell>
        </row>
        <row r="37">
          <cell r="A37">
            <v>8.75</v>
          </cell>
          <cell r="D37">
            <v>354.96344619167127</v>
          </cell>
        </row>
        <row r="38">
          <cell r="A38">
            <v>9</v>
          </cell>
          <cell r="D38">
            <v>380.47114144649407</v>
          </cell>
        </row>
        <row r="39">
          <cell r="A39">
            <v>9.25</v>
          </cell>
          <cell r="D39">
            <v>407.33074880655568</v>
          </cell>
        </row>
        <row r="40">
          <cell r="A40">
            <v>9.5</v>
          </cell>
          <cell r="D40">
            <v>435.54550841404944</v>
          </cell>
        </row>
        <row r="41">
          <cell r="A41">
            <v>9.75</v>
          </cell>
          <cell r="D41">
            <v>465.10849505867117</v>
          </cell>
        </row>
        <row r="42">
          <cell r="A42">
            <v>10</v>
          </cell>
          <cell r="B42">
            <v>496</v>
          </cell>
          <cell r="C42">
            <v>496.00168815333262</v>
          </cell>
          <cell r="D42">
            <v>496.00168815333262</v>
          </cell>
        </row>
        <row r="43">
          <cell r="A43">
            <v>10.25</v>
          </cell>
          <cell r="C43">
            <v>528.19516047826903</v>
          </cell>
        </row>
        <row r="44">
          <cell r="A44">
            <v>10.5</v>
          </cell>
          <cell r="C44">
            <v>561.64642520956363</v>
          </cell>
        </row>
        <row r="45">
          <cell r="A45">
            <v>10.75</v>
          </cell>
          <cell r="C45">
            <v>596.29998037069709</v>
          </cell>
        </row>
        <row r="46">
          <cell r="A46">
            <v>11</v>
          </cell>
          <cell r="C46">
            <v>632.08708739690019</v>
          </cell>
        </row>
        <row r="47">
          <cell r="A47">
            <v>11.25</v>
          </cell>
          <cell r="C47">
            <v>668.92581577743067</v>
          </cell>
        </row>
        <row r="48">
          <cell r="A48">
            <v>11.5</v>
          </cell>
          <cell r="C48">
            <v>706.72137868009168</v>
          </cell>
        </row>
        <row r="49">
          <cell r="A49">
            <v>11.75</v>
          </cell>
          <cell r="C49">
            <v>745.36677518330293</v>
          </cell>
        </row>
        <row r="50">
          <cell r="A50">
            <v>12</v>
          </cell>
          <cell r="C50">
            <v>784.74374356069859</v>
          </cell>
        </row>
        <row r="51">
          <cell r="A51">
            <v>12.25</v>
          </cell>
          <cell r="C51">
            <v>824.72401749871824</v>
          </cell>
        </row>
        <row r="52">
          <cell r="A52">
            <v>12.5</v>
          </cell>
          <cell r="C52">
            <v>865.17086387484767</v>
          </cell>
        </row>
        <row r="53">
          <cell r="A53">
            <v>12.75</v>
          </cell>
          <cell r="C53">
            <v>905.94086761179187</v>
          </cell>
        </row>
        <row r="54">
          <cell r="A54">
            <v>13</v>
          </cell>
          <cell r="C54">
            <v>946.88591704541705</v>
          </cell>
        </row>
        <row r="55">
          <cell r="A55">
            <v>13.25</v>
          </cell>
          <cell r="C55">
            <v>987.85533307973674</v>
          </cell>
        </row>
        <row r="56">
          <cell r="A56">
            <v>13.5</v>
          </cell>
          <cell r="C56">
            <v>1028.6980779241001</v>
          </cell>
        </row>
        <row r="57">
          <cell r="A57">
            <v>13.75</v>
          </cell>
          <cell r="C57">
            <v>1069.2649750034557</v>
          </cell>
        </row>
        <row r="58">
          <cell r="A58">
            <v>14</v>
          </cell>
          <cell r="C58">
            <v>1109.4108710386495</v>
          </cell>
        </row>
        <row r="59">
          <cell r="A59">
            <v>14.25</v>
          </cell>
          <cell r="C59">
            <v>1148.9966743580476</v>
          </cell>
        </row>
        <row r="60">
          <cell r="A60">
            <v>14.5</v>
          </cell>
          <cell r="C60">
            <v>1187.8912099781985</v>
          </cell>
        </row>
        <row r="61">
          <cell r="A61">
            <v>14.75</v>
          </cell>
          <cell r="C61">
            <v>1225.9728413672785</v>
          </cell>
        </row>
        <row r="62">
          <cell r="A62">
            <v>15</v>
          </cell>
          <cell r="C62">
            <v>1263.1308203587735</v>
          </cell>
        </row>
        <row r="63">
          <cell r="A63">
            <v>15.25</v>
          </cell>
          <cell r="C63">
            <v>1299.2663395603961</v>
          </cell>
        </row>
        <row r="64">
          <cell r="A64">
            <v>15.5</v>
          </cell>
          <cell r="C64">
            <v>1334.2932749060053</v>
          </cell>
        </row>
        <row r="65">
          <cell r="A65">
            <v>15.75</v>
          </cell>
          <cell r="C65">
            <v>1368.1386188680781</v>
          </cell>
        </row>
        <row r="66">
          <cell r="A66">
            <v>16</v>
          </cell>
          <cell r="C66">
            <v>1400.742616540359</v>
          </cell>
        </row>
        <row r="67">
          <cell r="A67">
            <v>16.25</v>
          </cell>
          <cell r="C67">
            <v>1432.0586267363481</v>
          </cell>
        </row>
        <row r="68">
          <cell r="A68">
            <v>16.5</v>
          </cell>
          <cell r="C68">
            <v>1462.052738047</v>
          </cell>
        </row>
        <row r="69">
          <cell r="A69">
            <v>16.75</v>
          </cell>
          <cell r="C69">
            <v>1490.7031752797925</v>
          </cell>
        </row>
        <row r="70">
          <cell r="A70">
            <v>17</v>
          </cell>
          <cell r="B70">
            <v>1518</v>
          </cell>
          <cell r="C70">
            <v>1517.9995348672426</v>
          </cell>
        </row>
        <row r="71">
          <cell r="A71">
            <v>17.25</v>
          </cell>
          <cell r="C71">
            <v>1543.9418888483333</v>
          </cell>
        </row>
        <row r="72">
          <cell r="A72">
            <v>17.5</v>
          </cell>
          <cell r="C72">
            <v>1568.5397961698197</v>
          </cell>
        </row>
        <row r="73">
          <cell r="A73">
            <v>17.75</v>
          </cell>
          <cell r="C73">
            <v>1591.8112576781837</v>
          </cell>
        </row>
        <row r="74">
          <cell r="A74">
            <v>18</v>
          </cell>
          <cell r="C74">
            <v>1613.7816476616335</v>
          </cell>
        </row>
        <row r="75">
          <cell r="A75">
            <v>18.25</v>
          </cell>
          <cell r="C75">
            <v>1634.4826505368201</v>
          </cell>
        </row>
        <row r="76">
          <cell r="A76">
            <v>18.5</v>
          </cell>
          <cell r="C76">
            <v>1653.9512266086333</v>
          </cell>
        </row>
        <row r="77">
          <cell r="A77">
            <v>18.75</v>
          </cell>
          <cell r="C77">
            <v>1672.22862606691</v>
          </cell>
        </row>
        <row r="78">
          <cell r="A78">
            <v>19</v>
          </cell>
          <cell r="C78">
            <v>1689.3594657657927</v>
          </cell>
        </row>
        <row r="79">
          <cell r="A79">
            <v>19.25</v>
          </cell>
          <cell r="C79">
            <v>1705.3908790430182</v>
          </cell>
        </row>
        <row r="80">
          <cell r="A80">
            <v>19.5</v>
          </cell>
          <cell r="C80">
            <v>1720.3717450016513</v>
          </cell>
        </row>
        <row r="81">
          <cell r="A81">
            <v>19.75</v>
          </cell>
          <cell r="C81">
            <v>1734.3520003672775</v>
          </cell>
        </row>
        <row r="82">
          <cell r="A82">
            <v>20</v>
          </cell>
          <cell r="C82">
            <v>1747.3820342768402</v>
          </cell>
        </row>
        <row r="83">
          <cell r="A83">
            <v>20.25</v>
          </cell>
          <cell r="C83">
            <v>1759.5121641441146</v>
          </cell>
        </row>
        <row r="84">
          <cell r="A84">
            <v>20.5</v>
          </cell>
          <cell r="C84">
            <v>1770.7921890488562</v>
          </cell>
        </row>
        <row r="85">
          <cell r="A85">
            <v>20.75</v>
          </cell>
          <cell r="C85">
            <v>1781.2710158628283</v>
          </cell>
        </row>
        <row r="86">
          <cell r="A86">
            <v>21</v>
          </cell>
          <cell r="B86">
            <v>1791</v>
          </cell>
          <cell r="C86">
            <v>1790.9963524974078</v>
          </cell>
          <cell r="D86">
            <v>1790.9963524974078</v>
          </cell>
        </row>
        <row r="87">
          <cell r="A87">
            <v>21.25</v>
          </cell>
          <cell r="D87">
            <v>1800.0144621716888</v>
          </cell>
        </row>
        <row r="88">
          <cell r="A88">
            <v>21.5</v>
          </cell>
          <cell r="D88">
            <v>1808.3699723949389</v>
          </cell>
        </row>
        <row r="89">
          <cell r="A89">
            <v>21.75</v>
          </cell>
          <cell r="D89">
            <v>1816.1057323743605</v>
          </cell>
        </row>
        <row r="90">
          <cell r="A90">
            <v>22</v>
          </cell>
          <cell r="D90">
            <v>1823.2627127455703</v>
          </cell>
        </row>
        <row r="91">
          <cell r="A91">
            <v>22.25</v>
          </cell>
          <cell r="D91">
            <v>1829.8799418326662</v>
          </cell>
        </row>
        <row r="92">
          <cell r="A92">
            <v>22.5</v>
          </cell>
          <cell r="D92">
            <v>1835.9944730380307</v>
          </cell>
        </row>
        <row r="93">
          <cell r="A93">
            <v>22.75</v>
          </cell>
          <cell r="D93">
            <v>1841.6413784066299</v>
          </cell>
        </row>
        <row r="94">
          <cell r="A94">
            <v>23</v>
          </cell>
          <cell r="D94">
            <v>1846.8537638796797</v>
          </cell>
        </row>
        <row r="95">
          <cell r="A95">
            <v>23.25</v>
          </cell>
          <cell r="D95">
            <v>1851.6628022278956</v>
          </cell>
        </row>
        <row r="96">
          <cell r="A96">
            <v>23.5</v>
          </cell>
          <cell r="D96">
            <v>1856.0977801200727</v>
          </cell>
        </row>
        <row r="97">
          <cell r="A97">
            <v>23.75</v>
          </cell>
          <cell r="D97">
            <v>1860.1861562275294</v>
          </cell>
        </row>
        <row r="98">
          <cell r="A98">
            <v>24</v>
          </cell>
          <cell r="D98">
            <v>1863.9536276816841</v>
          </cell>
        </row>
        <row r="99">
          <cell r="A99">
            <v>24.25</v>
          </cell>
          <cell r="D99">
            <v>1867.424202586154</v>
          </cell>
        </row>
        <row r="100">
          <cell r="A100">
            <v>24.5</v>
          </cell>
          <cell r="D100">
            <v>1870.6202766339684</v>
          </cell>
        </row>
        <row r="101">
          <cell r="A101">
            <v>24.75</v>
          </cell>
          <cell r="D101">
            <v>1873.5627121941541</v>
          </cell>
        </row>
        <row r="102">
          <cell r="A102">
            <v>25</v>
          </cell>
          <cell r="D102">
            <v>1876.2709185106401</v>
          </cell>
        </row>
        <row r="103">
          <cell r="A103">
            <v>25.25</v>
          </cell>
          <cell r="D103">
            <v>1878.7629319017151</v>
          </cell>
        </row>
        <row r="104">
          <cell r="A104">
            <v>25.5</v>
          </cell>
          <cell r="D104">
            <v>1881.0554950621063</v>
          </cell>
        </row>
        <row r="105">
          <cell r="A105">
            <v>25.75</v>
          </cell>
          <cell r="D105">
            <v>1883.1641347546843</v>
          </cell>
        </row>
        <row r="106">
          <cell r="A106">
            <v>26</v>
          </cell>
          <cell r="D106">
            <v>1885.103237337323</v>
          </cell>
        </row>
        <row r="107">
          <cell r="A107">
            <v>26.25</v>
          </cell>
          <cell r="D107">
            <v>1886.8861217052979</v>
          </cell>
        </row>
        <row r="108">
          <cell r="A108">
            <v>26.5</v>
          </cell>
          <cell r="D108">
            <v>1888.5251093433021</v>
          </cell>
        </row>
        <row r="109">
          <cell r="A109">
            <v>26.75</v>
          </cell>
          <cell r="D109">
            <v>1890.0315912762724</v>
          </cell>
        </row>
        <row r="110">
          <cell r="A110">
            <v>27</v>
          </cell>
          <cell r="D110">
            <v>1891.4160917869913</v>
          </cell>
        </row>
        <row r="111">
          <cell r="A111">
            <v>27.25</v>
          </cell>
          <cell r="D111">
            <v>1892.6883288330662</v>
          </cell>
        </row>
        <row r="112">
          <cell r="A112">
            <v>27.5</v>
          </cell>
          <cell r="D112">
            <v>1893.857271148305</v>
          </cell>
        </row>
        <row r="113">
          <cell r="A113">
            <v>27.75</v>
          </cell>
          <cell r="D113">
            <v>1894.931192055476</v>
          </cell>
        </row>
        <row r="114">
          <cell r="A114">
            <v>28</v>
          </cell>
          <cell r="D114">
            <v>1895.9177200505105</v>
          </cell>
        </row>
        <row r="115">
          <cell r="A115">
            <v>28.25</v>
          </cell>
          <cell r="D115">
            <v>1896.8238862437552</v>
          </cell>
        </row>
        <row r="116">
          <cell r="A116">
            <v>28.5</v>
          </cell>
          <cell r="D116">
            <v>1897.6561687631315</v>
          </cell>
        </row>
        <row r="117">
          <cell r="A117">
            <v>28.75</v>
          </cell>
          <cell r="D117">
            <v>1898.4205342380519</v>
          </cell>
        </row>
        <row r="118">
          <cell r="A118">
            <v>29</v>
          </cell>
          <cell r="D118">
            <v>1899.1224764925601</v>
          </cell>
        </row>
        <row r="119">
          <cell r="A119">
            <v>29.25</v>
          </cell>
          <cell r="D119">
            <v>1899.7670525822593</v>
          </cell>
        </row>
        <row r="120">
          <cell r="A120">
            <v>29.5</v>
          </cell>
          <cell r="D120">
            <v>1900.3589163127385</v>
          </cell>
        </row>
        <row r="121">
          <cell r="A121">
            <v>29.75</v>
          </cell>
          <cell r="D121">
            <v>1900.902349378048</v>
          </cell>
        </row>
        <row r="122">
          <cell r="A122">
            <v>30</v>
          </cell>
          <cell r="D122">
            <v>1901.4012902567738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Fig. 13"/>
      <sheetName val="Gorgosaurus Fig. 10 Data"/>
      <sheetName val="Albertosaurus Fig. 10 Data"/>
      <sheetName val="Daspletosaurus Fig. 10 Data"/>
      <sheetName val="Tyrannosaurus Fig. 10 Data"/>
      <sheetName val="Unconstrained compilation"/>
      <sheetName val="Compilation Fig. 13 edited"/>
    </sheetNames>
    <sheetDataSet>
      <sheetData sheetId="0"/>
      <sheetData sheetId="1">
        <row r="6">
          <cell r="A6">
            <v>0</v>
          </cell>
          <cell r="D6">
            <v>54.243525977547982</v>
          </cell>
        </row>
        <row r="7">
          <cell r="A7">
            <v>0.25</v>
          </cell>
          <cell r="D7">
            <v>57.025664038992382</v>
          </cell>
        </row>
        <row r="8">
          <cell r="A8">
            <v>0.5</v>
          </cell>
          <cell r="D8">
            <v>59.946468632915035</v>
          </cell>
        </row>
        <row r="9">
          <cell r="A9">
            <v>0.75</v>
          </cell>
          <cell r="D9">
            <v>63.012428772577408</v>
          </cell>
        </row>
        <row r="10">
          <cell r="A10">
            <v>1</v>
          </cell>
          <cell r="D10">
            <v>66.230292948031931</v>
          </cell>
        </row>
        <row r="11">
          <cell r="A11">
            <v>1.25</v>
          </cell>
          <cell r="D11">
            <v>69.607074801858602</v>
          </cell>
        </row>
        <row r="12">
          <cell r="A12">
            <v>1.5</v>
          </cell>
          <cell r="D12">
            <v>73.15005837957905</v>
          </cell>
        </row>
        <row r="13">
          <cell r="A13">
            <v>1.75</v>
          </cell>
          <cell r="D13">
            <v>76.866802874893551</v>
          </cell>
        </row>
        <row r="14">
          <cell r="A14">
            <v>2</v>
          </cell>
          <cell r="D14">
            <v>80.765146782438222</v>
          </cell>
        </row>
        <row r="15">
          <cell r="A15">
            <v>2.25</v>
          </cell>
          <cell r="D15">
            <v>84.853211362962284</v>
          </cell>
        </row>
        <row r="16">
          <cell r="A16">
            <v>2.5</v>
          </cell>
          <cell r="D16">
            <v>89.139403317708187</v>
          </cell>
        </row>
        <row r="17">
          <cell r="A17">
            <v>2.75</v>
          </cell>
          <cell r="D17">
            <v>93.632416560383746</v>
          </cell>
        </row>
        <row r="18">
          <cell r="A18">
            <v>3</v>
          </cell>
          <cell r="D18">
            <v>98.341232966502005</v>
          </cell>
        </row>
        <row r="19">
          <cell r="A19">
            <v>3.25</v>
          </cell>
          <cell r="D19">
            <v>103.27512197109534</v>
          </cell>
        </row>
        <row r="20">
          <cell r="A20">
            <v>3.5</v>
          </cell>
          <cell r="D20">
            <v>108.44363887697735</v>
          </cell>
        </row>
        <row r="21">
          <cell r="A21">
            <v>3.75</v>
          </cell>
          <cell r="D21">
            <v>113.85662172692471</v>
          </cell>
        </row>
        <row r="22">
          <cell r="A22">
            <v>4</v>
          </cell>
          <cell r="D22">
            <v>119.52418658451087</v>
          </cell>
        </row>
        <row r="23">
          <cell r="A23">
            <v>4.25</v>
          </cell>
          <cell r="D23">
            <v>125.45672105998135</v>
          </cell>
        </row>
        <row r="24">
          <cell r="A24">
            <v>4.5</v>
          </cell>
          <cell r="D24">
            <v>131.66487590968902</v>
          </cell>
        </row>
        <row r="25">
          <cell r="A25">
            <v>4.75</v>
          </cell>
          <cell r="D25">
            <v>138.15955453039729</v>
          </cell>
        </row>
        <row r="26">
          <cell r="A26">
            <v>5</v>
          </cell>
          <cell r="C26">
            <v>144.9519001634238</v>
          </cell>
          <cell r="D26">
            <v>144.9519001634238</v>
          </cell>
        </row>
        <row r="27">
          <cell r="A27">
            <v>5.25</v>
          </cell>
          <cell r="C27">
            <v>152.05328061839163</v>
          </cell>
        </row>
        <row r="28">
          <cell r="A28">
            <v>5.5</v>
          </cell>
          <cell r="C28">
            <v>159.47527032254163</v>
          </cell>
        </row>
        <row r="29">
          <cell r="A29">
            <v>5.75</v>
          </cell>
          <cell r="C29">
            <v>167.22962949944827</v>
          </cell>
        </row>
        <row r="30">
          <cell r="A30">
            <v>6</v>
          </cell>
          <cell r="C30">
            <v>175.32828028089867</v>
          </cell>
        </row>
        <row r="31">
          <cell r="A31">
            <v>6.25</v>
          </cell>
          <cell r="C31">
            <v>183.78327955799077</v>
          </cell>
        </row>
        <row r="32">
          <cell r="A32">
            <v>6.5</v>
          </cell>
          <cell r="C32">
            <v>192.60678838256837</v>
          </cell>
        </row>
        <row r="33">
          <cell r="A33">
            <v>6.75</v>
          </cell>
          <cell r="C33">
            <v>201.81103773832746</v>
          </cell>
        </row>
        <row r="34">
          <cell r="A34">
            <v>7</v>
          </cell>
          <cell r="C34">
            <v>211.4082905127153</v>
          </cell>
        </row>
        <row r="35">
          <cell r="A35">
            <v>7.25</v>
          </cell>
          <cell r="C35">
            <v>221.41079951652301</v>
          </cell>
        </row>
        <row r="36">
          <cell r="A36">
            <v>7.5</v>
          </cell>
          <cell r="C36">
            <v>231.83076141825515</v>
          </cell>
        </row>
        <row r="37">
          <cell r="A37">
            <v>7.75</v>
          </cell>
          <cell r="C37">
            <v>242.6802664853615</v>
          </cell>
        </row>
        <row r="38">
          <cell r="A38">
            <v>8</v>
          </cell>
          <cell r="C38">
            <v>253.97124405461264</v>
          </cell>
        </row>
        <row r="39">
          <cell r="A39">
            <v>8.25</v>
          </cell>
          <cell r="C39">
            <v>265.71540368963758</v>
          </cell>
        </row>
        <row r="40">
          <cell r="A40">
            <v>8.5</v>
          </cell>
          <cell r="C40">
            <v>277.92417202521449</v>
          </cell>
        </row>
        <row r="41">
          <cell r="A41">
            <v>8.75</v>
          </cell>
          <cell r="C41">
            <v>290.60862534551569</v>
          </cell>
        </row>
        <row r="42">
          <cell r="A42">
            <v>9</v>
          </cell>
          <cell r="C42">
            <v>303.77941799729126</v>
          </cell>
        </row>
        <row r="43">
          <cell r="A43">
            <v>9.25</v>
          </cell>
          <cell r="C43">
            <v>317.4467067989255</v>
          </cell>
        </row>
        <row r="44">
          <cell r="A44">
            <v>9.5</v>
          </cell>
          <cell r="C44">
            <v>331.62007167229001</v>
          </cell>
        </row>
        <row r="45">
          <cell r="A45">
            <v>9.75</v>
          </cell>
          <cell r="C45">
            <v>346.30843279604619</v>
          </cell>
        </row>
        <row r="46">
          <cell r="A46">
            <v>10</v>
          </cell>
          <cell r="C46">
            <v>361.51996465604321</v>
          </cell>
        </row>
        <row r="47">
          <cell r="A47">
            <v>10.25</v>
          </cell>
          <cell r="C47">
            <v>377.2620074500241</v>
          </cell>
        </row>
        <row r="48">
          <cell r="A48">
            <v>10.5</v>
          </cell>
          <cell r="C48">
            <v>393.54097638909263</v>
          </cell>
        </row>
        <row r="49">
          <cell r="A49">
            <v>10.75</v>
          </cell>
          <cell r="C49">
            <v>410.36226952615453</v>
          </cell>
        </row>
        <row r="50">
          <cell r="A50">
            <v>11</v>
          </cell>
          <cell r="C50">
            <v>427.73017483043736</v>
          </cell>
        </row>
        <row r="51">
          <cell r="A51">
            <v>11.25</v>
          </cell>
          <cell r="C51">
            <v>445.64777731558314</v>
          </cell>
        </row>
        <row r="52">
          <cell r="A52">
            <v>11.5</v>
          </cell>
          <cell r="C52">
            <v>464.11686711479882</v>
          </cell>
        </row>
        <row r="53">
          <cell r="A53">
            <v>11.75</v>
          </cell>
          <cell r="C53">
            <v>483.13784947805203</v>
          </cell>
        </row>
        <row r="54">
          <cell r="A54">
            <v>12</v>
          </cell>
          <cell r="C54">
            <v>502.70965774100586</v>
          </cell>
        </row>
        <row r="55">
          <cell r="A55">
            <v>12.25</v>
          </cell>
          <cell r="C55">
            <v>522.82967038082245</v>
          </cell>
        </row>
        <row r="56">
          <cell r="A56">
            <v>12.5</v>
          </cell>
          <cell r="C56">
            <v>543.4936333275939</v>
          </cell>
        </row>
        <row r="57">
          <cell r="A57">
            <v>12.75</v>
          </cell>
          <cell r="C57">
            <v>564.69558873934761</v>
          </cell>
        </row>
        <row r="58">
          <cell r="A58">
            <v>13</v>
          </cell>
          <cell r="C58">
            <v>586.42781147077187</v>
          </cell>
        </row>
        <row r="59">
          <cell r="A59">
            <v>13.25</v>
          </cell>
          <cell r="C59">
            <v>608.68075446857836</v>
          </cell>
        </row>
        <row r="60">
          <cell r="A60">
            <v>13.5</v>
          </cell>
          <cell r="C60">
            <v>631.44300430753299</v>
          </cell>
        </row>
        <row r="61">
          <cell r="A61">
            <v>13.75</v>
          </cell>
          <cell r="C61">
            <v>654.70124803876922</v>
          </cell>
        </row>
        <row r="62">
          <cell r="A62">
            <v>14</v>
          </cell>
          <cell r="C62">
            <v>678.44025245458465</v>
          </cell>
        </row>
        <row r="63">
          <cell r="A63">
            <v>14</v>
          </cell>
          <cell r="C63">
            <v>678.44025245458465</v>
          </cell>
        </row>
        <row r="64">
          <cell r="A64">
            <v>14.25</v>
          </cell>
          <cell r="C64">
            <v>702.6428567805898</v>
          </cell>
        </row>
        <row r="65">
          <cell r="A65">
            <v>14.5</v>
          </cell>
          <cell r="C65">
            <v>727.28997968652959</v>
          </cell>
        </row>
        <row r="66">
          <cell r="A66">
            <v>14.75</v>
          </cell>
          <cell r="C66">
            <v>752.36064136174798</v>
          </cell>
          <cell r="F66">
            <v>5</v>
          </cell>
          <cell r="G66">
            <v>127</v>
          </cell>
        </row>
        <row r="67">
          <cell r="A67">
            <v>15</v>
          </cell>
          <cell r="C67">
            <v>777.83200123130268</v>
          </cell>
          <cell r="F67">
            <v>7</v>
          </cell>
          <cell r="G67">
            <v>229</v>
          </cell>
        </row>
        <row r="68">
          <cell r="A68">
            <v>15.25</v>
          </cell>
          <cell r="C68">
            <v>803.67941169614403</v>
          </cell>
          <cell r="F68">
            <v>14</v>
          </cell>
          <cell r="G68">
            <v>607</v>
          </cell>
        </row>
        <row r="69">
          <cell r="A69">
            <v>15.5</v>
          </cell>
          <cell r="C69">
            <v>829.87648806838058</v>
          </cell>
          <cell r="F69">
            <v>14</v>
          </cell>
          <cell r="G69">
            <v>747</v>
          </cell>
        </row>
        <row r="70">
          <cell r="A70">
            <v>15.75</v>
          </cell>
          <cell r="C70">
            <v>856.39519464405919</v>
          </cell>
          <cell r="F70">
            <v>18</v>
          </cell>
          <cell r="G70">
            <v>1105</v>
          </cell>
        </row>
        <row r="71">
          <cell r="A71">
            <v>16</v>
          </cell>
          <cell r="C71">
            <v>883.20594661545704</v>
          </cell>
        </row>
        <row r="72">
          <cell r="A72">
            <v>16.25</v>
          </cell>
          <cell r="C72">
            <v>910.27772727759861</v>
          </cell>
        </row>
        <row r="73">
          <cell r="A73">
            <v>16.5</v>
          </cell>
          <cell r="C73">
            <v>937.5782197350967</v>
          </cell>
        </row>
        <row r="74">
          <cell r="A74">
            <v>16.75</v>
          </cell>
          <cell r="C74">
            <v>965.07395207135392</v>
          </cell>
        </row>
        <row r="75">
          <cell r="A75">
            <v>17</v>
          </cell>
          <cell r="C75">
            <v>992.73045470867203</v>
          </cell>
        </row>
        <row r="76">
          <cell r="A76">
            <v>17.25</v>
          </cell>
          <cell r="C76">
            <v>1020.5124284709688</v>
          </cell>
        </row>
        <row r="77">
          <cell r="A77">
            <v>17.5</v>
          </cell>
          <cell r="C77">
            <v>1048.3839216663107</v>
          </cell>
        </row>
        <row r="78">
          <cell r="A78">
            <v>17.75</v>
          </cell>
          <cell r="C78">
            <v>1076.3085143397348</v>
          </cell>
        </row>
        <row r="79">
          <cell r="A79">
            <v>18</v>
          </cell>
          <cell r="C79">
            <v>1104.2495077124283</v>
          </cell>
          <cell r="D79">
            <v>1104.2495077124283</v>
          </cell>
        </row>
        <row r="80">
          <cell r="A80">
            <v>18.25</v>
          </cell>
          <cell r="D80">
            <v>1132.1701167251874</v>
          </cell>
        </row>
        <row r="81">
          <cell r="A81">
            <v>18.5</v>
          </cell>
          <cell r="D81">
            <v>1160.0336635448891</v>
          </cell>
        </row>
        <row r="82">
          <cell r="A82">
            <v>18.75</v>
          </cell>
          <cell r="D82">
            <v>1187.8037698743335</v>
          </cell>
        </row>
        <row r="83">
          <cell r="A83">
            <v>19</v>
          </cell>
          <cell r="D83">
            <v>1215.4445459286619</v>
          </cell>
        </row>
        <row r="84">
          <cell r="A84">
            <v>19.25</v>
          </cell>
          <cell r="D84">
            <v>1242.920774005052</v>
          </cell>
        </row>
        <row r="85">
          <cell r="A85">
            <v>19.5</v>
          </cell>
          <cell r="D85">
            <v>1270.1980846746403</v>
          </cell>
        </row>
        <row r="86">
          <cell r="A86">
            <v>19.75</v>
          </cell>
          <cell r="D86">
            <v>1297.2431237637174</v>
          </cell>
        </row>
        <row r="87">
          <cell r="A87">
            <v>20</v>
          </cell>
          <cell r="D87">
            <v>1324.0237084612311</v>
          </cell>
        </row>
        <row r="88">
          <cell r="A88">
            <v>20.25</v>
          </cell>
          <cell r="D88">
            <v>1350.508971086806</v>
          </cell>
        </row>
        <row r="89">
          <cell r="A89">
            <v>20.5</v>
          </cell>
          <cell r="D89">
            <v>1376.6694892724313</v>
          </cell>
        </row>
        <row r="90">
          <cell r="A90">
            <v>20.75</v>
          </cell>
          <cell r="D90">
            <v>1402.4774015458881</v>
          </cell>
        </row>
        <row r="91">
          <cell r="A91">
            <v>21</v>
          </cell>
          <cell r="D91">
            <v>1427.9065075488425</v>
          </cell>
        </row>
        <row r="92">
          <cell r="A92">
            <v>21.25</v>
          </cell>
          <cell r="D92">
            <v>1452.9323523712712</v>
          </cell>
        </row>
        <row r="93">
          <cell r="A93">
            <v>21.5</v>
          </cell>
          <cell r="D93">
            <v>1477.5322947306959</v>
          </cell>
        </row>
        <row r="94">
          <cell r="A94">
            <v>21.75</v>
          </cell>
          <cell r="D94">
            <v>1501.6855589640691</v>
          </cell>
        </row>
        <row r="95">
          <cell r="A95">
            <v>22</v>
          </cell>
          <cell r="D95">
            <v>1525.373271027207</v>
          </cell>
        </row>
        <row r="96">
          <cell r="A96">
            <v>22.25</v>
          </cell>
          <cell r="D96">
            <v>1548.5784789070563</v>
          </cell>
        </row>
        <row r="97">
          <cell r="A97">
            <v>22.5</v>
          </cell>
          <cell r="D97">
            <v>1571.286158042353</v>
          </cell>
        </row>
        <row r="98">
          <cell r="A98">
            <v>22.75</v>
          </cell>
          <cell r="D98">
            <v>1593.4832025156102</v>
          </cell>
        </row>
        <row r="99">
          <cell r="A99">
            <v>23</v>
          </cell>
          <cell r="D99">
            <v>1615.1584029219682</v>
          </cell>
        </row>
        <row r="100">
          <cell r="A100">
            <v>23.25</v>
          </cell>
          <cell r="D100">
            <v>1636.3024119371494</v>
          </cell>
        </row>
        <row r="101">
          <cell r="A101">
            <v>23.5</v>
          </cell>
          <cell r="D101">
            <v>1656.9076986972673</v>
          </cell>
        </row>
        <row r="102">
          <cell r="A102">
            <v>23.75</v>
          </cell>
          <cell r="D102">
            <v>1676.9684931678851</v>
          </cell>
        </row>
        <row r="103">
          <cell r="A103">
            <v>24</v>
          </cell>
          <cell r="D103">
            <v>1696.4807217195041</v>
          </cell>
        </row>
        <row r="104">
          <cell r="A104">
            <v>24.25</v>
          </cell>
          <cell r="D104">
            <v>1715.4419351431109</v>
          </cell>
        </row>
        <row r="105">
          <cell r="A105">
            <v>24.5</v>
          </cell>
          <cell r="D105">
            <v>1733.8512303344173</v>
          </cell>
        </row>
        <row r="106">
          <cell r="A106">
            <v>24.75</v>
          </cell>
          <cell r="D106">
            <v>1751.7091668512744</v>
          </cell>
        </row>
        <row r="107">
          <cell r="A107">
            <v>25</v>
          </cell>
          <cell r="D107">
            <v>1769.0176795078535</v>
          </cell>
        </row>
        <row r="108">
          <cell r="A108">
            <v>25.25</v>
          </cell>
          <cell r="D108">
            <v>1785.7799881141648</v>
          </cell>
        </row>
        <row r="109">
          <cell r="A109">
            <v>25.5</v>
          </cell>
          <cell r="D109">
            <v>1802.0005054029132</v>
          </cell>
        </row>
        <row r="110">
          <cell r="A110">
            <v>25.75</v>
          </cell>
          <cell r="D110">
            <v>1817.6847441101329</v>
          </cell>
        </row>
        <row r="111">
          <cell r="A111">
            <v>26</v>
          </cell>
          <cell r="D111">
            <v>1832.8392240939493</v>
          </cell>
        </row>
        <row r="112">
          <cell r="A112">
            <v>26.25</v>
          </cell>
          <cell r="D112">
            <v>1847.4713802894669</v>
          </cell>
        </row>
        <row r="113">
          <cell r="A113">
            <v>26.5</v>
          </cell>
          <cell r="D113">
            <v>1861.5894722092457</v>
          </cell>
        </row>
        <row r="114">
          <cell r="A114">
            <v>26.75</v>
          </cell>
          <cell r="D114">
            <v>1875.2024956099938</v>
          </cell>
        </row>
        <row r="115">
          <cell r="A115">
            <v>27</v>
          </cell>
          <cell r="D115">
            <v>1888.3200968585488</v>
          </cell>
        </row>
        <row r="116">
          <cell r="A116">
            <v>27.25</v>
          </cell>
          <cell r="D116">
            <v>1900.9524904453256</v>
          </cell>
        </row>
        <row r="117">
          <cell r="A117">
            <v>27.5</v>
          </cell>
          <cell r="D117">
            <v>1913.1103800123019</v>
          </cell>
        </row>
        <row r="118">
          <cell r="A118">
            <v>27.75</v>
          </cell>
          <cell r="D118">
            <v>1924.8048831861599</v>
          </cell>
        </row>
        <row r="119">
          <cell r="A119">
            <v>28</v>
          </cell>
          <cell r="D119">
            <v>1936.0474604360716</v>
          </cell>
        </row>
        <row r="120">
          <cell r="A120">
            <v>28.25</v>
          </cell>
          <cell r="D120">
            <v>1946.8498481102704</v>
          </cell>
        </row>
        <row r="121">
          <cell r="A121">
            <v>28.5</v>
          </cell>
          <cell r="D121">
            <v>1957.2239957462748</v>
          </cell>
        </row>
        <row r="122">
          <cell r="A122">
            <v>28.75</v>
          </cell>
          <cell r="D122">
            <v>1967.1820076964998</v>
          </cell>
        </row>
        <row r="123">
          <cell r="A123">
            <v>29</v>
          </cell>
          <cell r="D123">
            <v>1976.7360890640632</v>
          </cell>
        </row>
        <row r="124">
          <cell r="A124">
            <v>29.25</v>
          </cell>
          <cell r="D124">
            <v>1985.8984959026509</v>
          </cell>
        </row>
        <row r="125">
          <cell r="A125">
            <v>29.5</v>
          </cell>
          <cell r="D125">
            <v>1994.6814895991918</v>
          </cell>
        </row>
        <row r="126">
          <cell r="A126">
            <v>29.75</v>
          </cell>
          <cell r="D126">
            <v>2003.0972953284713</v>
          </cell>
        </row>
        <row r="127">
          <cell r="A127">
            <v>30</v>
          </cell>
          <cell r="D127">
            <v>2011.1580644443632</v>
          </cell>
        </row>
      </sheetData>
      <sheetData sheetId="2">
        <row r="6">
          <cell r="A6">
            <v>0</v>
          </cell>
          <cell r="D6">
            <v>7.3204919996260944</v>
          </cell>
        </row>
        <row r="7">
          <cell r="A7">
            <v>0.25</v>
          </cell>
          <cell r="D7">
            <v>8.0306743389477351</v>
          </cell>
        </row>
        <row r="8">
          <cell r="A8">
            <v>0.5</v>
          </cell>
          <cell r="D8">
            <v>8.8092628347910704</v>
          </cell>
        </row>
        <row r="9">
          <cell r="A9">
            <v>0.75</v>
          </cell>
          <cell r="D9">
            <v>9.6627468384364015</v>
          </cell>
        </row>
        <row r="10">
          <cell r="A10">
            <v>1</v>
          </cell>
          <cell r="D10">
            <v>10.598211100114389</v>
          </cell>
        </row>
        <row r="11">
          <cell r="A11">
            <v>1.25</v>
          </cell>
          <cell r="D11">
            <v>11.623386289757876</v>
          </cell>
        </row>
        <row r="12">
          <cell r="A12">
            <v>1.5</v>
          </cell>
          <cell r="D12">
            <v>12.746702959301125</v>
          </cell>
        </row>
        <row r="13">
          <cell r="A13">
            <v>1.75</v>
          </cell>
          <cell r="D13">
            <v>13.977348998495295</v>
          </cell>
        </row>
        <row r="14">
          <cell r="A14">
            <v>2</v>
          </cell>
          <cell r="C14">
            <v>15.325330589711289</v>
          </cell>
          <cell r="D14">
            <v>15.325330589711289</v>
          </cell>
        </row>
        <row r="15">
          <cell r="A15">
            <v>2.25</v>
          </cell>
          <cell r="C15">
            <v>16.801536607605456</v>
          </cell>
        </row>
        <row r="16">
          <cell r="A16">
            <v>2.5</v>
          </cell>
          <cell r="C16">
            <v>18.417806334390399</v>
          </cell>
        </row>
        <row r="17">
          <cell r="A17">
            <v>2.75</v>
          </cell>
          <cell r="C17">
            <v>20.187000268034367</v>
          </cell>
        </row>
        <row r="18">
          <cell r="A18">
            <v>3</v>
          </cell>
          <cell r="C18">
            <v>22.123073685950164</v>
          </cell>
        </row>
        <row r="19">
          <cell r="A19">
            <v>3.25</v>
          </cell>
          <cell r="C19">
            <v>24.241152487281447</v>
          </cell>
        </row>
        <row r="20">
          <cell r="A20">
            <v>3.5</v>
          </cell>
          <cell r="C20">
            <v>26.557610669146321</v>
          </cell>
        </row>
        <row r="21">
          <cell r="A21">
            <v>3.75</v>
          </cell>
          <cell r="C21">
            <v>29.090148592374305</v>
          </cell>
        </row>
        <row r="22">
          <cell r="A22">
            <v>4</v>
          </cell>
          <cell r="C22">
            <v>31.857870956520959</v>
          </cell>
        </row>
        <row r="23">
          <cell r="A23">
            <v>4.25</v>
          </cell>
          <cell r="C23">
            <v>34.881363128517748</v>
          </cell>
        </row>
        <row r="24">
          <cell r="A24">
            <v>4.5</v>
          </cell>
          <cell r="C24">
            <v>38.182764150802342</v>
          </cell>
        </row>
        <row r="25">
          <cell r="A25">
            <v>4.75</v>
          </cell>
          <cell r="C25">
            <v>41.785834390435689</v>
          </cell>
        </row>
        <row r="26">
          <cell r="A26">
            <v>5</v>
          </cell>
          <cell r="C26">
            <v>45.716015378899279</v>
          </cell>
        </row>
        <row r="27">
          <cell r="A27">
            <v>5.25</v>
          </cell>
          <cell r="C27">
            <v>50.00047893298008</v>
          </cell>
        </row>
        <row r="28">
          <cell r="A28">
            <v>5.5</v>
          </cell>
          <cell r="C28">
            <v>54.668162142737671</v>
          </cell>
        </row>
        <row r="29">
          <cell r="A29">
            <v>5.75</v>
          </cell>
          <cell r="C29">
            <v>59.749784268537745</v>
          </cell>
        </row>
        <row r="30">
          <cell r="A30">
            <v>6</v>
          </cell>
          <cell r="C30">
            <v>65.277841015245585</v>
          </cell>
        </row>
        <row r="31">
          <cell r="A31">
            <v>6.25</v>
          </cell>
          <cell r="C31">
            <v>71.286571062961173</v>
          </cell>
        </row>
        <row r="32">
          <cell r="A32">
            <v>6.5</v>
          </cell>
          <cell r="C32">
            <v>77.811889151788108</v>
          </cell>
        </row>
        <row r="33">
          <cell r="A33">
            <v>6.75</v>
          </cell>
          <cell r="C33">
            <v>84.89127947263502</v>
          </cell>
        </row>
        <row r="34">
          <cell r="A34">
            <v>7</v>
          </cell>
          <cell r="C34">
            <v>92.563642645697655</v>
          </cell>
        </row>
        <row r="35">
          <cell r="A35">
            <v>7.25</v>
          </cell>
          <cell r="C35">
            <v>100.86908922207587</v>
          </cell>
        </row>
        <row r="36">
          <cell r="A36">
            <v>7.5</v>
          </cell>
          <cell r="C36">
            <v>109.84867248188638</v>
          </cell>
        </row>
        <row r="37">
          <cell r="A37">
            <v>7.75</v>
          </cell>
          <cell r="C37">
            <v>119.54405339509074</v>
          </cell>
        </row>
        <row r="38">
          <cell r="A38">
            <v>8</v>
          </cell>
          <cell r="C38">
            <v>129.99709103978896</v>
          </cell>
        </row>
        <row r="39">
          <cell r="A39">
            <v>8.25</v>
          </cell>
          <cell r="C39">
            <v>141.24935262505971</v>
          </cell>
        </row>
        <row r="40">
          <cell r="A40">
            <v>8.5</v>
          </cell>
          <cell r="C40">
            <v>153.34153863274639</v>
          </cell>
        </row>
        <row r="41">
          <cell r="A41">
            <v>8.75</v>
          </cell>
          <cell r="C41">
            <v>166.31282056261452</v>
          </cell>
        </row>
        <row r="42">
          <cell r="A42">
            <v>9</v>
          </cell>
          <cell r="C42">
            <v>180.20009141313668</v>
          </cell>
        </row>
        <row r="43">
          <cell r="A43">
            <v>9.25</v>
          </cell>
          <cell r="C43">
            <v>195.03713240654525</v>
          </cell>
        </row>
        <row r="44">
          <cell r="A44">
            <v>9.5</v>
          </cell>
          <cell r="C44">
            <v>210.85370358399794</v>
          </cell>
        </row>
        <row r="45">
          <cell r="A45">
            <v>9.75</v>
          </cell>
          <cell r="C45">
            <v>227.67457071273526</v>
          </cell>
        </row>
        <row r="46">
          <cell r="A46">
            <v>10</v>
          </cell>
          <cell r="C46">
            <v>245.51848634969929</v>
          </cell>
        </row>
        <row r="47">
          <cell r="A47">
            <v>10.25</v>
          </cell>
          <cell r="C47">
            <v>264.39714869841191</v>
          </cell>
        </row>
        <row r="48">
          <cell r="A48">
            <v>10.5</v>
          </cell>
          <cell r="C48">
            <v>284.31416778691516</v>
          </cell>
        </row>
        <row r="49">
          <cell r="A49">
            <v>10.75</v>
          </cell>
          <cell r="C49">
            <v>305.26407409706093</v>
          </cell>
        </row>
        <row r="50">
          <cell r="A50">
            <v>11</v>
          </cell>
          <cell r="C50">
            <v>327.23140961539224</v>
          </cell>
        </row>
        <row r="51">
          <cell r="A51">
            <v>11.25</v>
          </cell>
          <cell r="C51">
            <v>350.18994481598037</v>
          </cell>
        </row>
        <row r="52">
          <cell r="A52">
            <v>11.5</v>
          </cell>
          <cell r="C52">
            <v>374.10206676467794</v>
          </cell>
        </row>
        <row r="53">
          <cell r="A53">
            <v>11.75</v>
          </cell>
          <cell r="C53">
            <v>398.9183828221523</v>
          </cell>
        </row>
        <row r="54">
          <cell r="A54">
            <v>12</v>
          </cell>
          <cell r="C54">
            <v>424.57758088781651</v>
          </cell>
        </row>
        <row r="55">
          <cell r="A55">
            <v>12.25</v>
          </cell>
          <cell r="C55">
            <v>451.0065805073682</v>
          </cell>
        </row>
        <row r="56">
          <cell r="A56">
            <v>12.5</v>
          </cell>
          <cell r="C56">
            <v>478.1209994417469</v>
          </cell>
        </row>
        <row r="57">
          <cell r="A57">
            <v>12.75</v>
          </cell>
          <cell r="C57">
            <v>505.8259477358086</v>
          </cell>
        </row>
        <row r="58">
          <cell r="A58">
            <v>13</v>
          </cell>
          <cell r="C58">
            <v>534.01714651826819</v>
          </cell>
        </row>
        <row r="59">
          <cell r="A59">
            <v>13.25</v>
          </cell>
          <cell r="C59">
            <v>562.58235260002334</v>
          </cell>
        </row>
        <row r="60">
          <cell r="A60">
            <v>13.5</v>
          </cell>
          <cell r="C60">
            <v>591.4030535494087</v>
          </cell>
        </row>
        <row r="61">
          <cell r="A61">
            <v>13.75</v>
          </cell>
          <cell r="C61">
            <v>620.35638258739391</v>
          </cell>
        </row>
        <row r="62">
          <cell r="A62">
            <v>14</v>
          </cell>
          <cell r="C62">
            <v>649.31718965121479</v>
          </cell>
        </row>
        <row r="63">
          <cell r="A63">
            <v>14.25</v>
          </cell>
          <cell r="C63">
            <v>678.16019547207225</v>
          </cell>
        </row>
        <row r="64">
          <cell r="A64">
            <v>14.5</v>
          </cell>
          <cell r="C64">
            <v>706.76215037333384</v>
          </cell>
        </row>
        <row r="65">
          <cell r="A65">
            <v>14.75</v>
          </cell>
          <cell r="C65">
            <v>735.00391920165043</v>
          </cell>
        </row>
        <row r="66">
          <cell r="A66">
            <v>15</v>
          </cell>
          <cell r="C66">
            <v>762.77241838229645</v>
          </cell>
        </row>
        <row r="67">
          <cell r="A67">
            <v>15.25</v>
          </cell>
          <cell r="C67">
            <v>789.96234011216313</v>
          </cell>
        </row>
        <row r="68">
          <cell r="A68">
            <v>15.5</v>
          </cell>
          <cell r="C68">
            <v>816.47761133866175</v>
          </cell>
        </row>
        <row r="69">
          <cell r="A69">
            <v>15.75</v>
          </cell>
          <cell r="C69">
            <v>842.23255029576251</v>
          </cell>
        </row>
        <row r="70">
          <cell r="A70">
            <v>16</v>
          </cell>
          <cell r="C70">
            <v>867.15269970008399</v>
          </cell>
        </row>
        <row r="71">
          <cell r="A71">
            <v>16.25</v>
          </cell>
          <cell r="C71">
            <v>891.1753319644223</v>
          </cell>
        </row>
        <row r="72">
          <cell r="A72">
            <v>16.5</v>
          </cell>
          <cell r="C72">
            <v>914.24963680669782</v>
          </cell>
        </row>
        <row r="73">
          <cell r="A73">
            <v>16.75</v>
          </cell>
          <cell r="C73">
            <v>936.33661449647286</v>
          </cell>
        </row>
        <row r="74">
          <cell r="A74">
            <v>17</v>
          </cell>
          <cell r="C74">
            <v>957.40870806399721</v>
          </cell>
        </row>
        <row r="75">
          <cell r="A75">
            <v>17.25</v>
          </cell>
          <cell r="C75">
            <v>977.44921479020115</v>
          </cell>
        </row>
        <row r="76">
          <cell r="A76">
            <v>17.5</v>
          </cell>
          <cell r="C76">
            <v>996.45152118902604</v>
          </cell>
        </row>
        <row r="77">
          <cell r="A77">
            <v>17.75</v>
          </cell>
          <cell r="C77">
            <v>1014.4182067218079</v>
          </cell>
        </row>
        <row r="78">
          <cell r="A78">
            <v>18</v>
          </cell>
          <cell r="C78">
            <v>1031.3600600625837</v>
          </cell>
        </row>
        <row r="79">
          <cell r="A79">
            <v>18.25</v>
          </cell>
          <cell r="C79">
            <v>1047.2950483853078</v>
          </cell>
        </row>
        <row r="80">
          <cell r="A80">
            <v>18.5</v>
          </cell>
          <cell r="C80">
            <v>1062.247275429741</v>
          </cell>
        </row>
        <row r="81">
          <cell r="A81">
            <v>18.75</v>
          </cell>
          <cell r="C81">
            <v>1076.2459585647289</v>
          </cell>
        </row>
        <row r="82">
          <cell r="A82">
            <v>19</v>
          </cell>
          <cell r="C82">
            <v>1089.324449188791</v>
          </cell>
        </row>
        <row r="83">
          <cell r="A83">
            <v>19.25</v>
          </cell>
          <cell r="C83">
            <v>1101.5193149866943</v>
          </cell>
        </row>
        <row r="84">
          <cell r="A84">
            <v>19.5</v>
          </cell>
          <cell r="C84">
            <v>1112.86949709958</v>
          </cell>
          <cell r="F84">
            <v>2</v>
          </cell>
          <cell r="G84">
            <v>50.3</v>
          </cell>
        </row>
        <row r="85">
          <cell r="A85">
            <v>19.75</v>
          </cell>
          <cell r="C85">
            <v>1123.4155503728891</v>
          </cell>
          <cell r="F85">
            <v>15</v>
          </cell>
          <cell r="G85">
            <v>762</v>
          </cell>
        </row>
        <row r="86">
          <cell r="A86">
            <v>20</v>
          </cell>
          <cell r="C86">
            <v>1133.1989706424677</v>
          </cell>
          <cell r="F86">
            <v>18</v>
          </cell>
          <cell r="G86">
            <v>1013</v>
          </cell>
        </row>
        <row r="87">
          <cell r="A87">
            <v>20.25</v>
          </cell>
          <cell r="C87">
            <v>1142.2616095543622</v>
          </cell>
          <cell r="F87">
            <v>22</v>
          </cell>
          <cell r="G87">
            <v>1282</v>
          </cell>
        </row>
        <row r="88">
          <cell r="A88">
            <v>20.5</v>
          </cell>
          <cell r="C88">
            <v>1150.6451746812422</v>
          </cell>
          <cell r="F88">
            <v>24</v>
          </cell>
          <cell r="G88">
            <v>1142</v>
          </cell>
        </row>
        <row r="89">
          <cell r="A89">
            <v>20.75</v>
          </cell>
          <cell r="C89">
            <v>1158.3908106512404</v>
          </cell>
        </row>
        <row r="90">
          <cell r="A90">
            <v>21</v>
          </cell>
          <cell r="C90">
            <v>1165.5387555703337</v>
          </cell>
        </row>
        <row r="91">
          <cell r="A91">
            <v>21.25</v>
          </cell>
          <cell r="C91">
            <v>1172.1280661105232</v>
          </cell>
        </row>
        <row r="92">
          <cell r="A92">
            <v>21.5</v>
          </cell>
          <cell r="C92">
            <v>1178.196404161785</v>
          </cell>
        </row>
        <row r="93">
          <cell r="A93">
            <v>21.75</v>
          </cell>
          <cell r="C93">
            <v>1183.7798778173496</v>
          </cell>
        </row>
        <row r="94">
          <cell r="A94">
            <v>22</v>
          </cell>
          <cell r="C94">
            <v>1188.9129295975065</v>
          </cell>
        </row>
        <row r="95">
          <cell r="A95">
            <v>22.25</v>
          </cell>
          <cell r="C95">
            <v>1193.6282651447762</v>
          </cell>
        </row>
        <row r="96">
          <cell r="A96">
            <v>22.5</v>
          </cell>
          <cell r="C96">
            <v>1197.9568160816223</v>
          </cell>
        </row>
        <row r="97">
          <cell r="A97">
            <v>22.75</v>
          </cell>
          <cell r="C97">
            <v>1201.9277312606532</v>
          </cell>
        </row>
        <row r="98">
          <cell r="A98">
            <v>23</v>
          </cell>
          <cell r="C98">
            <v>1205.5683912165366</v>
          </cell>
        </row>
        <row r="99">
          <cell r="A99">
            <v>23.25</v>
          </cell>
          <cell r="C99">
            <v>1208.9044412180262</v>
          </cell>
        </row>
        <row r="100">
          <cell r="A100">
            <v>23.5</v>
          </cell>
          <cell r="C100">
            <v>1211.9598388950603</v>
          </cell>
        </row>
        <row r="101">
          <cell r="A101">
            <v>23.75</v>
          </cell>
          <cell r="C101">
            <v>1214.7569129640717</v>
          </cell>
        </row>
        <row r="102">
          <cell r="A102">
            <v>24</v>
          </cell>
          <cell r="C102">
            <v>1217.3164300841306</v>
          </cell>
          <cell r="D102">
            <v>1217.3164300841306</v>
          </cell>
        </row>
        <row r="103">
          <cell r="A103">
            <v>24.25</v>
          </cell>
          <cell r="D103">
            <v>1219.6576673413842</v>
          </cell>
        </row>
        <row r="104">
          <cell r="A104">
            <v>24.5</v>
          </cell>
          <cell r="D104">
            <v>1221.7984882767641</v>
          </cell>
        </row>
        <row r="105">
          <cell r="A105">
            <v>24.75</v>
          </cell>
          <cell r="D105">
            <v>1223.7554207418598</v>
          </cell>
        </row>
        <row r="106">
          <cell r="A106">
            <v>25</v>
          </cell>
          <cell r="D106">
            <v>1225.5437351917062</v>
          </cell>
        </row>
        <row r="107">
          <cell r="A107">
            <v>25.25</v>
          </cell>
          <cell r="D107">
            <v>1227.1775223036177</v>
          </cell>
        </row>
        <row r="108">
          <cell r="A108">
            <v>25.5</v>
          </cell>
          <cell r="D108">
            <v>1228.6697690514895</v>
          </cell>
        </row>
        <row r="109">
          <cell r="A109">
            <v>25.75</v>
          </cell>
          <cell r="D109">
            <v>1230.0324325688825</v>
          </cell>
        </row>
        <row r="110">
          <cell r="A110">
            <v>26</v>
          </cell>
          <cell r="D110">
            <v>1231.2765113055798</v>
          </cell>
        </row>
        <row r="111">
          <cell r="A111">
            <v>26.25</v>
          </cell>
          <cell r="D111">
            <v>1232.4121131249324</v>
          </cell>
        </row>
        <row r="112">
          <cell r="A112">
            <v>26.5</v>
          </cell>
          <cell r="D112">
            <v>1233.4485201068317</v>
          </cell>
        </row>
        <row r="113">
          <cell r="A113">
            <v>26.75</v>
          </cell>
          <cell r="D113">
            <v>1234.394249916938</v>
          </cell>
        </row>
        <row r="114">
          <cell r="A114">
            <v>27</v>
          </cell>
          <cell r="D114">
            <v>1235.2571136799634</v>
          </cell>
        </row>
        <row r="115">
          <cell r="A115">
            <v>27.25</v>
          </cell>
          <cell r="D115">
            <v>1236.0442703561118</v>
          </cell>
        </row>
        <row r="116">
          <cell r="A116">
            <v>27.5</v>
          </cell>
          <cell r="D116">
            <v>1236.7622776677219</v>
          </cell>
        </row>
        <row r="117">
          <cell r="A117">
            <v>27.75</v>
          </cell>
          <cell r="D117">
            <v>1237.4171396599004</v>
          </cell>
        </row>
        <row r="118">
          <cell r="A118">
            <v>28</v>
          </cell>
          <cell r="D118">
            <v>1238.0143510063835</v>
          </cell>
        </row>
        <row r="119">
          <cell r="A119">
            <v>28.25</v>
          </cell>
          <cell r="D119">
            <v>1238.5589381916427</v>
          </cell>
        </row>
        <row r="120">
          <cell r="A120">
            <v>28.5</v>
          </cell>
          <cell r="D120">
            <v>1239.0554977137754</v>
          </cell>
        </row>
        <row r="121">
          <cell r="A121">
            <v>28.75</v>
          </cell>
          <cell r="D121">
            <v>1239.508231461188</v>
          </cell>
        </row>
        <row r="122">
          <cell r="A122">
            <v>29</v>
          </cell>
          <cell r="D122">
            <v>1239.9209794204728</v>
          </cell>
        </row>
        <row r="123">
          <cell r="A123">
            <v>29.25</v>
          </cell>
          <cell r="D123">
            <v>1240.2972498740837</v>
          </cell>
        </row>
        <row r="124">
          <cell r="A124">
            <v>29.5</v>
          </cell>
          <cell r="D124">
            <v>1240.6402472450986</v>
          </cell>
        </row>
        <row r="125">
          <cell r="A125">
            <v>29.75</v>
          </cell>
          <cell r="D125">
            <v>1240.9528977431423</v>
          </cell>
        </row>
        <row r="126">
          <cell r="A126">
            <v>30</v>
          </cell>
          <cell r="D126">
            <v>1241.2378729608699</v>
          </cell>
        </row>
      </sheetData>
      <sheetData sheetId="3">
        <row r="6">
          <cell r="A6">
            <v>0</v>
          </cell>
          <cell r="D6">
            <v>21.282863133315502</v>
          </cell>
        </row>
        <row r="7">
          <cell r="A7">
            <v>0.25</v>
          </cell>
          <cell r="D7">
            <v>23.170226488210513</v>
          </cell>
        </row>
        <row r="8">
          <cell r="A8">
            <v>0.5</v>
          </cell>
          <cell r="D8">
            <v>25.22272241149669</v>
          </cell>
        </row>
        <row r="9">
          <cell r="A9">
            <v>0.75</v>
          </cell>
          <cell r="D9">
            <v>27.454385488416612</v>
          </cell>
        </row>
        <row r="10">
          <cell r="A10">
            <v>1</v>
          </cell>
          <cell r="D10">
            <v>29.880366907772579</v>
          </cell>
        </row>
        <row r="11">
          <cell r="A11">
            <v>1.25</v>
          </cell>
          <cell r="D11">
            <v>32.517009196006867</v>
          </cell>
        </row>
        <row r="12">
          <cell r="A12">
            <v>1.5</v>
          </cell>
          <cell r="D12">
            <v>35.381923264983946</v>
          </cell>
        </row>
        <row r="13">
          <cell r="A13">
            <v>1.75</v>
          </cell>
          <cell r="D13">
            <v>38.494067264919423</v>
          </cell>
        </row>
        <row r="14">
          <cell r="A14">
            <v>2</v>
          </cell>
          <cell r="D14">
            <v>41.873826583283495</v>
          </cell>
        </row>
        <row r="15">
          <cell r="A15">
            <v>2.25</v>
          </cell>
          <cell r="D15">
            <v>45.543094154381293</v>
          </cell>
        </row>
        <row r="16">
          <cell r="A16">
            <v>2.5</v>
          </cell>
          <cell r="D16">
            <v>49.525350040052444</v>
          </cell>
        </row>
        <row r="17">
          <cell r="A17">
            <v>2.75</v>
          </cell>
          <cell r="D17">
            <v>53.84573900703537</v>
          </cell>
        </row>
        <row r="18">
          <cell r="A18">
            <v>3</v>
          </cell>
          <cell r="D18">
            <v>58.531144558807249</v>
          </cell>
        </row>
        <row r="19">
          <cell r="A19">
            <v>3.25</v>
          </cell>
          <cell r="D19">
            <v>63.610257577429024</v>
          </cell>
        </row>
        <row r="20">
          <cell r="A20">
            <v>3.5</v>
          </cell>
          <cell r="D20">
            <v>69.113637393175097</v>
          </cell>
        </row>
        <row r="21">
          <cell r="A21">
            <v>3.75</v>
          </cell>
          <cell r="D21">
            <v>75.073762726690305</v>
          </cell>
        </row>
        <row r="22">
          <cell r="A22">
            <v>4</v>
          </cell>
          <cell r="D22">
            <v>81.525069541818937</v>
          </cell>
        </row>
        <row r="23">
          <cell r="A23">
            <v>4.25</v>
          </cell>
          <cell r="D23">
            <v>88.503972410842692</v>
          </cell>
        </row>
        <row r="24">
          <cell r="A24">
            <v>4.5</v>
          </cell>
          <cell r="D24">
            <v>96.04886553402045</v>
          </cell>
        </row>
        <row r="25">
          <cell r="A25">
            <v>4.75</v>
          </cell>
          <cell r="D25">
            <v>104.20009908170051</v>
          </cell>
        </row>
        <row r="26">
          <cell r="A26">
            <v>5</v>
          </cell>
          <cell r="D26">
            <v>112.99992605354591</v>
          </cell>
        </row>
        <row r="27">
          <cell r="A27">
            <v>5.25</v>
          </cell>
          <cell r="D27">
            <v>122.49241439403335</v>
          </cell>
        </row>
        <row r="28">
          <cell r="A28">
            <v>5.5</v>
          </cell>
          <cell r="D28">
            <v>132.72331869036194</v>
          </cell>
        </row>
        <row r="29">
          <cell r="A29">
            <v>5.75</v>
          </cell>
          <cell r="D29">
            <v>143.73990543848578</v>
          </cell>
        </row>
        <row r="30">
          <cell r="A30">
            <v>6</v>
          </cell>
          <cell r="D30">
            <v>155.59072563218612</v>
          </cell>
        </row>
        <row r="31">
          <cell r="A31">
            <v>6.25</v>
          </cell>
          <cell r="D31">
            <v>168.32532835294666</v>
          </cell>
        </row>
        <row r="32">
          <cell r="A32">
            <v>6.5</v>
          </cell>
          <cell r="D32">
            <v>181.99390916574382</v>
          </cell>
        </row>
        <row r="33">
          <cell r="A33">
            <v>6.75</v>
          </cell>
          <cell r="D33">
            <v>196.64688751453639</v>
          </cell>
        </row>
        <row r="34">
          <cell r="A34">
            <v>7</v>
          </cell>
          <cell r="D34">
            <v>212.33440802243018</v>
          </cell>
        </row>
        <row r="35">
          <cell r="A35">
            <v>7.25</v>
          </cell>
          <cell r="D35">
            <v>229.10576169802661</v>
          </cell>
        </row>
        <row r="36">
          <cell r="A36">
            <v>7.5</v>
          </cell>
          <cell r="D36">
            <v>247.00872459191365</v>
          </cell>
        </row>
        <row r="37">
          <cell r="A37">
            <v>7.75</v>
          </cell>
          <cell r="D37">
            <v>266.08881348857977</v>
          </cell>
        </row>
        <row r="38">
          <cell r="A38">
            <v>8</v>
          </cell>
          <cell r="D38">
            <v>286.38846079788169</v>
          </cell>
        </row>
        <row r="39">
          <cell r="A39">
            <v>8.25</v>
          </cell>
          <cell r="D39">
            <v>307.94611394276973</v>
          </cell>
        </row>
        <row r="40">
          <cell r="A40">
            <v>8.5</v>
          </cell>
          <cell r="D40">
            <v>330.79526821099546</v>
          </cell>
        </row>
        <row r="41">
          <cell r="A41">
            <v>8.75</v>
          </cell>
          <cell r="D41">
            <v>354.96344619167127</v>
          </cell>
        </row>
        <row r="42">
          <cell r="A42">
            <v>9</v>
          </cell>
          <cell r="D42">
            <v>380.47114144649407</v>
          </cell>
        </row>
        <row r="43">
          <cell r="A43">
            <v>9.25</v>
          </cell>
          <cell r="D43">
            <v>407.33074880655568</v>
          </cell>
        </row>
        <row r="44">
          <cell r="A44">
            <v>9.5</v>
          </cell>
          <cell r="D44">
            <v>435.54550841404944</v>
          </cell>
        </row>
        <row r="45">
          <cell r="A45">
            <v>9.75</v>
          </cell>
          <cell r="D45">
            <v>465.10849505867117</v>
          </cell>
        </row>
        <row r="46">
          <cell r="A46">
            <v>10</v>
          </cell>
          <cell r="C46">
            <v>496.00168815333262</v>
          </cell>
          <cell r="D46">
            <v>496.00168815333262</v>
          </cell>
        </row>
        <row r="47">
          <cell r="A47">
            <v>10.25</v>
          </cell>
          <cell r="C47">
            <v>528.19516047826903</v>
          </cell>
        </row>
        <row r="48">
          <cell r="A48">
            <v>10.5</v>
          </cell>
          <cell r="C48">
            <v>561.64642520956363</v>
          </cell>
        </row>
        <row r="49">
          <cell r="A49">
            <v>10.75</v>
          </cell>
          <cell r="C49">
            <v>596.29998037069709</v>
          </cell>
        </row>
        <row r="50">
          <cell r="A50">
            <v>11</v>
          </cell>
          <cell r="C50">
            <v>632.08708739690019</v>
          </cell>
        </row>
        <row r="51">
          <cell r="A51">
            <v>11.25</v>
          </cell>
          <cell r="C51">
            <v>668.92581577743067</v>
          </cell>
        </row>
        <row r="52">
          <cell r="A52">
            <v>11.5</v>
          </cell>
          <cell r="C52">
            <v>706.72137868009168</v>
          </cell>
        </row>
        <row r="53">
          <cell r="A53">
            <v>11.75</v>
          </cell>
          <cell r="C53">
            <v>745.36677518330293</v>
          </cell>
        </row>
        <row r="54">
          <cell r="A54">
            <v>12</v>
          </cell>
          <cell r="C54">
            <v>784.74374356069859</v>
          </cell>
        </row>
        <row r="55">
          <cell r="A55">
            <v>12.25</v>
          </cell>
          <cell r="C55">
            <v>824.72401749871824</v>
          </cell>
        </row>
        <row r="56">
          <cell r="A56">
            <v>12.5</v>
          </cell>
          <cell r="C56">
            <v>865.17086387484767</v>
          </cell>
        </row>
        <row r="57">
          <cell r="A57">
            <v>12.75</v>
          </cell>
          <cell r="C57">
            <v>905.94086761179187</v>
          </cell>
        </row>
        <row r="58">
          <cell r="A58">
            <v>13</v>
          </cell>
          <cell r="C58">
            <v>946.88591704541705</v>
          </cell>
        </row>
        <row r="59">
          <cell r="A59">
            <v>13.25</v>
          </cell>
          <cell r="C59">
            <v>987.85533307973674</v>
          </cell>
          <cell r="F59">
            <v>10</v>
          </cell>
          <cell r="G59">
            <v>496</v>
          </cell>
        </row>
        <row r="60">
          <cell r="A60">
            <v>13.5</v>
          </cell>
          <cell r="C60">
            <v>1028.6980779241001</v>
          </cell>
          <cell r="F60">
            <v>17</v>
          </cell>
          <cell r="G60">
            <v>1518</v>
          </cell>
        </row>
        <row r="61">
          <cell r="A61">
            <v>13.75</v>
          </cell>
          <cell r="C61">
            <v>1069.2649750034557</v>
          </cell>
          <cell r="F61">
            <v>21</v>
          </cell>
          <cell r="G61">
            <v>1791</v>
          </cell>
        </row>
        <row r="62">
          <cell r="A62">
            <v>14</v>
          </cell>
          <cell r="C62">
            <v>1109.4108710386495</v>
          </cell>
        </row>
        <row r="63">
          <cell r="A63">
            <v>14.25</v>
          </cell>
          <cell r="C63">
            <v>1148.9966743580476</v>
          </cell>
        </row>
        <row r="64">
          <cell r="A64">
            <v>14.5</v>
          </cell>
          <cell r="C64">
            <v>1187.8912099781985</v>
          </cell>
        </row>
        <row r="65">
          <cell r="A65">
            <v>14.75</v>
          </cell>
          <cell r="C65">
            <v>1225.9728413672785</v>
          </cell>
        </row>
        <row r="66">
          <cell r="A66">
            <v>15</v>
          </cell>
          <cell r="C66">
            <v>1263.1308203587735</v>
          </cell>
        </row>
        <row r="67">
          <cell r="A67">
            <v>15.25</v>
          </cell>
          <cell r="C67">
            <v>1299.2663395603961</v>
          </cell>
        </row>
        <row r="68">
          <cell r="A68">
            <v>15.5</v>
          </cell>
          <cell r="C68">
            <v>1334.2932749060053</v>
          </cell>
        </row>
        <row r="69">
          <cell r="A69">
            <v>15.75</v>
          </cell>
          <cell r="C69">
            <v>1368.1386188680781</v>
          </cell>
        </row>
        <row r="70">
          <cell r="A70">
            <v>16</v>
          </cell>
          <cell r="C70">
            <v>1400.742616540359</v>
          </cell>
        </row>
        <row r="71">
          <cell r="A71">
            <v>16.25</v>
          </cell>
          <cell r="C71">
            <v>1432.0586267363481</v>
          </cell>
        </row>
        <row r="72">
          <cell r="A72">
            <v>16.5</v>
          </cell>
          <cell r="C72">
            <v>1462.052738047</v>
          </cell>
        </row>
        <row r="73">
          <cell r="A73">
            <v>16.75</v>
          </cell>
          <cell r="C73">
            <v>1490.7031752797925</v>
          </cell>
        </row>
        <row r="74">
          <cell r="A74">
            <v>17</v>
          </cell>
          <cell r="C74">
            <v>1517.9995348672426</v>
          </cell>
        </row>
        <row r="75">
          <cell r="A75">
            <v>17.25</v>
          </cell>
          <cell r="C75">
            <v>1543.9418888483333</v>
          </cell>
        </row>
        <row r="76">
          <cell r="A76">
            <v>17.5</v>
          </cell>
          <cell r="C76">
            <v>1568.5397961698197</v>
          </cell>
        </row>
        <row r="77">
          <cell r="A77">
            <v>17.75</v>
          </cell>
          <cell r="C77">
            <v>1591.8112576781837</v>
          </cell>
        </row>
        <row r="78">
          <cell r="A78">
            <v>18</v>
          </cell>
          <cell r="C78">
            <v>1613.7816476616335</v>
          </cell>
        </row>
        <row r="79">
          <cell r="A79">
            <v>18.25</v>
          </cell>
          <cell r="C79">
            <v>1634.4826505368201</v>
          </cell>
        </row>
        <row r="80">
          <cell r="A80">
            <v>18.5</v>
          </cell>
          <cell r="C80">
            <v>1653.9512266086333</v>
          </cell>
        </row>
        <row r="81">
          <cell r="A81">
            <v>18.75</v>
          </cell>
          <cell r="C81">
            <v>1672.22862606691</v>
          </cell>
        </row>
        <row r="82">
          <cell r="A82">
            <v>19</v>
          </cell>
          <cell r="C82">
            <v>1689.3594657657927</v>
          </cell>
        </row>
        <row r="83">
          <cell r="A83">
            <v>19.25</v>
          </cell>
          <cell r="C83">
            <v>1705.3908790430182</v>
          </cell>
        </row>
        <row r="84">
          <cell r="A84">
            <v>19.5</v>
          </cell>
          <cell r="C84">
            <v>1720.3717450016513</v>
          </cell>
        </row>
        <row r="85">
          <cell r="A85">
            <v>19.75</v>
          </cell>
          <cell r="C85">
            <v>1734.3520003672775</v>
          </cell>
        </row>
        <row r="86">
          <cell r="A86">
            <v>20</v>
          </cell>
          <cell r="C86">
            <v>1747.3820342768402</v>
          </cell>
        </row>
        <row r="87">
          <cell r="A87">
            <v>20.25</v>
          </cell>
          <cell r="C87">
            <v>1759.5121641441146</v>
          </cell>
        </row>
        <row r="88">
          <cell r="A88">
            <v>20.5</v>
          </cell>
          <cell r="C88">
            <v>1770.7921890488562</v>
          </cell>
        </row>
        <row r="89">
          <cell r="A89">
            <v>20.75</v>
          </cell>
          <cell r="C89">
            <v>1781.2710158628283</v>
          </cell>
        </row>
        <row r="90">
          <cell r="A90">
            <v>21</v>
          </cell>
          <cell r="C90">
            <v>1790.9963524974078</v>
          </cell>
          <cell r="D90">
            <v>1790.9963524974078</v>
          </cell>
        </row>
        <row r="91">
          <cell r="A91">
            <v>21.25</v>
          </cell>
          <cell r="D91">
            <v>1800.0144621716888</v>
          </cell>
        </row>
        <row r="92">
          <cell r="A92">
            <v>21.5</v>
          </cell>
          <cell r="D92">
            <v>1808.3699723949389</v>
          </cell>
        </row>
        <row r="93">
          <cell r="A93">
            <v>21.75</v>
          </cell>
          <cell r="D93">
            <v>1816.1057323743605</v>
          </cell>
        </row>
        <row r="94">
          <cell r="A94">
            <v>22</v>
          </cell>
          <cell r="D94">
            <v>1823.2627127455703</v>
          </cell>
        </row>
        <row r="95">
          <cell r="A95">
            <v>22.25</v>
          </cell>
          <cell r="D95">
            <v>1829.8799418326662</v>
          </cell>
        </row>
        <row r="96">
          <cell r="A96">
            <v>22.5</v>
          </cell>
          <cell r="D96">
            <v>1835.9944730380307</v>
          </cell>
        </row>
        <row r="97">
          <cell r="A97">
            <v>22.75</v>
          </cell>
          <cell r="D97">
            <v>1841.6413784066299</v>
          </cell>
        </row>
        <row r="98">
          <cell r="A98">
            <v>23</v>
          </cell>
          <cell r="D98">
            <v>1846.8537638796797</v>
          </cell>
        </row>
        <row r="99">
          <cell r="A99">
            <v>23.25</v>
          </cell>
          <cell r="D99">
            <v>1851.6628022278956</v>
          </cell>
        </row>
        <row r="100">
          <cell r="A100">
            <v>23.5</v>
          </cell>
          <cell r="D100">
            <v>1856.0977801200727</v>
          </cell>
        </row>
        <row r="101">
          <cell r="A101">
            <v>23.75</v>
          </cell>
          <cell r="D101">
            <v>1860.1861562275294</v>
          </cell>
        </row>
        <row r="102">
          <cell r="A102">
            <v>24</v>
          </cell>
          <cell r="D102">
            <v>1863.9536276816841</v>
          </cell>
        </row>
        <row r="103">
          <cell r="A103">
            <v>24.25</v>
          </cell>
          <cell r="D103">
            <v>1867.424202586154</v>
          </cell>
        </row>
        <row r="104">
          <cell r="A104">
            <v>24.5</v>
          </cell>
          <cell r="D104">
            <v>1870.6202766339684</v>
          </cell>
        </row>
        <row r="105">
          <cell r="A105">
            <v>24.75</v>
          </cell>
          <cell r="D105">
            <v>1873.5627121941541</v>
          </cell>
        </row>
        <row r="106">
          <cell r="A106">
            <v>25</v>
          </cell>
          <cell r="D106">
            <v>1876.2709185106401</v>
          </cell>
        </row>
        <row r="107">
          <cell r="A107">
            <v>25.25</v>
          </cell>
          <cell r="D107">
            <v>1878.7629319017151</v>
          </cell>
        </row>
        <row r="108">
          <cell r="A108">
            <v>25.5</v>
          </cell>
          <cell r="D108">
            <v>1881.0554950621063</v>
          </cell>
        </row>
        <row r="109">
          <cell r="A109">
            <v>25.75</v>
          </cell>
          <cell r="D109">
            <v>1883.1641347546843</v>
          </cell>
        </row>
        <row r="110">
          <cell r="A110">
            <v>26</v>
          </cell>
          <cell r="D110">
            <v>1885.103237337323</v>
          </cell>
        </row>
        <row r="111">
          <cell r="A111">
            <v>26.25</v>
          </cell>
          <cell r="D111">
            <v>1886.8861217052979</v>
          </cell>
        </row>
        <row r="112">
          <cell r="A112">
            <v>26.5</v>
          </cell>
          <cell r="D112">
            <v>1888.5251093433021</v>
          </cell>
        </row>
        <row r="113">
          <cell r="A113">
            <v>26.75</v>
          </cell>
          <cell r="D113">
            <v>1890.0315912762724</v>
          </cell>
        </row>
        <row r="114">
          <cell r="A114">
            <v>27</v>
          </cell>
          <cell r="D114">
            <v>1891.4160917869913</v>
          </cell>
        </row>
        <row r="115">
          <cell r="A115">
            <v>27.25</v>
          </cell>
          <cell r="D115">
            <v>1892.6883288330662</v>
          </cell>
        </row>
        <row r="116">
          <cell r="A116">
            <v>27.5</v>
          </cell>
          <cell r="D116">
            <v>1893.857271148305</v>
          </cell>
        </row>
        <row r="117">
          <cell r="A117">
            <v>27.75</v>
          </cell>
          <cell r="D117">
            <v>1894.931192055476</v>
          </cell>
        </row>
        <row r="118">
          <cell r="A118">
            <v>28</v>
          </cell>
          <cell r="D118">
            <v>1895.9177200505105</v>
          </cell>
        </row>
        <row r="119">
          <cell r="A119">
            <v>28.25</v>
          </cell>
          <cell r="D119">
            <v>1896.8238862437552</v>
          </cell>
        </row>
        <row r="120">
          <cell r="A120">
            <v>28.5</v>
          </cell>
          <cell r="D120">
            <v>1897.6561687631315</v>
          </cell>
        </row>
        <row r="121">
          <cell r="A121">
            <v>28.75</v>
          </cell>
          <cell r="D121">
            <v>1898.4205342380519</v>
          </cell>
        </row>
        <row r="122">
          <cell r="A122">
            <v>29</v>
          </cell>
          <cell r="D122">
            <v>1899.1224764925601</v>
          </cell>
        </row>
        <row r="123">
          <cell r="A123">
            <v>29.25</v>
          </cell>
          <cell r="D123">
            <v>1899.7670525822593</v>
          </cell>
        </row>
        <row r="124">
          <cell r="A124">
            <v>29.5</v>
          </cell>
          <cell r="D124">
            <v>1900.3589163127385</v>
          </cell>
        </row>
        <row r="125">
          <cell r="A125">
            <v>29.75</v>
          </cell>
          <cell r="D125">
            <v>1900.902349378048</v>
          </cell>
        </row>
        <row r="126">
          <cell r="A126">
            <v>30</v>
          </cell>
          <cell r="D126">
            <v>1901.4012902567738</v>
          </cell>
        </row>
      </sheetData>
      <sheetData sheetId="4">
        <row r="6">
          <cell r="A6">
            <v>0</v>
          </cell>
          <cell r="D6">
            <v>27.307953738689935</v>
          </cell>
        </row>
        <row r="7">
          <cell r="A7">
            <v>0.25</v>
          </cell>
          <cell r="D7">
            <v>29.565773299267015</v>
          </cell>
        </row>
        <row r="8">
          <cell r="A8">
            <v>0.5</v>
          </cell>
          <cell r="D8">
            <v>32.00924386493152</v>
          </cell>
        </row>
        <row r="9">
          <cell r="A9">
            <v>0.75</v>
          </cell>
          <cell r="D9">
            <v>34.653454369220405</v>
          </cell>
        </row>
        <row r="10">
          <cell r="A10">
            <v>1</v>
          </cell>
          <cell r="D10">
            <v>37.514689802040046</v>
          </cell>
        </row>
        <row r="11">
          <cell r="A11">
            <v>1.25</v>
          </cell>
          <cell r="D11">
            <v>40.610520800654285</v>
          </cell>
        </row>
        <row r="12">
          <cell r="A12">
            <v>1.5</v>
          </cell>
          <cell r="D12">
            <v>43.959899044848129</v>
          </cell>
        </row>
        <row r="13">
          <cell r="A13">
            <v>1.75</v>
          </cell>
          <cell r="D13">
            <v>47.583258669315782</v>
          </cell>
        </row>
        <row r="14">
          <cell r="A14">
            <v>2</v>
          </cell>
          <cell r="C14">
            <v>51.502623881283881</v>
          </cell>
          <cell r="D14">
            <v>51.502623881283881</v>
          </cell>
        </row>
        <row r="15">
          <cell r="A15">
            <v>2.25</v>
          </cell>
          <cell r="C15">
            <v>55.74172293786139</v>
          </cell>
        </row>
        <row r="16">
          <cell r="A16">
            <v>2.5</v>
          </cell>
          <cell r="C16">
            <v>60.326108594055277</v>
          </cell>
        </row>
        <row r="17">
          <cell r="A17">
            <v>2.75</v>
          </cell>
          <cell r="C17">
            <v>65.283285077030186</v>
          </cell>
        </row>
        <row r="18">
          <cell r="A18">
            <v>3</v>
          </cell>
          <cell r="C18">
            <v>70.64284157301789</v>
          </cell>
        </row>
        <row r="19">
          <cell r="A19">
            <v>3.25</v>
          </cell>
          <cell r="C19">
            <v>76.436592128051927</v>
          </cell>
        </row>
        <row r="20">
          <cell r="A20">
            <v>3.5</v>
          </cell>
          <cell r="C20">
            <v>82.69872175989623</v>
          </cell>
        </row>
        <row r="21">
          <cell r="A21">
            <v>3.75</v>
          </cell>
          <cell r="C21">
            <v>89.465938453384865</v>
          </cell>
        </row>
        <row r="22">
          <cell r="A22">
            <v>4</v>
          </cell>
          <cell r="C22">
            <v>96.777630561843026</v>
          </cell>
        </row>
        <row r="23">
          <cell r="A23">
            <v>4.25</v>
          </cell>
          <cell r="C23">
            <v>104.67602896001499</v>
          </cell>
        </row>
        <row r="24">
          <cell r="A24">
            <v>4.5</v>
          </cell>
          <cell r="C24">
            <v>113.20637308545545</v>
          </cell>
        </row>
        <row r="25">
          <cell r="A25">
            <v>4.75</v>
          </cell>
          <cell r="C25">
            <v>122.41707976191087</v>
          </cell>
        </row>
        <row r="26">
          <cell r="A26">
            <v>5</v>
          </cell>
          <cell r="C26">
            <v>132.35991341598495</v>
          </cell>
        </row>
        <row r="27">
          <cell r="A27">
            <v>5.25</v>
          </cell>
          <cell r="C27">
            <v>143.09015597346675</v>
          </cell>
        </row>
        <row r="28">
          <cell r="A28">
            <v>5.5</v>
          </cell>
          <cell r="C28">
            <v>154.66677435031792</v>
          </cell>
        </row>
        <row r="29">
          <cell r="A29">
            <v>5.75</v>
          </cell>
          <cell r="C29">
            <v>167.15258303198215</v>
          </cell>
        </row>
        <row r="30">
          <cell r="A30">
            <v>6</v>
          </cell>
          <cell r="C30">
            <v>180.61439876040066</v>
          </cell>
        </row>
        <row r="31">
          <cell r="A31">
            <v>6.25</v>
          </cell>
          <cell r="C31">
            <v>195.12318381872623</v>
          </cell>
        </row>
        <row r="32">
          <cell r="A32">
            <v>6.5</v>
          </cell>
          <cell r="C32">
            <v>210.75417381823206</v>
          </cell>
        </row>
        <row r="33">
          <cell r="A33">
            <v>6.75</v>
          </cell>
          <cell r="C33">
            <v>227.58698525093808</v>
          </cell>
        </row>
        <row r="34">
          <cell r="A34">
            <v>7</v>
          </cell>
          <cell r="C34">
            <v>245.70569737787375</v>
          </cell>
        </row>
        <row r="35">
          <cell r="A35">
            <v>7.25</v>
          </cell>
          <cell r="C35">
            <v>265.19890228228201</v>
          </cell>
        </row>
        <row r="36">
          <cell r="A36">
            <v>7.5</v>
          </cell>
          <cell r="C36">
            <v>286.15971613869937</v>
          </cell>
        </row>
        <row r="37">
          <cell r="A37">
            <v>7.75</v>
          </cell>
          <cell r="C37">
            <v>308.6857439463214</v>
          </cell>
        </row>
        <row r="38">
          <cell r="A38">
            <v>8</v>
          </cell>
          <cell r="C38">
            <v>332.87898916738533</v>
          </cell>
        </row>
        <row r="39">
          <cell r="A39">
            <v>8.25</v>
          </cell>
          <cell r="C39">
            <v>358.84569892369791</v>
          </cell>
        </row>
        <row r="40">
          <cell r="A40">
            <v>8.5</v>
          </cell>
          <cell r="C40">
            <v>386.6961346694826</v>
          </cell>
        </row>
        <row r="41">
          <cell r="A41">
            <v>8.75</v>
          </cell>
          <cell r="C41">
            <v>416.54425761714612</v>
          </cell>
        </row>
        <row r="42">
          <cell r="A42">
            <v>9</v>
          </cell>
          <cell r="C42">
            <v>448.50731769406786</v>
          </cell>
        </row>
        <row r="43">
          <cell r="A43">
            <v>9.25</v>
          </cell>
          <cell r="C43">
            <v>482.70533451229039</v>
          </cell>
        </row>
        <row r="44">
          <cell r="A44">
            <v>9.5</v>
          </cell>
          <cell r="C44">
            <v>519.26045880771278</v>
          </cell>
        </row>
        <row r="45">
          <cell r="A45">
            <v>9.75</v>
          </cell>
          <cell r="C45">
            <v>558.29620312881059</v>
          </cell>
        </row>
        <row r="46">
          <cell r="A46">
            <v>10</v>
          </cell>
          <cell r="C46">
            <v>599.9365313123709</v>
          </cell>
        </row>
        <row r="47">
          <cell r="A47">
            <v>10.25</v>
          </cell>
          <cell r="C47">
            <v>644.30479756588591</v>
          </cell>
        </row>
        <row r="48">
          <cell r="A48">
            <v>10.5</v>
          </cell>
          <cell r="C48">
            <v>691.52252787534121</v>
          </cell>
        </row>
        <row r="49">
          <cell r="A49">
            <v>10.75</v>
          </cell>
          <cell r="C49">
            <v>741.70803906175195</v>
          </cell>
        </row>
        <row r="50">
          <cell r="A50">
            <v>11</v>
          </cell>
          <cell r="C50">
            <v>794.97489419827104</v>
          </cell>
        </row>
        <row r="51">
          <cell r="A51">
            <v>11.25</v>
          </cell>
          <cell r="C51">
            <v>851.43019733130564</v>
          </cell>
        </row>
        <row r="52">
          <cell r="A52">
            <v>11.5</v>
          </cell>
          <cell r="C52">
            <v>911.17273555426277</v>
          </cell>
        </row>
        <row r="53">
          <cell r="A53">
            <v>11.75</v>
          </cell>
          <cell r="C53">
            <v>974.29098245128102</v>
          </cell>
        </row>
        <row r="54">
          <cell r="A54">
            <v>12</v>
          </cell>
          <cell r="C54">
            <v>1040.8609836982657</v>
          </cell>
        </row>
        <row r="55">
          <cell r="A55">
            <v>12.25</v>
          </cell>
          <cell r="C55">
            <v>1110.9441530531537</v>
          </cell>
        </row>
        <row r="56">
          <cell r="A56">
            <v>12.5</v>
          </cell>
          <cell r="C56">
            <v>1184.5850148855902</v>
          </cell>
        </row>
        <row r="57">
          <cell r="A57">
            <v>12.75</v>
          </cell>
          <cell r="C57">
            <v>1261.8089375052775</v>
          </cell>
        </row>
        <row r="58">
          <cell r="A58">
            <v>13</v>
          </cell>
          <cell r="C58">
            <v>1342.6199094813323</v>
          </cell>
        </row>
        <row r="59">
          <cell r="A59">
            <v>13.25</v>
          </cell>
          <cell r="C59">
            <v>1426.9984184553437</v>
          </cell>
        </row>
        <row r="60">
          <cell r="A60">
            <v>13.5</v>
          </cell>
          <cell r="C60">
            <v>1514.8994981251199</v>
          </cell>
        </row>
        <row r="61">
          <cell r="A61">
            <v>13.75</v>
          </cell>
          <cell r="C61">
            <v>1606.2510135567334</v>
          </cell>
        </row>
        <row r="62">
          <cell r="A62">
            <v>14</v>
          </cell>
          <cell r="C62">
            <v>1700.9522572010344</v>
          </cell>
        </row>
        <row r="63">
          <cell r="A63">
            <v>14.25</v>
          </cell>
          <cell r="C63">
            <v>1798.872927410619</v>
          </cell>
        </row>
        <row r="64">
          <cell r="A64">
            <v>14.5</v>
          </cell>
          <cell r="C64">
            <v>1899.8525574201092</v>
          </cell>
        </row>
        <row r="65">
          <cell r="A65">
            <v>14.75</v>
          </cell>
          <cell r="C65">
            <v>2003.7004553490415</v>
          </cell>
        </row>
        <row r="66">
          <cell r="A66">
            <v>15</v>
          </cell>
          <cell r="C66">
            <v>2110.1962046852914</v>
          </cell>
        </row>
        <row r="67">
          <cell r="A67">
            <v>15.25</v>
          </cell>
          <cell r="C67">
            <v>2219.0907600160176</v>
          </cell>
        </row>
        <row r="68">
          <cell r="A68">
            <v>15.5</v>
          </cell>
          <cell r="C68">
            <v>2330.1081548676134</v>
          </cell>
        </row>
        <row r="69">
          <cell r="A69">
            <v>15.75</v>
          </cell>
          <cell r="C69">
            <v>2442.9478180478386</v>
          </cell>
        </row>
        <row r="70">
          <cell r="A70">
            <v>16</v>
          </cell>
          <cell r="C70">
            <v>2557.2874727646931</v>
          </cell>
        </row>
        <row r="71">
          <cell r="A71">
            <v>16.25</v>
          </cell>
          <cell r="C71">
            <v>2672.7865701562823</v>
          </cell>
          <cell r="G71">
            <v>2</v>
          </cell>
          <cell r="H71">
            <v>29.9</v>
          </cell>
        </row>
        <row r="72">
          <cell r="A72">
            <v>16.5</v>
          </cell>
          <cell r="C72">
            <v>2789.0901869766808</v>
          </cell>
          <cell r="G72">
            <v>14</v>
          </cell>
          <cell r="H72">
            <v>1807</v>
          </cell>
        </row>
        <row r="73">
          <cell r="A73">
            <v>16.75</v>
          </cell>
          <cell r="C73">
            <v>2905.8332973668089</v>
          </cell>
          <cell r="G73">
            <v>15</v>
          </cell>
          <cell r="H73">
            <v>1761</v>
          </cell>
        </row>
        <row r="74">
          <cell r="A74">
            <v>17</v>
          </cell>
          <cell r="C74">
            <v>3022.6453121595396</v>
          </cell>
          <cell r="G74">
            <v>16</v>
          </cell>
          <cell r="H74">
            <v>2984</v>
          </cell>
        </row>
        <row r="75">
          <cell r="A75">
            <v>17.25</v>
          </cell>
          <cell r="C75">
            <v>3139.1547671171693</v>
          </cell>
          <cell r="G75">
            <v>18</v>
          </cell>
          <cell r="H75">
            <v>3230</v>
          </cell>
        </row>
        <row r="76">
          <cell r="A76">
            <v>17.5</v>
          </cell>
          <cell r="C76">
            <v>3254.994034698057</v>
          </cell>
          <cell r="G76">
            <v>22</v>
          </cell>
          <cell r="H76">
            <v>5040</v>
          </cell>
        </row>
        <row r="77">
          <cell r="A77">
            <v>17.75</v>
          </cell>
          <cell r="C77">
            <v>3369.80393286874</v>
          </cell>
          <cell r="G77">
            <v>28</v>
          </cell>
          <cell r="H77">
            <v>5654</v>
          </cell>
        </row>
        <row r="78">
          <cell r="A78">
            <v>18</v>
          </cell>
          <cell r="C78">
            <v>3483.2381091936136</v>
          </cell>
        </row>
        <row r="79">
          <cell r="A79">
            <v>18.25</v>
          </cell>
          <cell r="C79">
            <v>3594.9670886183626</v>
          </cell>
        </row>
        <row r="80">
          <cell r="A80">
            <v>18.5</v>
          </cell>
          <cell r="C80">
            <v>3704.6818883168858</v>
          </cell>
        </row>
        <row r="81">
          <cell r="A81">
            <v>18.75</v>
          </cell>
          <cell r="C81">
            <v>3812.0971216916846</v>
          </cell>
        </row>
        <row r="82">
          <cell r="A82">
            <v>19</v>
          </cell>
          <cell r="C82">
            <v>3916.9535348920945</v>
          </cell>
        </row>
        <row r="83">
          <cell r="A83">
            <v>19.25</v>
          </cell>
          <cell r="C83">
            <v>4019.0199417300296</v>
          </cell>
        </row>
        <row r="84">
          <cell r="A84">
            <v>19.5</v>
          </cell>
          <cell r="C84">
            <v>4118.0945453260092</v>
          </cell>
        </row>
        <row r="85">
          <cell r="A85">
            <v>19.75</v>
          </cell>
          <cell r="C85">
            <v>4214.0056560172752</v>
          </cell>
        </row>
        <row r="86">
          <cell r="A86">
            <v>20</v>
          </cell>
          <cell r="C86">
            <v>4306.6118340056628</v>
          </cell>
        </row>
        <row r="87">
          <cell r="A87">
            <v>20.25</v>
          </cell>
          <cell r="C87">
            <v>4395.8015011635262</v>
          </cell>
        </row>
        <row r="88">
          <cell r="A88">
            <v>20.5</v>
          </cell>
          <cell r="C88">
            <v>4481.4920788740601</v>
          </cell>
        </row>
        <row r="89">
          <cell r="A89">
            <v>20.75</v>
          </cell>
          <cell r="C89">
            <v>4563.6287175530297</v>
          </cell>
        </row>
        <row r="90">
          <cell r="A90">
            <v>21</v>
          </cell>
          <cell r="C90">
            <v>4642.1826886272565</v>
          </cell>
        </row>
        <row r="91">
          <cell r="A91">
            <v>21.25</v>
          </cell>
          <cell r="C91">
            <v>4717.1495114839508</v>
          </cell>
        </row>
        <row r="92">
          <cell r="A92">
            <v>21.5</v>
          </cell>
          <cell r="C92">
            <v>4788.546886664255</v>
          </cell>
        </row>
        <row r="93">
          <cell r="A93">
            <v>21.75</v>
          </cell>
          <cell r="C93">
            <v>4856.4125028664257</v>
          </cell>
        </row>
        <row r="94">
          <cell r="A94">
            <v>22</v>
          </cell>
          <cell r="C94">
            <v>4920.8017797109769</v>
          </cell>
        </row>
        <row r="95">
          <cell r="A95">
            <v>22.25</v>
          </cell>
          <cell r="C95">
            <v>4981.7856012679404</v>
          </cell>
        </row>
        <row r="96">
          <cell r="A96">
            <v>22.5</v>
          </cell>
          <cell r="C96">
            <v>5039.4480875880809</v>
          </cell>
        </row>
        <row r="97">
          <cell r="A97">
            <v>22.75</v>
          </cell>
          <cell r="C97">
            <v>5093.8844433888216</v>
          </cell>
        </row>
        <row r="98">
          <cell r="A98">
            <v>23</v>
          </cell>
          <cell r="C98">
            <v>5145.1989150191812</v>
          </cell>
        </row>
        <row r="99">
          <cell r="A99">
            <v>23.25</v>
          </cell>
          <cell r="C99">
            <v>5193.5028791802433</v>
          </cell>
        </row>
        <row r="100">
          <cell r="A100">
            <v>23.5</v>
          </cell>
          <cell r="C100">
            <v>5238.913079839137</v>
          </cell>
        </row>
        <row r="101">
          <cell r="A101">
            <v>23.75</v>
          </cell>
          <cell r="C101">
            <v>5281.550023498412</v>
          </cell>
        </row>
        <row r="102">
          <cell r="A102">
            <v>24</v>
          </cell>
          <cell r="C102">
            <v>5321.5365375538277</v>
          </cell>
        </row>
        <row r="103">
          <cell r="A103">
            <v>24.25</v>
          </cell>
          <cell r="C103">
            <v>5358.9964919198255</v>
          </cell>
        </row>
        <row r="104">
          <cell r="A104">
            <v>24.5</v>
          </cell>
          <cell r="C104">
            <v>5394.0536804066996</v>
          </cell>
        </row>
        <row r="105">
          <cell r="A105">
            <v>24.75</v>
          </cell>
          <cell r="C105">
            <v>5426.8308554466539</v>
          </cell>
        </row>
        <row r="106">
          <cell r="A106">
            <v>25</v>
          </cell>
          <cell r="C106">
            <v>5457.4489076153477</v>
          </cell>
        </row>
        <row r="107">
          <cell r="A107">
            <v>25.25</v>
          </cell>
          <cell r="C107">
            <v>5486.0261798954698</v>
          </cell>
        </row>
        <row r="108">
          <cell r="A108">
            <v>25.5</v>
          </cell>
          <cell r="C108">
            <v>5512.6779056876831</v>
          </cell>
        </row>
        <row r="109">
          <cell r="A109">
            <v>25.75</v>
          </cell>
          <cell r="C109">
            <v>5537.5157591003317</v>
          </cell>
        </row>
        <row r="110">
          <cell r="A110">
            <v>26</v>
          </cell>
          <cell r="C110">
            <v>5560.6475059548675</v>
          </cell>
        </row>
        <row r="111">
          <cell r="A111">
            <v>26.25</v>
          </cell>
          <cell r="C111">
            <v>5582.1767441482834</v>
          </cell>
        </row>
        <row r="112">
          <cell r="A112">
            <v>26.5</v>
          </cell>
          <cell r="C112">
            <v>5602.2027224447811</v>
          </cell>
        </row>
        <row r="113">
          <cell r="A113">
            <v>26.75</v>
          </cell>
          <cell r="C113">
            <v>5620.8202273637371</v>
          </cell>
        </row>
        <row r="114">
          <cell r="A114">
            <v>27</v>
          </cell>
          <cell r="C114">
            <v>5638.1195285366539</v>
          </cell>
        </row>
        <row r="115">
          <cell r="A115">
            <v>27.25</v>
          </cell>
          <cell r="C115">
            <v>5654.186373677986</v>
          </cell>
        </row>
        <row r="116">
          <cell r="A116">
            <v>27.5</v>
          </cell>
          <cell r="C116">
            <v>5669.10202511838</v>
          </cell>
        </row>
        <row r="117">
          <cell r="A117">
            <v>27.75</v>
          </cell>
          <cell r="C117">
            <v>5682.9433306557967</v>
          </cell>
        </row>
        <row r="118">
          <cell r="A118">
            <v>28</v>
          </cell>
          <cell r="C118">
            <v>5695.7828222691023</v>
          </cell>
          <cell r="D118">
            <v>5695.7828222691023</v>
          </cell>
        </row>
        <row r="119">
          <cell r="A119">
            <v>28.25</v>
          </cell>
          <cell r="D119">
            <v>5707.6888369947219</v>
          </cell>
        </row>
        <row r="120">
          <cell r="A120">
            <v>28.5</v>
          </cell>
          <cell r="D120">
            <v>5718.7256549787126</v>
          </cell>
        </row>
        <row r="121">
          <cell r="A121">
            <v>28.75</v>
          </cell>
          <cell r="D121">
            <v>5728.9536503775844</v>
          </cell>
        </row>
        <row r="122">
          <cell r="A122">
            <v>29</v>
          </cell>
          <cell r="D122">
            <v>5738.4294513874629</v>
          </cell>
        </row>
        <row r="123">
          <cell r="A123">
            <v>29.25</v>
          </cell>
          <cell r="D123">
            <v>5747.2061062312823</v>
          </cell>
        </row>
        <row r="124">
          <cell r="A124">
            <v>29.5</v>
          </cell>
          <cell r="D124">
            <v>5755.3332524282232</v>
          </cell>
        </row>
        <row r="125">
          <cell r="A125">
            <v>29.75</v>
          </cell>
          <cell r="D125">
            <v>5762.8572871102615</v>
          </cell>
        </row>
        <row r="126">
          <cell r="A126">
            <v>30</v>
          </cell>
          <cell r="D126">
            <v>5769.8215365401893</v>
          </cell>
        </row>
      </sheetData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ert"/>
    </sheetNames>
    <sheetDataSet>
      <sheetData sheetId="0">
        <row r="2">
          <cell r="A2">
            <v>0</v>
          </cell>
          <cell r="D2">
            <v>16.526505714951675</v>
          </cell>
        </row>
        <row r="3">
          <cell r="A3">
            <v>0.25</v>
          </cell>
          <cell r="D3">
            <v>17.867118882828485</v>
          </cell>
        </row>
        <row r="4">
          <cell r="A4">
            <v>0.5</v>
          </cell>
          <cell r="D4">
            <v>19.314821383995351</v>
          </cell>
        </row>
        <row r="5">
          <cell r="A5">
            <v>0.75</v>
          </cell>
          <cell r="D5">
            <v>20.877888230671243</v>
          </cell>
        </row>
        <row r="6">
          <cell r="A6">
            <v>1</v>
          </cell>
          <cell r="D6">
            <v>22.565186950314459</v>
          </cell>
        </row>
        <row r="7">
          <cell r="A7">
            <v>1.25</v>
          </cell>
          <cell r="D7">
            <v>24.386212088287149</v>
          </cell>
        </row>
        <row r="8">
          <cell r="A8">
            <v>1.5</v>
          </cell>
          <cell r="D8">
            <v>26.351120332970954</v>
          </cell>
        </row>
        <row r="9">
          <cell r="A9">
            <v>1.75</v>
          </cell>
          <cell r="D9">
            <v>28.470765991129326</v>
          </cell>
        </row>
        <row r="10">
          <cell r="A10">
            <v>2</v>
          </cell>
          <cell r="B10">
            <v>50.3</v>
          </cell>
          <cell r="C10">
            <v>30.75673647726596</v>
          </cell>
          <cell r="D10">
            <v>30.75673647726596</v>
          </cell>
        </row>
        <row r="11">
          <cell r="A11">
            <v>2.25</v>
          </cell>
          <cell r="C11">
            <v>33.221387407510001</v>
          </cell>
        </row>
        <row r="12">
          <cell r="A12">
            <v>2.5</v>
          </cell>
          <cell r="C12">
            <v>35.877876805458222</v>
          </cell>
        </row>
        <row r="13">
          <cell r="A13">
            <v>2.75</v>
          </cell>
          <cell r="C13">
            <v>38.7401978338006</v>
          </cell>
        </row>
        <row r="14">
          <cell r="A14">
            <v>3</v>
          </cell>
          <cell r="C14">
            <v>41.823209360975746</v>
          </cell>
        </row>
        <row r="15">
          <cell r="A15">
            <v>3.25</v>
          </cell>
          <cell r="C15">
            <v>45.142663556282294</v>
          </cell>
        </row>
        <row r="16">
          <cell r="A16">
            <v>3.5</v>
          </cell>
          <cell r="C16">
            <v>48.715229579851325</v>
          </cell>
        </row>
        <row r="17">
          <cell r="A17">
            <v>3.75</v>
          </cell>
          <cell r="C17">
            <v>52.558512296098407</v>
          </cell>
        </row>
        <row r="18">
          <cell r="A18">
            <v>4</v>
          </cell>
          <cell r="C18">
            <v>56.691064791680539</v>
          </cell>
        </row>
        <row r="19">
          <cell r="A19">
            <v>4.25</v>
          </cell>
          <cell r="C19">
            <v>61.132393323204134</v>
          </cell>
        </row>
        <row r="20">
          <cell r="A20">
            <v>4.5</v>
          </cell>
          <cell r="C20">
            <v>65.902953158401942</v>
          </cell>
        </row>
        <row r="21">
          <cell r="A21">
            <v>4.75</v>
          </cell>
          <cell r="C21">
            <v>71.024133610657643</v>
          </cell>
        </row>
        <row r="22">
          <cell r="A22">
            <v>5</v>
          </cell>
          <cell r="C22">
            <v>76.518230405219896</v>
          </cell>
        </row>
        <row r="23">
          <cell r="A23">
            <v>5.25</v>
          </cell>
          <cell r="C23">
            <v>82.408403362205888</v>
          </cell>
        </row>
        <row r="24">
          <cell r="A24">
            <v>5.5</v>
          </cell>
          <cell r="C24">
            <v>88.71861724409473</v>
          </cell>
        </row>
        <row r="25">
          <cell r="A25">
            <v>5.75</v>
          </cell>
          <cell r="C25">
            <v>95.473563503120118</v>
          </cell>
        </row>
        <row r="26">
          <cell r="A26">
            <v>6</v>
          </cell>
          <cell r="C26">
            <v>102.69856058789843</v>
          </cell>
        </row>
        <row r="27">
          <cell r="A27">
            <v>6.25</v>
          </cell>
          <cell r="C27">
            <v>110.41943044175756</v>
          </cell>
        </row>
        <row r="28">
          <cell r="A28">
            <v>6.5</v>
          </cell>
          <cell r="C28">
            <v>118.66234886238504</v>
          </cell>
        </row>
        <row r="29">
          <cell r="A29">
            <v>6.75</v>
          </cell>
          <cell r="C29">
            <v>127.45366751003479</v>
          </cell>
        </row>
        <row r="30">
          <cell r="A30">
            <v>7</v>
          </cell>
          <cell r="C30">
            <v>136.81970556730866</v>
          </cell>
        </row>
        <row r="31">
          <cell r="A31">
            <v>7.25</v>
          </cell>
          <cell r="C31">
            <v>146.78650938577735</v>
          </cell>
        </row>
        <row r="32">
          <cell r="A32">
            <v>7.5</v>
          </cell>
          <cell r="C32">
            <v>157.37957892148185</v>
          </cell>
        </row>
        <row r="33">
          <cell r="A33">
            <v>7.75</v>
          </cell>
          <cell r="C33">
            <v>168.62356037925673</v>
          </cell>
        </row>
        <row r="34">
          <cell r="A34">
            <v>8</v>
          </cell>
          <cell r="C34">
            <v>180.54190526846085</v>
          </cell>
        </row>
        <row r="35">
          <cell r="A35">
            <v>8.25</v>
          </cell>
          <cell r="C35">
            <v>193.15649702888351</v>
          </cell>
        </row>
        <row r="36">
          <cell r="A36">
            <v>8.5</v>
          </cell>
          <cell r="C36">
            <v>206.48724751717609</v>
          </cell>
        </row>
        <row r="37">
          <cell r="A37">
            <v>8.75</v>
          </cell>
          <cell r="C37">
            <v>220.55166694373861</v>
          </cell>
        </row>
        <row r="38">
          <cell r="A38">
            <v>9</v>
          </cell>
          <cell r="C38">
            <v>235.36441229858556</v>
          </cell>
        </row>
        <row r="39">
          <cell r="A39">
            <v>9.25</v>
          </cell>
          <cell r="C39">
            <v>250.93682086955221</v>
          </cell>
        </row>
        <row r="40">
          <cell r="A40">
            <v>9.5</v>
          </cell>
          <cell r="C40">
            <v>267.27643708899893</v>
          </cell>
        </row>
        <row r="41">
          <cell r="A41">
            <v>9.75</v>
          </cell>
          <cell r="C41">
            <v>284.38654258116651</v>
          </cell>
        </row>
        <row r="42">
          <cell r="A42">
            <v>10</v>
          </cell>
          <cell r="C42">
            <v>302.26570084043971</v>
          </cell>
        </row>
        <row r="43">
          <cell r="A43">
            <v>10.25</v>
          </cell>
          <cell r="C43">
            <v>320.90732935523425</v>
          </cell>
        </row>
        <row r="44">
          <cell r="A44">
            <v>10.5</v>
          </cell>
          <cell r="C44">
            <v>340.29931309604029</v>
          </cell>
        </row>
        <row r="45">
          <cell r="A45">
            <v>10.75</v>
          </cell>
          <cell r="C45">
            <v>360.4236739965009</v>
          </cell>
        </row>
        <row r="46">
          <cell r="A46">
            <v>11</v>
          </cell>
          <cell r="C46">
            <v>381.25631126201131</v>
          </cell>
        </row>
        <row r="47">
          <cell r="A47">
            <v>11.25</v>
          </cell>
          <cell r="C47">
            <v>402.76682694058059</v>
          </cell>
        </row>
        <row r="48">
          <cell r="A48">
            <v>11.5</v>
          </cell>
          <cell r="C48">
            <v>424.91845010596825</v>
          </cell>
        </row>
        <row r="49">
          <cell r="A49">
            <v>11.75</v>
          </cell>
          <cell r="C49">
            <v>447.66807118539566</v>
          </cell>
        </row>
        <row r="50">
          <cell r="A50">
            <v>12</v>
          </cell>
          <cell r="C50">
            <v>470.96639540696992</v>
          </cell>
        </row>
        <row r="51">
          <cell r="A51">
            <v>12.25</v>
          </cell>
          <cell r="C51">
            <v>494.75822108829254</v>
          </cell>
        </row>
        <row r="52">
          <cell r="A52">
            <v>12.5</v>
          </cell>
          <cell r="C52">
            <v>518.98284463441041</v>
          </cell>
        </row>
        <row r="53">
          <cell r="A53">
            <v>12.75</v>
          </cell>
          <cell r="C53">
            <v>543.57458981106765</v>
          </cell>
        </row>
        <row r="54">
          <cell r="A54">
            <v>13</v>
          </cell>
          <cell r="C54">
            <v>568.46345430750546</v>
          </cell>
        </row>
        <row r="55">
          <cell r="A55">
            <v>13.25</v>
          </cell>
          <cell r="C55">
            <v>593.57586203897654</v>
          </cell>
        </row>
        <row r="56">
          <cell r="A56">
            <v>13.5</v>
          </cell>
          <cell r="C56">
            <v>618.8355053217756</v>
          </cell>
        </row>
        <row r="57">
          <cell r="A57">
            <v>13.75</v>
          </cell>
          <cell r="C57">
            <v>644.16425724419366</v>
          </cell>
        </row>
        <row r="58">
          <cell r="A58">
            <v>14</v>
          </cell>
          <cell r="C58">
            <v>669.48313149724265</v>
          </cell>
        </row>
        <row r="59">
          <cell r="A59">
            <v>14.25</v>
          </cell>
          <cell r="C59">
            <v>694.71326482036181</v>
          </cell>
        </row>
        <row r="60">
          <cell r="A60">
            <v>14.5</v>
          </cell>
          <cell r="C60">
            <v>719.77689620147055</v>
          </cell>
        </row>
        <row r="61">
          <cell r="A61">
            <v>14.75</v>
          </cell>
          <cell r="C61">
            <v>744.59831711696404</v>
          </cell>
        </row>
        <row r="62">
          <cell r="A62">
            <v>15</v>
          </cell>
          <cell r="B62">
            <v>762</v>
          </cell>
          <cell r="C62">
            <v>769.10476839552246</v>
          </cell>
        </row>
        <row r="63">
          <cell r="A63">
            <v>15.25</v>
          </cell>
          <cell r="C63">
            <v>793.22726165163988</v>
          </cell>
        </row>
        <row r="64">
          <cell r="A64">
            <v>15.5</v>
          </cell>
          <cell r="C64">
            <v>816.90130650239973</v>
          </cell>
        </row>
        <row r="65">
          <cell r="A65">
            <v>15.75</v>
          </cell>
          <cell r="C65">
            <v>840.06752874108224</v>
          </cell>
        </row>
        <row r="66">
          <cell r="A66">
            <v>16</v>
          </cell>
          <cell r="C66">
            <v>862.67216904494137</v>
          </cell>
        </row>
        <row r="67">
          <cell r="A67">
            <v>16.25</v>
          </cell>
          <cell r="C67">
            <v>884.66745637919939</v>
          </cell>
        </row>
        <row r="68">
          <cell r="A68">
            <v>16.5</v>
          </cell>
          <cell r="C68">
            <v>906.01185476968567</v>
          </cell>
        </row>
        <row r="69">
          <cell r="A69">
            <v>16.75</v>
          </cell>
          <cell r="C69">
            <v>926.6701863235478</v>
          </cell>
        </row>
        <row r="70">
          <cell r="A70">
            <v>17</v>
          </cell>
          <cell r="C70">
            <v>946.61363709307909</v>
          </cell>
        </row>
        <row r="71">
          <cell r="A71">
            <v>17.25</v>
          </cell>
          <cell r="C71">
            <v>965.81965546432991</v>
          </cell>
        </row>
        <row r="72">
          <cell r="A72">
            <v>17.5</v>
          </cell>
          <cell r="C72">
            <v>984.27175512663769</v>
          </cell>
        </row>
        <row r="73">
          <cell r="A73">
            <v>17.75</v>
          </cell>
          <cell r="C73">
            <v>1001.9592363114585</v>
          </cell>
        </row>
        <row r="74">
          <cell r="A74">
            <v>18</v>
          </cell>
          <cell r="B74">
            <v>1013</v>
          </cell>
          <cell r="C74">
            <v>1018.8768398966147</v>
          </cell>
        </row>
        <row r="75">
          <cell r="A75">
            <v>18.25</v>
          </cell>
          <cell r="C75">
            <v>1035.0243492121544</v>
          </cell>
        </row>
        <row r="76">
          <cell r="A76">
            <v>18.5</v>
          </cell>
          <cell r="C76">
            <v>1050.406154042337</v>
          </cell>
        </row>
        <row r="77">
          <cell r="A77">
            <v>18.75</v>
          </cell>
          <cell r="C77">
            <v>1065.0307904989961</v>
          </cell>
        </row>
        <row r="78">
          <cell r="A78">
            <v>19</v>
          </cell>
          <cell r="C78">
            <v>1078.9104692571734</v>
          </cell>
        </row>
        <row r="79">
          <cell r="A79">
            <v>19.25</v>
          </cell>
          <cell r="C79">
            <v>1092.0606032064202</v>
          </cell>
        </row>
        <row r="80">
          <cell r="A80">
            <v>19.5</v>
          </cell>
          <cell r="C80">
            <v>1104.4993439851592</v>
          </cell>
        </row>
        <row r="81">
          <cell r="A81">
            <v>19.75</v>
          </cell>
          <cell r="C81">
            <v>1116.2471352233313</v>
          </cell>
        </row>
        <row r="82">
          <cell r="A82">
            <v>20</v>
          </cell>
          <cell r="C82">
            <v>1127.3262886973071</v>
          </cell>
        </row>
        <row r="83">
          <cell r="A83">
            <v>20.25</v>
          </cell>
          <cell r="C83">
            <v>1137.7605880613564</v>
          </cell>
        </row>
        <row r="84">
          <cell r="A84">
            <v>20.5</v>
          </cell>
          <cell r="C84">
            <v>1147.5749234060784</v>
          </cell>
        </row>
        <row r="85">
          <cell r="A85">
            <v>20.75</v>
          </cell>
          <cell r="C85">
            <v>1156.7949586353027</v>
          </cell>
        </row>
        <row r="86">
          <cell r="A86">
            <v>21</v>
          </cell>
          <cell r="C86">
            <v>1165.4468325649075</v>
          </cell>
        </row>
        <row r="87">
          <cell r="A87">
            <v>21.25</v>
          </cell>
          <cell r="C87">
            <v>1173.556893734632</v>
          </cell>
        </row>
        <row r="88">
          <cell r="A88">
            <v>21.5</v>
          </cell>
          <cell r="C88">
            <v>1181.1514681835333</v>
          </cell>
        </row>
        <row r="89">
          <cell r="A89">
            <v>21.75</v>
          </cell>
          <cell r="C89">
            <v>1188.2566588609823</v>
          </cell>
        </row>
        <row r="90">
          <cell r="A90">
            <v>22</v>
          </cell>
          <cell r="B90">
            <v>1282</v>
          </cell>
          <cell r="C90">
            <v>1194.8981749135698</v>
          </cell>
        </row>
        <row r="91">
          <cell r="A91">
            <v>22.25</v>
          </cell>
          <cell r="C91">
            <v>1201.1011887868488</v>
          </cell>
        </row>
        <row r="92">
          <cell r="A92">
            <v>22.5</v>
          </cell>
          <cell r="C92">
            <v>1206.8902188912841</v>
          </cell>
        </row>
        <row r="93">
          <cell r="A93">
            <v>22.75</v>
          </cell>
          <cell r="C93">
            <v>1212.289035485875</v>
          </cell>
        </row>
        <row r="94">
          <cell r="A94">
            <v>23</v>
          </cell>
          <cell r="C94">
            <v>1217.3205874132384</v>
          </cell>
        </row>
        <row r="95">
          <cell r="A95">
            <v>23.25</v>
          </cell>
          <cell r="C95">
            <v>1222.0069473604203</v>
          </cell>
        </row>
        <row r="96">
          <cell r="A96">
            <v>23.5</v>
          </cell>
          <cell r="C96">
            <v>1226.36927340596</v>
          </cell>
        </row>
        <row r="97">
          <cell r="A97">
            <v>23.75</v>
          </cell>
          <cell r="C97">
            <v>1230.4277847332696</v>
          </cell>
        </row>
        <row r="98">
          <cell r="A98">
            <v>24</v>
          </cell>
          <cell r="B98">
            <v>1142</v>
          </cell>
          <cell r="C98">
            <v>1234.2017495325385</v>
          </cell>
          <cell r="D98">
            <v>1234.2017495325385</v>
          </cell>
        </row>
        <row r="99">
          <cell r="A99">
            <v>24.25</v>
          </cell>
          <cell r="D99">
            <v>1237.7094832693404</v>
          </cell>
        </row>
        <row r="100">
          <cell r="A100">
            <v>24.5</v>
          </cell>
          <cell r="D100">
            <v>1240.9683556607197</v>
          </cell>
        </row>
        <row r="101">
          <cell r="A101">
            <v>24.75</v>
          </cell>
          <cell r="D101">
            <v>1243.9948048631995</v>
          </cell>
        </row>
        <row r="102">
          <cell r="A102">
            <v>25</v>
          </cell>
          <cell r="D102">
            <v>1246.8043575375114</v>
          </cell>
        </row>
        <row r="103">
          <cell r="A103">
            <v>25.25</v>
          </cell>
          <cell r="D103">
            <v>1249.4116536087747</v>
          </cell>
        </row>
        <row r="104">
          <cell r="A104">
            <v>25.5</v>
          </cell>
          <cell r="D104">
            <v>1251.8304746861372</v>
          </cell>
        </row>
        <row r="105">
          <cell r="A105">
            <v>25.75</v>
          </cell>
          <cell r="D105">
            <v>1254.0737752410269</v>
          </cell>
        </row>
        <row r="106">
          <cell r="A106">
            <v>26</v>
          </cell>
          <cell r="D106">
            <v>1256.1537157674402</v>
          </cell>
        </row>
        <row r="107">
          <cell r="A107">
            <v>26.25</v>
          </cell>
          <cell r="D107">
            <v>1258.0816972606719</v>
          </cell>
        </row>
        <row r="108">
          <cell r="A108">
            <v>26.5</v>
          </cell>
          <cell r="D108">
            <v>1259.8683964527081</v>
          </cell>
        </row>
        <row r="109">
          <cell r="A109">
            <v>26.75</v>
          </cell>
          <cell r="D109">
            <v>1261.5238013334317</v>
          </cell>
        </row>
        <row r="110">
          <cell r="A110">
            <v>27</v>
          </cell>
          <cell r="D110">
            <v>1263.0572465673588</v>
          </cell>
        </row>
        <row r="111">
          <cell r="A111">
            <v>27.25</v>
          </cell>
          <cell r="D111">
            <v>1264.477448486477</v>
          </cell>
        </row>
        <row r="112">
          <cell r="A112">
            <v>27.5</v>
          </cell>
          <cell r="D112">
            <v>1265.7925394016422</v>
          </cell>
        </row>
        <row r="113">
          <cell r="A113">
            <v>27.75</v>
          </cell>
          <cell r="D113">
            <v>1267.0101010286289</v>
          </cell>
        </row>
        <row r="114">
          <cell r="A114">
            <v>28</v>
          </cell>
          <cell r="D114">
            <v>1268.1371968711305</v>
          </cell>
        </row>
        <row r="115">
          <cell r="A115">
            <v>28.25</v>
          </cell>
          <cell r="D115">
            <v>1269.1804034425197</v>
          </cell>
        </row>
        <row r="116">
          <cell r="A116">
            <v>28.5</v>
          </cell>
          <cell r="D116">
            <v>1270.1458402416988</v>
          </cell>
        </row>
        <row r="117">
          <cell r="A117">
            <v>28.75</v>
          </cell>
          <cell r="D117">
            <v>1271.0391984266441</v>
          </cell>
        </row>
        <row r="118">
          <cell r="A118">
            <v>29</v>
          </cell>
          <cell r="D118">
            <v>1271.8657681528243</v>
          </cell>
        </row>
        <row r="119">
          <cell r="A119">
            <v>29.25</v>
          </cell>
          <cell r="D119">
            <v>1272.6304645632451</v>
          </cell>
        </row>
        <row r="120">
          <cell r="A120">
            <v>29.5</v>
          </cell>
          <cell r="D120">
            <v>1273.3378524328527</v>
          </cell>
        </row>
        <row r="121">
          <cell r="A121">
            <v>29.75</v>
          </cell>
          <cell r="D121">
            <v>1273.9921694830082</v>
          </cell>
        </row>
        <row r="122">
          <cell r="A122">
            <v>30</v>
          </cell>
          <cell r="D122">
            <v>1274.5973483920602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37" sqref="K37"/>
    </sheetView>
  </sheetViews>
  <sheetFormatPr defaultColWidth="11" defaultRowHeight="15.75"/>
  <cols>
    <col min="1" max="1" width="15.125" bestFit="1" customWidth="1"/>
    <col min="2" max="2" width="40" customWidth="1"/>
    <col min="3" max="3" width="13.125" customWidth="1"/>
    <col min="4" max="4" width="16.5" bestFit="1" customWidth="1"/>
    <col min="5" max="5" width="17.375" customWidth="1"/>
    <col min="6" max="6" width="16.375" customWidth="1"/>
    <col min="9" max="9" width="11.5" customWidth="1"/>
  </cols>
  <sheetData>
    <row r="1" spans="1:9">
      <c r="A1" t="s">
        <v>0</v>
      </c>
      <c r="B1" t="s">
        <v>1</v>
      </c>
      <c r="C1" t="s">
        <v>21</v>
      </c>
      <c r="D1" t="s">
        <v>22</v>
      </c>
      <c r="E1" t="s">
        <v>47</v>
      </c>
      <c r="F1" t="s">
        <v>52</v>
      </c>
      <c r="G1" t="s">
        <v>51</v>
      </c>
      <c r="H1" t="s">
        <v>53</v>
      </c>
      <c r="I1" t="s">
        <v>54</v>
      </c>
    </row>
    <row r="2" spans="1:9">
      <c r="C2" s="14"/>
    </row>
    <row r="3" spans="1:9">
      <c r="A3" s="1" t="s">
        <v>23</v>
      </c>
      <c r="C3" s="14"/>
    </row>
    <row r="4" spans="1:9">
      <c r="B4" t="s">
        <v>24</v>
      </c>
      <c r="C4" s="14">
        <v>5</v>
      </c>
      <c r="D4" s="2">
        <v>127</v>
      </c>
      <c r="F4">
        <v>44.5</v>
      </c>
      <c r="G4">
        <f>F4^3</f>
        <v>88121.125</v>
      </c>
      <c r="H4">
        <f>G4/G8</f>
        <v>0.11465516190621877</v>
      </c>
      <c r="I4">
        <f>(D8)*(H4)</f>
        <v>126.69395390637175</v>
      </c>
    </row>
    <row r="5" spans="1:9">
      <c r="B5" t="s">
        <v>25</v>
      </c>
      <c r="C5" s="14">
        <v>7</v>
      </c>
      <c r="D5" s="2">
        <v>229</v>
      </c>
      <c r="F5">
        <v>54.2</v>
      </c>
      <c r="G5">
        <f t="shared" ref="G5:G15" si="0">F5^3</f>
        <v>159220.08800000002</v>
      </c>
      <c r="H5">
        <f>G5/G8</f>
        <v>0.20716264083512781</v>
      </c>
      <c r="I5">
        <f>H5*D8</f>
        <v>228.91471812281623</v>
      </c>
    </row>
    <row r="6" spans="1:9">
      <c r="B6" t="s">
        <v>26</v>
      </c>
      <c r="C6" s="14">
        <v>14</v>
      </c>
      <c r="D6" s="2">
        <v>607</v>
      </c>
      <c r="F6">
        <v>75</v>
      </c>
      <c r="G6">
        <f t="shared" si="0"/>
        <v>421875</v>
      </c>
      <c r="H6">
        <f>G6/G8</f>
        <v>0.54890523049026041</v>
      </c>
      <c r="I6">
        <f>H6*D8</f>
        <v>606.54027969173774</v>
      </c>
    </row>
    <row r="7" spans="1:9">
      <c r="B7" t="s">
        <v>27</v>
      </c>
      <c r="C7" s="14">
        <v>14</v>
      </c>
      <c r="D7" s="2">
        <v>747</v>
      </c>
      <c r="F7">
        <v>80.400000000000006</v>
      </c>
      <c r="G7">
        <f t="shared" si="0"/>
        <v>519718.46400000009</v>
      </c>
      <c r="H7">
        <f>G7/G8</f>
        <v>0.67621021220021127</v>
      </c>
      <c r="I7">
        <f>H7*D8</f>
        <v>747.2122844812335</v>
      </c>
    </row>
    <row r="8" spans="1:9">
      <c r="B8" t="s">
        <v>28</v>
      </c>
      <c r="C8" s="14">
        <v>18</v>
      </c>
      <c r="D8" s="2">
        <v>1105</v>
      </c>
      <c r="E8">
        <v>320</v>
      </c>
      <c r="F8">
        <v>91.6</v>
      </c>
      <c r="G8">
        <f t="shared" si="0"/>
        <v>768575.29599999986</v>
      </c>
      <c r="H8">
        <v>100</v>
      </c>
      <c r="I8">
        <v>1105</v>
      </c>
    </row>
    <row r="9" spans="1:9">
      <c r="C9" s="14"/>
    </row>
    <row r="10" spans="1:9">
      <c r="A10" s="1" t="s">
        <v>29</v>
      </c>
      <c r="C10" s="14"/>
    </row>
    <row r="11" spans="1:9">
      <c r="B11" t="s">
        <v>30</v>
      </c>
      <c r="C11" s="14">
        <v>2</v>
      </c>
      <c r="D11" s="2">
        <v>50.3</v>
      </c>
      <c r="F11">
        <v>31.6</v>
      </c>
      <c r="G11">
        <f t="shared" si="0"/>
        <v>31554.496000000003</v>
      </c>
      <c r="H11">
        <f>G11/G15</f>
        <v>4.4014132032997533E-2</v>
      </c>
      <c r="I11">
        <f>H11*D15</f>
        <v>50.26413878168318</v>
      </c>
    </row>
    <row r="12" spans="1:9">
      <c r="B12" t="s">
        <v>31</v>
      </c>
      <c r="C12" s="14">
        <v>15</v>
      </c>
      <c r="D12" s="2">
        <v>762</v>
      </c>
      <c r="F12">
        <v>78.2</v>
      </c>
      <c r="G12">
        <f t="shared" si="0"/>
        <v>478211.7680000001</v>
      </c>
      <c r="H12">
        <f>G12/G15</f>
        <v>0.66703888715209347</v>
      </c>
      <c r="I12">
        <f>H12*D15</f>
        <v>761.7584091276907</v>
      </c>
    </row>
    <row r="13" spans="1:9">
      <c r="B13" t="s">
        <v>32</v>
      </c>
      <c r="C13" s="14">
        <v>18</v>
      </c>
      <c r="D13" s="2">
        <v>1013</v>
      </c>
      <c r="F13">
        <v>86</v>
      </c>
      <c r="G13">
        <f t="shared" si="0"/>
        <v>636056</v>
      </c>
      <c r="H13">
        <f>G13/G15</f>
        <v>0.88720963137488473</v>
      </c>
      <c r="I13">
        <f>H13*D15</f>
        <v>1013.1933990301184</v>
      </c>
    </row>
    <row r="14" spans="1:9">
      <c r="B14" t="s">
        <v>33</v>
      </c>
      <c r="C14" s="14">
        <v>22</v>
      </c>
      <c r="D14" s="2">
        <v>1282</v>
      </c>
      <c r="E14">
        <v>338</v>
      </c>
      <c r="F14">
        <v>99.3</v>
      </c>
      <c r="G14">
        <f>F14^3</f>
        <v>979146.65700000001</v>
      </c>
      <c r="H14">
        <f>G14/G15</f>
        <v>1.3657733668402163</v>
      </c>
      <c r="I14">
        <v>1282</v>
      </c>
    </row>
    <row r="15" spans="1:9">
      <c r="B15" t="s">
        <v>34</v>
      </c>
      <c r="C15" s="14">
        <v>24</v>
      </c>
      <c r="D15" s="2">
        <v>1142</v>
      </c>
      <c r="E15">
        <v>324</v>
      </c>
      <c r="F15">
        <v>89.5</v>
      </c>
      <c r="G15">
        <f t="shared" si="0"/>
        <v>716917.375</v>
      </c>
      <c r="H15">
        <v>100</v>
      </c>
      <c r="I15">
        <v>1142</v>
      </c>
    </row>
    <row r="16" spans="1:9">
      <c r="C16" s="14"/>
    </row>
    <row r="17" spans="1:9">
      <c r="A17" s="1" t="s">
        <v>35</v>
      </c>
      <c r="C17" s="14"/>
    </row>
    <row r="18" spans="1:9">
      <c r="B18" t="s">
        <v>36</v>
      </c>
      <c r="C18" s="14">
        <v>10</v>
      </c>
      <c r="D18" s="2">
        <v>496</v>
      </c>
      <c r="F18">
        <v>62.6</v>
      </c>
      <c r="G18">
        <f>F18^3</f>
        <v>245314.37600000002</v>
      </c>
      <c r="H18">
        <f>G18/G20</f>
        <v>0.27727409758391208</v>
      </c>
      <c r="I18">
        <f>H18*D20</f>
        <v>496.59790877278652</v>
      </c>
    </row>
    <row r="19" spans="1:9">
      <c r="B19" t="s">
        <v>37</v>
      </c>
      <c r="C19" s="14">
        <v>17</v>
      </c>
      <c r="D19" s="2">
        <v>1518</v>
      </c>
      <c r="F19" s="20">
        <v>90.86</v>
      </c>
      <c r="G19" s="20">
        <f t="shared" ref="G19:G20" si="1">F19^3</f>
        <v>750098.32805600006</v>
      </c>
      <c r="H19" s="20">
        <f>G19/G20</f>
        <v>0.84782164177336528</v>
      </c>
      <c r="I19" s="20">
        <f>H19*D20</f>
        <v>1518.4485604160973</v>
      </c>
    </row>
    <row r="20" spans="1:9">
      <c r="B20" t="s">
        <v>38</v>
      </c>
      <c r="C20" s="14">
        <v>21</v>
      </c>
      <c r="D20" s="2">
        <v>1791</v>
      </c>
      <c r="E20">
        <v>382</v>
      </c>
      <c r="F20">
        <v>96</v>
      </c>
      <c r="G20">
        <f t="shared" si="1"/>
        <v>884736</v>
      </c>
      <c r="H20">
        <v>100</v>
      </c>
      <c r="I20">
        <v>1791</v>
      </c>
    </row>
    <row r="21" spans="1:9">
      <c r="C21" s="14"/>
    </row>
    <row r="22" spans="1:9">
      <c r="A22" s="1" t="s">
        <v>39</v>
      </c>
      <c r="C22" s="14"/>
    </row>
    <row r="23" spans="1:9">
      <c r="B23" t="s">
        <v>40</v>
      </c>
      <c r="C23" s="14">
        <v>2</v>
      </c>
      <c r="D23" s="2">
        <v>29.9</v>
      </c>
      <c r="F23">
        <v>25.2</v>
      </c>
      <c r="G23" s="20">
        <f>F23^3</f>
        <v>16003.007999999998</v>
      </c>
      <c r="H23">
        <f>G23/G28</f>
        <v>6.9421368317077918E-3</v>
      </c>
      <c r="I23">
        <f>H23*I28</f>
        <v>29.934494018323999</v>
      </c>
    </row>
    <row r="24" spans="1:9">
      <c r="B24" t="s">
        <v>41</v>
      </c>
      <c r="C24" s="14">
        <v>15</v>
      </c>
      <c r="D24" s="2">
        <v>1761</v>
      </c>
      <c r="F24">
        <v>98</v>
      </c>
      <c r="G24">
        <f>F24^3</f>
        <v>941192</v>
      </c>
      <c r="H24">
        <f>G24/G28</f>
        <v>0.40829096935455639</v>
      </c>
      <c r="I24">
        <f>H24*I28</f>
        <v>1760.5506598568472</v>
      </c>
    </row>
    <row r="25" spans="1:9">
      <c r="B25" t="s">
        <v>42</v>
      </c>
      <c r="C25" s="14">
        <v>14</v>
      </c>
      <c r="D25" s="2">
        <v>1807</v>
      </c>
      <c r="F25">
        <v>98.9</v>
      </c>
      <c r="G25">
        <f>F25^3</f>
        <v>967361.66900000011</v>
      </c>
      <c r="H25">
        <f>G25/G28</f>
        <v>0.41964342403298321</v>
      </c>
      <c r="I25">
        <f>H25*I28</f>
        <v>1809.5024444302237</v>
      </c>
    </row>
    <row r="26" spans="1:9">
      <c r="B26" t="s">
        <v>43</v>
      </c>
      <c r="C26" s="14">
        <v>16</v>
      </c>
      <c r="D26" s="2">
        <v>2984</v>
      </c>
      <c r="F26">
        <v>116.8</v>
      </c>
      <c r="G26">
        <f>F26^3</f>
        <v>1593413.632</v>
      </c>
      <c r="H26">
        <f>G26/G28</f>
        <v>0.69122601593728417</v>
      </c>
      <c r="I26">
        <f>H26*I28</f>
        <v>2980.5665807215692</v>
      </c>
    </row>
    <row r="27" spans="1:9">
      <c r="B27" t="s">
        <v>44</v>
      </c>
      <c r="C27" s="14">
        <v>18</v>
      </c>
      <c r="D27" s="2">
        <v>3230</v>
      </c>
      <c r="F27">
        <v>120</v>
      </c>
      <c r="G27">
        <f>F27^3</f>
        <v>1728000</v>
      </c>
      <c r="H27">
        <f>G27/G28</f>
        <v>0.74960985117242118</v>
      </c>
      <c r="I27">
        <f>H27*I28</f>
        <v>3232.3176782554801</v>
      </c>
    </row>
    <row r="28" spans="1:9">
      <c r="B28" s="23" t="s">
        <v>56</v>
      </c>
      <c r="C28" s="24" t="s">
        <v>55</v>
      </c>
      <c r="D28" s="22">
        <v>4312</v>
      </c>
      <c r="E28" s="21">
        <v>527</v>
      </c>
      <c r="F28" s="21">
        <v>132.1</v>
      </c>
      <c r="G28" s="21">
        <v>2305199.1609999998</v>
      </c>
      <c r="H28" s="21">
        <v>100</v>
      </c>
      <c r="I28" s="21">
        <v>4312</v>
      </c>
    </row>
    <row r="29" spans="1:9">
      <c r="B29" t="s">
        <v>45</v>
      </c>
      <c r="C29" s="14">
        <v>22</v>
      </c>
      <c r="D29" s="2">
        <v>5040</v>
      </c>
      <c r="E29" s="20">
        <v>558</v>
      </c>
      <c r="F29">
        <v>128.4</v>
      </c>
      <c r="G29">
        <f>F29^3</f>
        <v>2116874.3040000005</v>
      </c>
      <c r="H29">
        <f>G29/G28</f>
        <v>0.91830430090981652</v>
      </c>
      <c r="I29" s="20">
        <v>5040</v>
      </c>
    </row>
    <row r="30" spans="1:9">
      <c r="B30" t="s">
        <v>46</v>
      </c>
      <c r="C30" s="14">
        <v>28</v>
      </c>
      <c r="D30" s="2">
        <v>5654</v>
      </c>
      <c r="E30">
        <v>582</v>
      </c>
      <c r="F30">
        <v>134.5</v>
      </c>
      <c r="G30">
        <f>F30^3</f>
        <v>2433138.625</v>
      </c>
      <c r="H30">
        <f>G30/G28</f>
        <v>1.0555003950046988</v>
      </c>
      <c r="I30">
        <v>5654</v>
      </c>
    </row>
    <row r="31" spans="1:9">
      <c r="B31" s="20"/>
      <c r="D3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150" zoomScaleNormal="150" zoomScalePageLayoutView="150"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46" si="0">((H$6)/(1+EXP(H$7*(A6-H$8))))+H$9</f>
        <v>21.282863133315502</v>
      </c>
      <c r="G6" s="3" t="s">
        <v>11</v>
      </c>
      <c r="H6" s="3">
        <v>1906.9770001347817</v>
      </c>
      <c r="I6" s="3" t="s">
        <v>10</v>
      </c>
    </row>
    <row r="7" spans="1:9" ht="12.75">
      <c r="A7" s="6">
        <v>0.25</v>
      </c>
      <c r="D7" s="4">
        <f t="shared" si="0"/>
        <v>23.170226488210513</v>
      </c>
      <c r="E7" s="8"/>
      <c r="G7" s="3" t="s">
        <v>9</v>
      </c>
      <c r="H7" s="3">
        <v>-0.34386919487553691</v>
      </c>
      <c r="I7" s="3" t="s">
        <v>8</v>
      </c>
    </row>
    <row r="8" spans="1:9" ht="12.75">
      <c r="A8" s="6">
        <v>0.5</v>
      </c>
      <c r="D8" s="4">
        <f t="shared" si="0"/>
        <v>25.22272241149669</v>
      </c>
      <c r="E8" s="8"/>
      <c r="G8" s="3" t="s">
        <v>7</v>
      </c>
      <c r="H8" s="3">
        <v>13.040275605379961</v>
      </c>
      <c r="I8" s="3" t="s">
        <v>6</v>
      </c>
    </row>
    <row r="9" spans="1:9" ht="12.75">
      <c r="A9" s="6">
        <v>0.75</v>
      </c>
      <c r="D9" s="4">
        <f t="shared" si="0"/>
        <v>27.454385488416612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29.880366907772579</v>
      </c>
    </row>
    <row r="11" spans="1:9" ht="12.75">
      <c r="A11" s="6">
        <v>1.25</v>
      </c>
      <c r="D11" s="4">
        <f t="shared" si="0"/>
        <v>32.517009196006867</v>
      </c>
    </row>
    <row r="12" spans="1:9" ht="12.75">
      <c r="A12" s="6">
        <v>1.5</v>
      </c>
      <c r="D12" s="4">
        <f t="shared" si="0"/>
        <v>35.381923264983946</v>
      </c>
      <c r="G12" s="3" t="s">
        <v>3</v>
      </c>
      <c r="H12" s="7">
        <f>RSQ(B6:B102,C6:C102)</f>
        <v>0.99999999999727551</v>
      </c>
    </row>
    <row r="13" spans="1:9" ht="12.75">
      <c r="A13" s="6">
        <v>1.75</v>
      </c>
      <c r="D13" s="4">
        <f t="shared" si="0"/>
        <v>38.494067264919423</v>
      </c>
    </row>
    <row r="14" spans="1:9" ht="12.75">
      <c r="A14" s="6">
        <v>2</v>
      </c>
      <c r="D14" s="4">
        <f t="shared" si="0"/>
        <v>41.873826583283495</v>
      </c>
    </row>
    <row r="15" spans="1:9" ht="12.75">
      <c r="A15" s="6">
        <v>2.25</v>
      </c>
      <c r="D15" s="4">
        <f t="shared" si="0"/>
        <v>45.543094154381293</v>
      </c>
      <c r="G15" s="3" t="s">
        <v>48</v>
      </c>
      <c r="H15" s="3">
        <f>-1*(H6+5)*H7/4</f>
        <v>164.36749791422292</v>
      </c>
    </row>
    <row r="16" spans="1:9" ht="12.75">
      <c r="A16" s="6">
        <v>2.5</v>
      </c>
      <c r="D16" s="4">
        <f t="shared" si="0"/>
        <v>49.525350040052444</v>
      </c>
    </row>
    <row r="17" spans="1:4" ht="12.75">
      <c r="A17" s="6">
        <v>2.75</v>
      </c>
      <c r="D17" s="4">
        <f t="shared" si="0"/>
        <v>53.84573900703537</v>
      </c>
    </row>
    <row r="18" spans="1:4" ht="12.75">
      <c r="A18" s="6">
        <v>3</v>
      </c>
      <c r="D18" s="4">
        <f t="shared" si="0"/>
        <v>58.531144558807249</v>
      </c>
    </row>
    <row r="19" spans="1:4" ht="12.75">
      <c r="A19" s="6">
        <v>3.25</v>
      </c>
      <c r="D19" s="4">
        <f t="shared" si="0"/>
        <v>63.610257577429024</v>
      </c>
    </row>
    <row r="20" spans="1:4" ht="12.75">
      <c r="A20" s="6">
        <v>3.5</v>
      </c>
      <c r="D20" s="4">
        <f t="shared" si="0"/>
        <v>69.113637393175097</v>
      </c>
    </row>
    <row r="21" spans="1:4" ht="12.75">
      <c r="A21" s="6">
        <v>3.75</v>
      </c>
      <c r="D21" s="4">
        <f t="shared" si="0"/>
        <v>75.073762726690305</v>
      </c>
    </row>
    <row r="22" spans="1:4" ht="12.75">
      <c r="A22" s="6">
        <v>4</v>
      </c>
      <c r="D22" s="4">
        <f t="shared" si="0"/>
        <v>81.525069541818937</v>
      </c>
    </row>
    <row r="23" spans="1:4" ht="12.75">
      <c r="A23" s="6">
        <v>4.25</v>
      </c>
      <c r="D23" s="4">
        <f t="shared" si="0"/>
        <v>88.503972410842692</v>
      </c>
    </row>
    <row r="24" spans="1:4" ht="12.75">
      <c r="A24" s="6">
        <v>4.5</v>
      </c>
      <c r="D24" s="4">
        <f t="shared" si="0"/>
        <v>96.04886553402045</v>
      </c>
    </row>
    <row r="25" spans="1:4" ht="12.75">
      <c r="A25" s="6">
        <v>4.75</v>
      </c>
      <c r="D25" s="4">
        <f t="shared" si="0"/>
        <v>104.20009908170051</v>
      </c>
    </row>
    <row r="26" spans="1:4" ht="12.75">
      <c r="A26" s="6">
        <v>5</v>
      </c>
      <c r="D26" s="4">
        <f t="shared" si="0"/>
        <v>112.99992605354591</v>
      </c>
    </row>
    <row r="27" spans="1:4" ht="12.75">
      <c r="A27" s="6">
        <v>5.25</v>
      </c>
      <c r="D27" s="4">
        <f t="shared" si="0"/>
        <v>122.49241439403335</v>
      </c>
    </row>
    <row r="28" spans="1:4" ht="12.75">
      <c r="A28" s="6">
        <v>5.5</v>
      </c>
      <c r="D28" s="4">
        <f t="shared" si="0"/>
        <v>132.72331869036194</v>
      </c>
    </row>
    <row r="29" spans="1:4" ht="12.75">
      <c r="A29" s="6">
        <v>5.75</v>
      </c>
      <c r="D29" s="4">
        <f t="shared" si="0"/>
        <v>143.73990543848578</v>
      </c>
    </row>
    <row r="30" spans="1:4" ht="12.75">
      <c r="A30" s="6">
        <v>6</v>
      </c>
      <c r="D30" s="4">
        <f t="shared" si="0"/>
        <v>155.59072563218612</v>
      </c>
    </row>
    <row r="31" spans="1:4" ht="12.75">
      <c r="A31" s="6">
        <v>6.25</v>
      </c>
      <c r="D31" s="4">
        <f t="shared" si="0"/>
        <v>168.32532835294666</v>
      </c>
    </row>
    <row r="32" spans="1:4" ht="12.75">
      <c r="A32" s="6">
        <v>6.5</v>
      </c>
      <c r="D32" s="4">
        <f t="shared" si="0"/>
        <v>181.99390916574382</v>
      </c>
    </row>
    <row r="33" spans="1:5" ht="12.75">
      <c r="A33" s="6">
        <v>6.75</v>
      </c>
      <c r="D33" s="4">
        <f t="shared" si="0"/>
        <v>196.64688751453639</v>
      </c>
    </row>
    <row r="34" spans="1:5" ht="12.75">
      <c r="A34" s="6">
        <v>7</v>
      </c>
      <c r="D34" s="4">
        <f t="shared" si="0"/>
        <v>212.33440802243018</v>
      </c>
    </row>
    <row r="35" spans="1:5" ht="12.75">
      <c r="A35" s="6">
        <v>7.25</v>
      </c>
      <c r="D35" s="4">
        <f t="shared" si="0"/>
        <v>229.10576169802661</v>
      </c>
    </row>
    <row r="36" spans="1:5" ht="12.75">
      <c r="A36" s="6">
        <v>7.5</v>
      </c>
      <c r="D36" s="4">
        <f t="shared" si="0"/>
        <v>247.00872459191365</v>
      </c>
    </row>
    <row r="37" spans="1:5" ht="12.75">
      <c r="A37" s="6">
        <v>7.75</v>
      </c>
      <c r="D37" s="4">
        <f t="shared" si="0"/>
        <v>266.08881348857977</v>
      </c>
    </row>
    <row r="38" spans="1:5" ht="12.75">
      <c r="A38" s="6">
        <v>8</v>
      </c>
      <c r="D38" s="4">
        <f t="shared" si="0"/>
        <v>286.38846079788169</v>
      </c>
    </row>
    <row r="39" spans="1:5" ht="12.75">
      <c r="A39" s="6">
        <v>8.25</v>
      </c>
      <c r="D39" s="4">
        <f t="shared" si="0"/>
        <v>307.94611394276973</v>
      </c>
    </row>
    <row r="40" spans="1:5" ht="12.75">
      <c r="A40" s="6">
        <v>8.5</v>
      </c>
      <c r="D40" s="4">
        <f t="shared" si="0"/>
        <v>330.79526821099546</v>
      </c>
    </row>
    <row r="41" spans="1:5" ht="12.75">
      <c r="A41" s="6">
        <v>8.75</v>
      </c>
      <c r="D41" s="4">
        <f t="shared" si="0"/>
        <v>354.96344619167127</v>
      </c>
    </row>
    <row r="42" spans="1:5" ht="12.75">
      <c r="A42" s="6">
        <v>9</v>
      </c>
      <c r="D42" s="4">
        <f t="shared" si="0"/>
        <v>380.47114144649407</v>
      </c>
    </row>
    <row r="43" spans="1:5" ht="12.75">
      <c r="A43" s="6">
        <v>9.25</v>
      </c>
      <c r="D43" s="4">
        <f t="shared" si="0"/>
        <v>407.33074880655568</v>
      </c>
    </row>
    <row r="44" spans="1:5" ht="12.75">
      <c r="A44" s="6">
        <v>9.5</v>
      </c>
      <c r="D44" s="4">
        <f t="shared" si="0"/>
        <v>435.54550841404944</v>
      </c>
    </row>
    <row r="45" spans="1:5" ht="12.75">
      <c r="A45" s="6">
        <v>9.75</v>
      </c>
      <c r="D45" s="4">
        <f t="shared" si="0"/>
        <v>465.10849505867117</v>
      </c>
    </row>
    <row r="46" spans="1:5" ht="12.75">
      <c r="A46" s="6">
        <v>10</v>
      </c>
      <c r="B46" s="5">
        <v>496</v>
      </c>
      <c r="C46" s="4">
        <f t="shared" ref="C46:C90" si="1">((H$6)/(1+EXP(H$7*(A46-H$8))))+H$9</f>
        <v>496.00168815333262</v>
      </c>
      <c r="D46" s="4">
        <f t="shared" si="0"/>
        <v>496.00168815333262</v>
      </c>
      <c r="E46" s="3">
        <f>(B46-C46)^2</f>
        <v>2.8498616744452388E-6</v>
      </c>
    </row>
    <row r="47" spans="1:5" ht="12.75">
      <c r="A47" s="6">
        <v>10.25</v>
      </c>
      <c r="C47" s="4">
        <f t="shared" si="1"/>
        <v>528.19516047826903</v>
      </c>
    </row>
    <row r="48" spans="1:5" ht="12.75">
      <c r="A48" s="6">
        <v>10.5</v>
      </c>
      <c r="C48" s="4">
        <f t="shared" si="1"/>
        <v>561.64642520956363</v>
      </c>
    </row>
    <row r="49" spans="1:3" ht="12.75">
      <c r="A49" s="6">
        <v>10.75</v>
      </c>
      <c r="C49" s="4">
        <f t="shared" si="1"/>
        <v>596.29998037069709</v>
      </c>
    </row>
    <row r="50" spans="1:3" ht="12.75">
      <c r="A50" s="6">
        <v>11</v>
      </c>
      <c r="C50" s="4">
        <f t="shared" si="1"/>
        <v>632.08708739690019</v>
      </c>
    </row>
    <row r="51" spans="1:3" ht="12.75">
      <c r="A51" s="6">
        <v>11.25</v>
      </c>
      <c r="C51" s="4">
        <f t="shared" si="1"/>
        <v>668.92581577743067</v>
      </c>
    </row>
    <row r="52" spans="1:3" ht="12.75">
      <c r="A52" s="6">
        <v>11.5</v>
      </c>
      <c r="C52" s="4">
        <f t="shared" si="1"/>
        <v>706.72137868009168</v>
      </c>
    </row>
    <row r="53" spans="1:3" ht="12.75">
      <c r="A53" s="6">
        <v>11.75</v>
      </c>
      <c r="C53" s="4">
        <f t="shared" si="1"/>
        <v>745.36677518330293</v>
      </c>
    </row>
    <row r="54" spans="1:3" ht="12.75">
      <c r="A54" s="6">
        <v>12</v>
      </c>
      <c r="C54" s="4">
        <f t="shared" si="1"/>
        <v>784.74374356069859</v>
      </c>
    </row>
    <row r="55" spans="1:3" ht="12.75">
      <c r="A55" s="6">
        <v>12.25</v>
      </c>
      <c r="C55" s="4">
        <f t="shared" si="1"/>
        <v>824.72401749871824</v>
      </c>
    </row>
    <row r="56" spans="1:3" ht="12.75">
      <c r="A56" s="6">
        <v>12.5</v>
      </c>
      <c r="C56" s="4">
        <f t="shared" si="1"/>
        <v>865.17086387484767</v>
      </c>
    </row>
    <row r="57" spans="1:3" ht="12.75">
      <c r="A57" s="6">
        <v>12.75</v>
      </c>
      <c r="C57" s="4">
        <f t="shared" si="1"/>
        <v>905.94086761179187</v>
      </c>
    </row>
    <row r="58" spans="1:3" ht="12.75">
      <c r="A58" s="6">
        <v>13</v>
      </c>
      <c r="C58" s="4">
        <f t="shared" si="1"/>
        <v>946.88591704541705</v>
      </c>
    </row>
    <row r="59" spans="1:3" ht="12.75">
      <c r="A59" s="6">
        <v>13.25</v>
      </c>
      <c r="C59" s="4">
        <f t="shared" si="1"/>
        <v>987.85533307973674</v>
      </c>
    </row>
    <row r="60" spans="1:3" ht="12.75">
      <c r="A60" s="6">
        <v>13.5</v>
      </c>
      <c r="C60" s="4">
        <f t="shared" si="1"/>
        <v>1028.6980779241001</v>
      </c>
    </row>
    <row r="61" spans="1:3" ht="12.75">
      <c r="A61" s="6">
        <v>13.75</v>
      </c>
      <c r="C61" s="4">
        <f t="shared" si="1"/>
        <v>1069.2649750034557</v>
      </c>
    </row>
    <row r="62" spans="1:3" ht="12.75">
      <c r="A62" s="6">
        <v>14</v>
      </c>
      <c r="C62" s="4">
        <f t="shared" si="1"/>
        <v>1109.4108710386495</v>
      </c>
    </row>
    <row r="63" spans="1:3" ht="12.75">
      <c r="A63" s="6">
        <v>14.25</v>
      </c>
      <c r="C63" s="4">
        <f t="shared" si="1"/>
        <v>1148.9966743580476</v>
      </c>
    </row>
    <row r="64" spans="1:3" ht="12.75">
      <c r="A64" s="6">
        <v>14.5</v>
      </c>
      <c r="C64" s="4">
        <f t="shared" si="1"/>
        <v>1187.8912099781985</v>
      </c>
    </row>
    <row r="65" spans="1:5" ht="12.75">
      <c r="A65" s="6">
        <v>14.75</v>
      </c>
      <c r="C65" s="4">
        <f t="shared" si="1"/>
        <v>1225.9728413672785</v>
      </c>
    </row>
    <row r="66" spans="1:5">
      <c r="A66" s="5">
        <v>15</v>
      </c>
      <c r="C66" s="4">
        <f t="shared" si="1"/>
        <v>1263.1308203587735</v>
      </c>
    </row>
    <row r="67" spans="1:5" ht="12.75">
      <c r="A67" s="6">
        <v>15.25</v>
      </c>
      <c r="C67" s="4">
        <f t="shared" si="1"/>
        <v>1299.2663395603961</v>
      </c>
    </row>
    <row r="68" spans="1:5" ht="12.75">
      <c r="A68" s="6">
        <v>15.5</v>
      </c>
      <c r="C68" s="4">
        <f t="shared" si="1"/>
        <v>1334.2932749060053</v>
      </c>
    </row>
    <row r="69" spans="1:5">
      <c r="A69" s="5">
        <v>15.75</v>
      </c>
      <c r="C69" s="4">
        <f t="shared" si="1"/>
        <v>1368.1386188680781</v>
      </c>
    </row>
    <row r="70" spans="1:5" ht="12.75">
      <c r="A70" s="6">
        <v>16</v>
      </c>
      <c r="C70" s="4">
        <f t="shared" si="1"/>
        <v>1400.742616540359</v>
      </c>
    </row>
    <row r="71" spans="1:5" ht="12.75">
      <c r="A71" s="6">
        <v>16.25</v>
      </c>
      <c r="C71" s="4">
        <f t="shared" si="1"/>
        <v>1432.0586267363481</v>
      </c>
    </row>
    <row r="72" spans="1:5">
      <c r="A72" s="5">
        <v>16.5</v>
      </c>
      <c r="C72" s="4">
        <f t="shared" si="1"/>
        <v>1462.052738047</v>
      </c>
    </row>
    <row r="73" spans="1:5" ht="12.75">
      <c r="A73" s="6">
        <v>16.75</v>
      </c>
      <c r="C73" s="4">
        <f t="shared" si="1"/>
        <v>1490.7031752797925</v>
      </c>
    </row>
    <row r="74" spans="1:5" ht="12.75">
      <c r="A74" s="6">
        <v>17</v>
      </c>
      <c r="B74" s="5">
        <v>1518</v>
      </c>
      <c r="C74" s="4">
        <f t="shared" si="1"/>
        <v>1517.9995348672426</v>
      </c>
      <c r="E74" s="3">
        <f>(B74-C74)^2</f>
        <v>2.1634848203122129E-7</v>
      </c>
    </row>
    <row r="75" spans="1:5">
      <c r="A75" s="5">
        <v>17.25</v>
      </c>
      <c r="C75" s="4">
        <f t="shared" si="1"/>
        <v>1543.9418888483333</v>
      </c>
    </row>
    <row r="76" spans="1:5" ht="12.75">
      <c r="A76" s="6">
        <v>17.5</v>
      </c>
      <c r="C76" s="4">
        <f t="shared" si="1"/>
        <v>1568.5397961698197</v>
      </c>
    </row>
    <row r="77" spans="1:5" ht="12.75">
      <c r="A77" s="6">
        <v>17.75</v>
      </c>
      <c r="C77" s="4">
        <f t="shared" si="1"/>
        <v>1591.8112576781837</v>
      </c>
    </row>
    <row r="78" spans="1:5">
      <c r="A78" s="5">
        <v>18</v>
      </c>
      <c r="C78" s="4">
        <f t="shared" si="1"/>
        <v>1613.7816476616335</v>
      </c>
    </row>
    <row r="79" spans="1:5" ht="12.75">
      <c r="A79" s="6">
        <v>18.25</v>
      </c>
      <c r="C79" s="4">
        <f t="shared" si="1"/>
        <v>1634.4826505368201</v>
      </c>
    </row>
    <row r="80" spans="1:5" ht="12.75">
      <c r="A80" s="6">
        <v>18.5</v>
      </c>
      <c r="C80" s="4">
        <f t="shared" si="1"/>
        <v>1653.9512266086333</v>
      </c>
    </row>
    <row r="81" spans="1:7">
      <c r="A81" s="5">
        <v>18.75</v>
      </c>
      <c r="C81" s="4">
        <f t="shared" si="1"/>
        <v>1672.22862606691</v>
      </c>
    </row>
    <row r="82" spans="1:7" ht="12.75">
      <c r="A82" s="6">
        <v>19</v>
      </c>
      <c r="C82" s="4">
        <f t="shared" si="1"/>
        <v>1689.3594657657927</v>
      </c>
    </row>
    <row r="83" spans="1:7" ht="12.75">
      <c r="A83" s="6">
        <v>19.25</v>
      </c>
      <c r="C83" s="4">
        <f t="shared" si="1"/>
        <v>1705.3908790430182</v>
      </c>
      <c r="G83" s="5"/>
    </row>
    <row r="84" spans="1:7">
      <c r="A84" s="5">
        <v>19.5</v>
      </c>
      <c r="C84" s="4">
        <f t="shared" si="1"/>
        <v>1720.3717450016513</v>
      </c>
    </row>
    <row r="85" spans="1:7" ht="12.75">
      <c r="A85" s="6">
        <v>19.75</v>
      </c>
      <c r="C85" s="4">
        <f t="shared" si="1"/>
        <v>1734.3520003672775</v>
      </c>
    </row>
    <row r="86" spans="1:7" ht="12.75">
      <c r="A86" s="6">
        <v>20</v>
      </c>
      <c r="C86" s="4">
        <f t="shared" si="1"/>
        <v>1747.3820342768402</v>
      </c>
    </row>
    <row r="87" spans="1:7">
      <c r="A87" s="5">
        <v>20.25</v>
      </c>
      <c r="C87" s="4">
        <f t="shared" si="1"/>
        <v>1759.5121641441146</v>
      </c>
    </row>
    <row r="88" spans="1:7" ht="12.75">
      <c r="A88" s="6">
        <v>20.5</v>
      </c>
      <c r="C88" s="4">
        <f t="shared" si="1"/>
        <v>1770.7921890488562</v>
      </c>
    </row>
    <row r="89" spans="1:7" ht="12.75">
      <c r="A89" s="6">
        <v>20.75</v>
      </c>
      <c r="C89" s="4">
        <f t="shared" si="1"/>
        <v>1781.2710158628283</v>
      </c>
    </row>
    <row r="90" spans="1:7">
      <c r="A90" s="5">
        <v>21</v>
      </c>
      <c r="B90" s="5">
        <v>1791</v>
      </c>
      <c r="C90" s="4">
        <f t="shared" si="1"/>
        <v>1790.9963524974078</v>
      </c>
      <c r="D90" s="4">
        <f t="shared" ref="D90:D126" si="2">((H$6)/(1+EXP(H$7*(A90-H$8))))+H$9</f>
        <v>1790.9963524974078</v>
      </c>
      <c r="E90" s="3">
        <f>(B90-C90)^2</f>
        <v>1.3304275160324657E-5</v>
      </c>
    </row>
    <row r="91" spans="1:7" ht="12.75">
      <c r="A91" s="6">
        <v>21.25</v>
      </c>
      <c r="D91" s="4">
        <f t="shared" si="2"/>
        <v>1800.0144621716888</v>
      </c>
    </row>
    <row r="92" spans="1:7" ht="12.75">
      <c r="A92" s="6">
        <v>21.5</v>
      </c>
      <c r="D92" s="4">
        <f t="shared" si="2"/>
        <v>1808.3699723949389</v>
      </c>
    </row>
    <row r="93" spans="1:7">
      <c r="A93" s="5">
        <v>21.75</v>
      </c>
      <c r="D93" s="4">
        <f t="shared" si="2"/>
        <v>1816.1057323743605</v>
      </c>
    </row>
    <row r="94" spans="1:7" ht="12.75">
      <c r="A94" s="6">
        <v>22</v>
      </c>
      <c r="D94" s="4">
        <f t="shared" si="2"/>
        <v>1823.2627127455703</v>
      </c>
    </row>
    <row r="95" spans="1:7" ht="12.75">
      <c r="A95" s="6">
        <v>22.25</v>
      </c>
      <c r="D95" s="4">
        <f t="shared" si="2"/>
        <v>1829.8799418326662</v>
      </c>
    </row>
    <row r="96" spans="1:7">
      <c r="A96" s="5">
        <v>22.5</v>
      </c>
      <c r="D96" s="4">
        <f t="shared" si="2"/>
        <v>1835.9944730380307</v>
      </c>
    </row>
    <row r="97" spans="1:5" ht="12.75">
      <c r="A97" s="6">
        <v>22.75</v>
      </c>
      <c r="D97" s="4">
        <f t="shared" si="2"/>
        <v>1841.6413784066299</v>
      </c>
    </row>
    <row r="98" spans="1:5" ht="12.75">
      <c r="A98" s="6">
        <v>23</v>
      </c>
      <c r="D98" s="4">
        <f t="shared" si="2"/>
        <v>1846.8537638796797</v>
      </c>
    </row>
    <row r="99" spans="1:5">
      <c r="A99" s="5">
        <v>23.25</v>
      </c>
      <c r="D99" s="4">
        <f t="shared" si="2"/>
        <v>1851.6628022278956</v>
      </c>
    </row>
    <row r="100" spans="1:5" ht="12.75">
      <c r="A100" s="6">
        <v>23.5</v>
      </c>
      <c r="D100" s="4">
        <f t="shared" si="2"/>
        <v>1856.0977801200727</v>
      </c>
    </row>
    <row r="101" spans="1:5" ht="12.75">
      <c r="A101" s="6">
        <v>23.75</v>
      </c>
      <c r="D101" s="4">
        <f t="shared" si="2"/>
        <v>1860.1861562275294</v>
      </c>
    </row>
    <row r="102" spans="1:5">
      <c r="A102" s="5">
        <v>24</v>
      </c>
      <c r="D102" s="4">
        <f t="shared" si="2"/>
        <v>1863.9536276816841</v>
      </c>
    </row>
    <row r="103" spans="1:5" ht="12.75">
      <c r="A103" s="6">
        <v>24.25</v>
      </c>
      <c r="D103" s="4">
        <f t="shared" si="2"/>
        <v>1867.424202586154</v>
      </c>
    </row>
    <row r="104" spans="1:5" ht="12.75">
      <c r="A104" s="6">
        <v>24.5</v>
      </c>
      <c r="D104" s="4">
        <f t="shared" si="2"/>
        <v>1870.6202766339684</v>
      </c>
    </row>
    <row r="105" spans="1:5">
      <c r="A105" s="5">
        <v>24.75</v>
      </c>
      <c r="D105" s="4">
        <f t="shared" si="2"/>
        <v>1873.5627121941541</v>
      </c>
    </row>
    <row r="106" spans="1:5" ht="12.75">
      <c r="A106" s="6">
        <v>25</v>
      </c>
      <c r="D106" s="4">
        <f t="shared" si="2"/>
        <v>1876.2709185106401</v>
      </c>
    </row>
    <row r="107" spans="1:5" ht="12.75">
      <c r="A107" s="6">
        <v>25.25</v>
      </c>
      <c r="D107" s="4">
        <f t="shared" si="2"/>
        <v>1878.7629319017151</v>
      </c>
    </row>
    <row r="108" spans="1:5" ht="12.75">
      <c r="A108" s="6">
        <v>25.5</v>
      </c>
      <c r="D108" s="4">
        <f t="shared" si="2"/>
        <v>1881.0554950621063</v>
      </c>
    </row>
    <row r="109" spans="1:5">
      <c r="A109" s="5">
        <v>25.75</v>
      </c>
      <c r="D109" s="4">
        <f t="shared" si="2"/>
        <v>1883.1641347546843</v>
      </c>
    </row>
    <row r="110" spans="1:5" ht="12.75">
      <c r="A110" s="6">
        <v>26</v>
      </c>
      <c r="D110" s="4">
        <f t="shared" si="2"/>
        <v>1885.103237337323</v>
      </c>
      <c r="E110" s="3">
        <f>SUM(E6:E90)</f>
        <v>1.6370485316801118E-5</v>
      </c>
    </row>
    <row r="111" spans="1:5" ht="12.75">
      <c r="A111" s="6">
        <v>26.25</v>
      </c>
      <c r="D111" s="4">
        <f t="shared" si="2"/>
        <v>1886.8861217052979</v>
      </c>
    </row>
    <row r="112" spans="1:5" ht="12.75">
      <c r="A112" s="6">
        <v>26.5</v>
      </c>
      <c r="D112" s="4">
        <f t="shared" si="2"/>
        <v>1888.5251093433021</v>
      </c>
    </row>
    <row r="113" spans="1:4">
      <c r="A113" s="5">
        <v>26.75</v>
      </c>
      <c r="D113" s="4">
        <f t="shared" si="2"/>
        <v>1890.0315912762724</v>
      </c>
    </row>
    <row r="114" spans="1:4" ht="12.75">
      <c r="A114" s="6">
        <v>27</v>
      </c>
      <c r="D114" s="4">
        <f t="shared" si="2"/>
        <v>1891.4160917869913</v>
      </c>
    </row>
    <row r="115" spans="1:4" ht="12.75">
      <c r="A115" s="6">
        <v>27.25</v>
      </c>
      <c r="D115" s="4">
        <f t="shared" si="2"/>
        <v>1892.6883288330662</v>
      </c>
    </row>
    <row r="116" spans="1:4" ht="12.75">
      <c r="A116" s="6">
        <v>27.5</v>
      </c>
      <c r="D116" s="4">
        <f t="shared" si="2"/>
        <v>1893.857271148305</v>
      </c>
    </row>
    <row r="117" spans="1:4">
      <c r="A117" s="5">
        <v>27.75</v>
      </c>
      <c r="D117" s="4">
        <f t="shared" si="2"/>
        <v>1894.931192055476</v>
      </c>
    </row>
    <row r="118" spans="1:4" ht="12.75">
      <c r="A118" s="6">
        <v>28</v>
      </c>
      <c r="D118" s="4">
        <f t="shared" si="2"/>
        <v>1895.9177200505105</v>
      </c>
    </row>
    <row r="119" spans="1:4" ht="12.75">
      <c r="A119" s="6">
        <v>28.25</v>
      </c>
      <c r="D119" s="4">
        <f t="shared" si="2"/>
        <v>1896.8238862437552</v>
      </c>
    </row>
    <row r="120" spans="1:4" ht="12.75">
      <c r="A120" s="6">
        <v>28.5</v>
      </c>
      <c r="D120" s="4">
        <f t="shared" si="2"/>
        <v>1897.6561687631315</v>
      </c>
    </row>
    <row r="121" spans="1:4">
      <c r="A121" s="5">
        <v>28.75</v>
      </c>
      <c r="D121" s="4">
        <f t="shared" si="2"/>
        <v>1898.4205342380519</v>
      </c>
    </row>
    <row r="122" spans="1:4" ht="12.75">
      <c r="A122" s="6">
        <v>29</v>
      </c>
      <c r="D122" s="4">
        <f t="shared" si="2"/>
        <v>1899.1224764925601</v>
      </c>
    </row>
    <row r="123" spans="1:4" ht="12.75">
      <c r="A123" s="6">
        <v>29.25</v>
      </c>
      <c r="D123" s="4">
        <f t="shared" si="2"/>
        <v>1899.7670525822593</v>
      </c>
    </row>
    <row r="124" spans="1:4" ht="12.75">
      <c r="A124" s="6">
        <v>29.5</v>
      </c>
      <c r="D124" s="4">
        <f t="shared" si="2"/>
        <v>1900.3589163127385</v>
      </c>
    </row>
    <row r="125" spans="1:4">
      <c r="A125" s="5">
        <v>29.75</v>
      </c>
      <c r="D125" s="4">
        <f t="shared" si="2"/>
        <v>1900.902349378048</v>
      </c>
    </row>
    <row r="126" spans="1:4" ht="12.75">
      <c r="A126" s="6">
        <v>30</v>
      </c>
      <c r="D126" s="4">
        <f t="shared" si="2"/>
        <v>1901.4012902567738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9" style="4" bestFit="1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B5" s="5" t="s">
        <v>16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14" si="0">((H$6)/(1+EXP(H$7*(A6-H$8))))+H$9</f>
        <v>27.307953738689935</v>
      </c>
      <c r="G6" s="3" t="s">
        <v>11</v>
      </c>
      <c r="H6" s="3">
        <v>5854.9671410616866</v>
      </c>
      <c r="I6" s="3" t="s">
        <v>10</v>
      </c>
    </row>
    <row r="7" spans="1:9" ht="12.75">
      <c r="A7" s="6">
        <v>0.25</v>
      </c>
      <c r="D7" s="4">
        <f t="shared" si="0"/>
        <v>29.565773299267015</v>
      </c>
      <c r="E7" s="8"/>
      <c r="G7" s="3" t="s">
        <v>9</v>
      </c>
      <c r="H7" s="3">
        <v>-0.31930754419110763</v>
      </c>
      <c r="I7" s="3" t="s">
        <v>8</v>
      </c>
    </row>
    <row r="8" spans="1:9" ht="12.75">
      <c r="A8" s="6">
        <v>0.5</v>
      </c>
      <c r="D8" s="4">
        <f t="shared" si="0"/>
        <v>32.00924386493152</v>
      </c>
      <c r="E8" s="8"/>
      <c r="G8" s="3" t="s">
        <v>7</v>
      </c>
      <c r="H8" s="3">
        <v>16.7963231034758</v>
      </c>
      <c r="I8" s="3" t="s">
        <v>6</v>
      </c>
    </row>
    <row r="9" spans="1:9" ht="12.75">
      <c r="A9" s="6">
        <v>0.75</v>
      </c>
      <c r="D9" s="4">
        <f t="shared" si="0"/>
        <v>34.653454369220405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37.514689802040046</v>
      </c>
    </row>
    <row r="11" spans="1:9" ht="12.75">
      <c r="A11" s="6">
        <v>1.25</v>
      </c>
      <c r="D11" s="4">
        <f t="shared" si="0"/>
        <v>40.610520800654285</v>
      </c>
    </row>
    <row r="12" spans="1:9" ht="12.75">
      <c r="A12" s="6">
        <v>1.5</v>
      </c>
      <c r="D12" s="4">
        <f t="shared" si="0"/>
        <v>43.959899044848129</v>
      </c>
      <c r="G12" s="3" t="s">
        <v>3</v>
      </c>
      <c r="H12" s="7">
        <f>RSQ(B6:B114,C6:C114)</f>
        <v>0.9726804042823165</v>
      </c>
    </row>
    <row r="13" spans="1:9" ht="12.75">
      <c r="A13" s="6">
        <v>1.75</v>
      </c>
      <c r="D13" s="4">
        <f t="shared" si="0"/>
        <v>47.583258669315782</v>
      </c>
    </row>
    <row r="14" spans="1:9" ht="12.75">
      <c r="A14" s="6">
        <v>2</v>
      </c>
      <c r="B14" s="5">
        <v>29.9</v>
      </c>
      <c r="C14" s="4">
        <f t="shared" ref="C14:C45" si="1">((H$6)/(1+EXP(H$7*(A14-H$8))))+H$9</f>
        <v>51.502623881283881</v>
      </c>
      <c r="D14" s="4">
        <f t="shared" si="0"/>
        <v>51.502623881283881</v>
      </c>
      <c r="E14" s="3">
        <f>(B14-C14)^2</f>
        <v>466.67335855621673</v>
      </c>
    </row>
    <row r="15" spans="1:9" ht="12.75">
      <c r="A15" s="6">
        <v>2.25</v>
      </c>
      <c r="C15" s="4">
        <f t="shared" si="1"/>
        <v>55.74172293786139</v>
      </c>
      <c r="G15" s="3" t="s">
        <v>48</v>
      </c>
      <c r="H15" s="3">
        <f>-1*(H6+5)*H7/4</f>
        <v>467.78292921324828</v>
      </c>
    </row>
    <row r="16" spans="1:9" ht="12.75">
      <c r="A16" s="6">
        <v>2.5</v>
      </c>
      <c r="C16" s="4">
        <f t="shared" si="1"/>
        <v>60.326108594055277</v>
      </c>
    </row>
    <row r="17" spans="1:3" ht="12.75">
      <c r="A17" s="6">
        <v>2.75</v>
      </c>
      <c r="C17" s="4">
        <f t="shared" si="1"/>
        <v>65.283285077030186</v>
      </c>
    </row>
    <row r="18" spans="1:3" ht="12.75">
      <c r="A18" s="6">
        <v>3</v>
      </c>
      <c r="C18" s="4">
        <f t="shared" si="1"/>
        <v>70.64284157301789</v>
      </c>
    </row>
    <row r="19" spans="1:3" ht="12.75">
      <c r="A19" s="6">
        <v>3.25</v>
      </c>
      <c r="C19" s="4">
        <f t="shared" si="1"/>
        <v>76.436592128051927</v>
      </c>
    </row>
    <row r="20" spans="1:3" ht="12.75">
      <c r="A20" s="6">
        <v>3.5</v>
      </c>
      <c r="C20" s="4">
        <f t="shared" si="1"/>
        <v>82.69872175989623</v>
      </c>
    </row>
    <row r="21" spans="1:3" ht="12.75">
      <c r="A21" s="6">
        <v>3.75</v>
      </c>
      <c r="C21" s="4">
        <f t="shared" si="1"/>
        <v>89.465938453384865</v>
      </c>
    </row>
    <row r="22" spans="1:3" ht="12.75">
      <c r="A22" s="6">
        <v>4</v>
      </c>
      <c r="C22" s="4">
        <f t="shared" si="1"/>
        <v>96.777630561843026</v>
      </c>
    </row>
    <row r="23" spans="1:3" ht="12.75">
      <c r="A23" s="6">
        <v>4.25</v>
      </c>
      <c r="C23" s="4">
        <f t="shared" si="1"/>
        <v>104.67602896001499</v>
      </c>
    </row>
    <row r="24" spans="1:3" ht="12.75">
      <c r="A24" s="6">
        <v>4.5</v>
      </c>
      <c r="C24" s="4">
        <f t="shared" si="1"/>
        <v>113.20637308545545</v>
      </c>
    </row>
    <row r="25" spans="1:3" ht="12.75">
      <c r="A25" s="6">
        <v>4.75</v>
      </c>
      <c r="C25" s="4">
        <f t="shared" si="1"/>
        <v>122.41707976191087</v>
      </c>
    </row>
    <row r="26" spans="1:3" ht="12.75">
      <c r="A26" s="6">
        <v>5</v>
      </c>
      <c r="C26" s="4">
        <f t="shared" si="1"/>
        <v>132.35991341598495</v>
      </c>
    </row>
    <row r="27" spans="1:3" ht="12.75">
      <c r="A27" s="6">
        <v>5.25</v>
      </c>
      <c r="C27" s="4">
        <f t="shared" si="1"/>
        <v>143.09015597346675</v>
      </c>
    </row>
    <row r="28" spans="1:3" ht="12.75">
      <c r="A28" s="6">
        <v>5.5</v>
      </c>
      <c r="C28" s="4">
        <f t="shared" si="1"/>
        <v>154.66677435031792</v>
      </c>
    </row>
    <row r="29" spans="1:3" ht="12.75">
      <c r="A29" s="6">
        <v>5.75</v>
      </c>
      <c r="C29" s="4">
        <f t="shared" si="1"/>
        <v>167.15258303198215</v>
      </c>
    </row>
    <row r="30" spans="1:3" ht="12.75">
      <c r="A30" s="6">
        <v>6</v>
      </c>
      <c r="C30" s="4">
        <f t="shared" si="1"/>
        <v>180.61439876040066</v>
      </c>
    </row>
    <row r="31" spans="1:3" ht="12.75">
      <c r="A31" s="6">
        <v>6.25</v>
      </c>
      <c r="C31" s="4">
        <f t="shared" si="1"/>
        <v>195.12318381872623</v>
      </c>
    </row>
    <row r="32" spans="1:3" ht="12.75">
      <c r="A32" s="6">
        <v>6.5</v>
      </c>
      <c r="C32" s="4">
        <f t="shared" si="1"/>
        <v>210.75417381823206</v>
      </c>
    </row>
    <row r="33" spans="1:3" ht="12.75">
      <c r="A33" s="6">
        <v>6.75</v>
      </c>
      <c r="C33" s="4">
        <f t="shared" si="1"/>
        <v>227.58698525093808</v>
      </c>
    </row>
    <row r="34" spans="1:3" ht="12.75">
      <c r="A34" s="6">
        <v>7</v>
      </c>
      <c r="C34" s="4">
        <f t="shared" si="1"/>
        <v>245.70569737787375</v>
      </c>
    </row>
    <row r="35" spans="1:3" ht="12.75">
      <c r="A35" s="6">
        <v>7.25</v>
      </c>
      <c r="C35" s="4">
        <f t="shared" si="1"/>
        <v>265.19890228228201</v>
      </c>
    </row>
    <row r="36" spans="1:3" ht="12.75">
      <c r="A36" s="6">
        <v>7.5</v>
      </c>
      <c r="C36" s="4">
        <f t="shared" si="1"/>
        <v>286.15971613869937</v>
      </c>
    </row>
    <row r="37" spans="1:3" ht="12.75">
      <c r="A37" s="6">
        <v>7.75</v>
      </c>
      <c r="C37" s="4">
        <f t="shared" si="1"/>
        <v>308.6857439463214</v>
      </c>
    </row>
    <row r="38" spans="1:3" ht="12.75">
      <c r="A38" s="6">
        <v>8</v>
      </c>
      <c r="C38" s="4">
        <f t="shared" si="1"/>
        <v>332.87898916738533</v>
      </c>
    </row>
    <row r="39" spans="1:3" ht="12.75">
      <c r="A39" s="6">
        <v>8.25</v>
      </c>
      <c r="C39" s="4">
        <f t="shared" si="1"/>
        <v>358.84569892369791</v>
      </c>
    </row>
    <row r="40" spans="1:3" ht="12.75">
      <c r="A40" s="6">
        <v>8.5</v>
      </c>
      <c r="C40" s="4">
        <f t="shared" si="1"/>
        <v>386.6961346694826</v>
      </c>
    </row>
    <row r="41" spans="1:3" ht="12.75">
      <c r="A41" s="6">
        <v>8.75</v>
      </c>
      <c r="C41" s="4">
        <f t="shared" si="1"/>
        <v>416.54425761714612</v>
      </c>
    </row>
    <row r="42" spans="1:3" ht="12.75">
      <c r="A42" s="6">
        <v>9</v>
      </c>
      <c r="C42" s="4">
        <f t="shared" si="1"/>
        <v>448.50731769406786</v>
      </c>
    </row>
    <row r="43" spans="1:3" ht="12.75">
      <c r="A43" s="6">
        <v>9.25</v>
      </c>
      <c r="C43" s="4">
        <f t="shared" si="1"/>
        <v>482.70533451229039</v>
      </c>
    </row>
    <row r="44" spans="1:3" ht="12.75">
      <c r="A44" s="6">
        <v>9.5</v>
      </c>
      <c r="C44" s="4">
        <f t="shared" si="1"/>
        <v>519.26045880771278</v>
      </c>
    </row>
    <row r="45" spans="1:3" ht="12.75">
      <c r="A45" s="6">
        <v>9.75</v>
      </c>
      <c r="C45" s="4">
        <f t="shared" si="1"/>
        <v>558.29620312881059</v>
      </c>
    </row>
    <row r="46" spans="1:3" ht="12.75">
      <c r="A46" s="6">
        <v>10</v>
      </c>
      <c r="C46" s="4">
        <f t="shared" ref="C46:C77" si="2">((H$6)/(1+EXP(H$7*(A46-H$8))))+H$9</f>
        <v>599.9365313123709</v>
      </c>
    </row>
    <row r="47" spans="1:3" ht="12.75">
      <c r="A47" s="6">
        <v>10.25</v>
      </c>
      <c r="C47" s="4">
        <f t="shared" si="2"/>
        <v>644.30479756588591</v>
      </c>
    </row>
    <row r="48" spans="1:3" ht="12.75">
      <c r="A48" s="6">
        <v>10.5</v>
      </c>
      <c r="C48" s="4">
        <f t="shared" si="2"/>
        <v>691.52252787534121</v>
      </c>
    </row>
    <row r="49" spans="1:5" ht="12.75">
      <c r="A49" s="6">
        <v>10.75</v>
      </c>
      <c r="C49" s="4">
        <f t="shared" si="2"/>
        <v>741.70803906175195</v>
      </c>
    </row>
    <row r="50" spans="1:5" ht="12.75">
      <c r="A50" s="6">
        <v>11</v>
      </c>
      <c r="C50" s="4">
        <f t="shared" si="2"/>
        <v>794.97489419827104</v>
      </c>
    </row>
    <row r="51" spans="1:5" ht="12.75">
      <c r="A51" s="6">
        <v>11.25</v>
      </c>
      <c r="C51" s="4">
        <f t="shared" si="2"/>
        <v>851.43019733130564</v>
      </c>
    </row>
    <row r="52" spans="1:5" ht="12.75">
      <c r="A52" s="6">
        <v>11.5</v>
      </c>
      <c r="C52" s="4">
        <f t="shared" si="2"/>
        <v>911.17273555426277</v>
      </c>
    </row>
    <row r="53" spans="1:5" ht="12.75">
      <c r="A53" s="6">
        <v>11.75</v>
      </c>
      <c r="C53" s="4">
        <f t="shared" si="2"/>
        <v>974.29098245128102</v>
      </c>
    </row>
    <row r="54" spans="1:5" ht="12.75">
      <c r="A54" s="6">
        <v>12</v>
      </c>
      <c r="C54" s="4">
        <f t="shared" si="2"/>
        <v>1040.8609836982657</v>
      </c>
    </row>
    <row r="55" spans="1:5" ht="12.75">
      <c r="A55" s="6">
        <v>12.25</v>
      </c>
      <c r="C55" s="4">
        <f t="shared" si="2"/>
        <v>1110.9441530531537</v>
      </c>
    </row>
    <row r="56" spans="1:5" ht="12.75">
      <c r="A56" s="6">
        <v>12.5</v>
      </c>
      <c r="C56" s="4">
        <f t="shared" si="2"/>
        <v>1184.5850148855902</v>
      </c>
    </row>
    <row r="57" spans="1:5" ht="12.75">
      <c r="A57" s="6">
        <v>12.75</v>
      </c>
      <c r="C57" s="4">
        <f t="shared" si="2"/>
        <v>1261.8089375052775</v>
      </c>
    </row>
    <row r="58" spans="1:5" ht="12.75">
      <c r="A58" s="6">
        <v>13</v>
      </c>
      <c r="C58" s="4">
        <f t="shared" si="2"/>
        <v>1342.6199094813323</v>
      </c>
    </row>
    <row r="59" spans="1:5" ht="12.75">
      <c r="A59" s="6">
        <v>13.25</v>
      </c>
      <c r="C59" s="4">
        <f t="shared" si="2"/>
        <v>1426.9984184553437</v>
      </c>
    </row>
    <row r="60" spans="1:5" ht="12.75">
      <c r="A60" s="6">
        <v>13.5</v>
      </c>
      <c r="C60" s="4">
        <f t="shared" si="2"/>
        <v>1514.8994981251199</v>
      </c>
    </row>
    <row r="61" spans="1:5" ht="12.75">
      <c r="A61" s="6">
        <v>13.75</v>
      </c>
      <c r="C61" s="4">
        <f t="shared" si="2"/>
        <v>1606.2510135567334</v>
      </c>
    </row>
    <row r="62" spans="1:5" ht="12.75">
      <c r="A62" s="6">
        <v>14</v>
      </c>
      <c r="B62" s="5">
        <v>1807</v>
      </c>
      <c r="C62" s="4">
        <f t="shared" si="2"/>
        <v>1700.9522572010344</v>
      </c>
      <c r="E62" s="3">
        <f>(B62-C62)^2</f>
        <v>11246.12375275556</v>
      </c>
    </row>
    <row r="63" spans="1:5" ht="12.75">
      <c r="A63" s="6">
        <v>14.25</v>
      </c>
      <c r="C63" s="4">
        <f t="shared" si="2"/>
        <v>1798.872927410619</v>
      </c>
    </row>
    <row r="64" spans="1:5" ht="12.75">
      <c r="A64" s="6">
        <v>14.5</v>
      </c>
      <c r="C64" s="4">
        <f t="shared" si="2"/>
        <v>1899.8525574201092</v>
      </c>
    </row>
    <row r="65" spans="1:5" ht="12.75">
      <c r="A65" s="6">
        <v>14.75</v>
      </c>
      <c r="C65" s="4">
        <f t="shared" si="2"/>
        <v>2003.7004553490415</v>
      </c>
    </row>
    <row r="66" spans="1:5">
      <c r="A66" s="5">
        <v>15</v>
      </c>
      <c r="B66" s="5">
        <v>1761</v>
      </c>
      <c r="C66" s="4">
        <f t="shared" si="2"/>
        <v>2110.1962046852914</v>
      </c>
      <c r="E66" s="3">
        <f>(B66-C66)^2</f>
        <v>121937.98936661192</v>
      </c>
    </row>
    <row r="67" spans="1:5" ht="12.75">
      <c r="A67" s="6">
        <v>15.25</v>
      </c>
      <c r="C67" s="4">
        <f t="shared" si="2"/>
        <v>2219.0907600160176</v>
      </c>
    </row>
    <row r="68" spans="1:5" ht="12.75">
      <c r="A68" s="6">
        <v>15.5</v>
      </c>
      <c r="C68" s="4">
        <f t="shared" si="2"/>
        <v>2330.1081548676134</v>
      </c>
    </row>
    <row r="69" spans="1:5">
      <c r="A69" s="5">
        <v>15.75</v>
      </c>
      <c r="C69" s="4">
        <f t="shared" si="2"/>
        <v>2442.9478180478386</v>
      </c>
    </row>
    <row r="70" spans="1:5" ht="12.75">
      <c r="A70" s="6">
        <v>16</v>
      </c>
      <c r="B70" s="5">
        <v>2984</v>
      </c>
      <c r="C70" s="4">
        <f t="shared" si="2"/>
        <v>2557.2874727646931</v>
      </c>
      <c r="E70" s="3">
        <f>(B70-C70)^2</f>
        <v>182083.58089954252</v>
      </c>
    </row>
    <row r="71" spans="1:5" ht="12.75">
      <c r="A71" s="6">
        <v>16.25</v>
      </c>
      <c r="C71" s="4">
        <f t="shared" si="2"/>
        <v>2672.7865701562823</v>
      </c>
    </row>
    <row r="72" spans="1:5">
      <c r="A72" s="5">
        <v>16.5</v>
      </c>
      <c r="C72" s="4">
        <f t="shared" si="2"/>
        <v>2789.0901869766808</v>
      </c>
    </row>
    <row r="73" spans="1:5" ht="12.75">
      <c r="A73" s="6">
        <v>16.75</v>
      </c>
      <c r="C73" s="4">
        <f t="shared" si="2"/>
        <v>2905.8332973668089</v>
      </c>
    </row>
    <row r="74" spans="1:5" ht="12.75">
      <c r="A74" s="6">
        <v>17</v>
      </c>
      <c r="C74" s="4">
        <f t="shared" si="2"/>
        <v>3022.6453121595396</v>
      </c>
    </row>
    <row r="75" spans="1:5">
      <c r="A75" s="5">
        <v>17.25</v>
      </c>
      <c r="C75" s="4">
        <f t="shared" si="2"/>
        <v>3139.1547671171693</v>
      </c>
    </row>
    <row r="76" spans="1:5" ht="12.75">
      <c r="A76" s="6">
        <v>17.5</v>
      </c>
      <c r="C76" s="4">
        <f t="shared" si="2"/>
        <v>3254.994034698057</v>
      </c>
    </row>
    <row r="77" spans="1:5" ht="12.75">
      <c r="A77" s="6">
        <v>17.75</v>
      </c>
      <c r="C77" s="4">
        <f t="shared" si="2"/>
        <v>3369.80393286874</v>
      </c>
    </row>
    <row r="78" spans="1:5">
      <c r="A78" s="5">
        <v>18</v>
      </c>
      <c r="B78" s="5">
        <v>3230</v>
      </c>
      <c r="C78" s="4">
        <f t="shared" ref="C78:C109" si="3">((H$6)/(1+EXP(H$7*(A78-H$8))))+H$9</f>
        <v>3483.2381091936136</v>
      </c>
      <c r="E78" s="3">
        <f>(B78-C78)^2</f>
        <v>64129.539947956553</v>
      </c>
    </row>
    <row r="79" spans="1:5" ht="12.75">
      <c r="A79" s="6">
        <v>18.25</v>
      </c>
      <c r="C79" s="4">
        <f t="shared" si="3"/>
        <v>3594.9670886183626</v>
      </c>
    </row>
    <row r="80" spans="1:5" ht="12.75">
      <c r="A80" s="6">
        <v>18.5</v>
      </c>
      <c r="C80" s="4">
        <f t="shared" si="3"/>
        <v>3704.6818883168858</v>
      </c>
    </row>
    <row r="81" spans="1:5">
      <c r="A81" s="5">
        <v>18.75</v>
      </c>
      <c r="C81" s="4">
        <f t="shared" si="3"/>
        <v>3812.0971216916846</v>
      </c>
    </row>
    <row r="82" spans="1:5" ht="12.75">
      <c r="A82" s="6">
        <v>19</v>
      </c>
      <c r="C82" s="4">
        <f t="shared" si="3"/>
        <v>3916.9535348920945</v>
      </c>
    </row>
    <row r="83" spans="1:5" ht="12.75">
      <c r="A83" s="6">
        <v>19.25</v>
      </c>
      <c r="C83" s="4">
        <f t="shared" si="3"/>
        <v>4019.0199417300296</v>
      </c>
    </row>
    <row r="84" spans="1:5">
      <c r="A84" s="5">
        <v>19.5</v>
      </c>
      <c r="C84" s="4">
        <f t="shared" si="3"/>
        <v>4118.0945453260092</v>
      </c>
    </row>
    <row r="85" spans="1:5" ht="12.75">
      <c r="A85" s="6">
        <v>19.75</v>
      </c>
      <c r="C85" s="4">
        <f t="shared" si="3"/>
        <v>4214.0056560172752</v>
      </c>
    </row>
    <row r="86" spans="1:5" ht="12.75">
      <c r="A86" s="6">
        <v>20</v>
      </c>
      <c r="C86" s="4">
        <f t="shared" si="3"/>
        <v>4306.6118340056628</v>
      </c>
    </row>
    <row r="87" spans="1:5">
      <c r="A87" s="5">
        <v>20.25</v>
      </c>
      <c r="C87" s="4">
        <f t="shared" si="3"/>
        <v>4395.8015011635262</v>
      </c>
    </row>
    <row r="88" spans="1:5" ht="12.75">
      <c r="A88" s="6">
        <v>20.5</v>
      </c>
      <c r="C88" s="4">
        <f t="shared" si="3"/>
        <v>4481.4920788740601</v>
      </c>
    </row>
    <row r="89" spans="1:5" ht="12.75">
      <c r="A89" s="6">
        <v>20.75</v>
      </c>
      <c r="C89" s="4">
        <f t="shared" si="3"/>
        <v>4563.6287175530297</v>
      </c>
    </row>
    <row r="90" spans="1:5">
      <c r="A90" s="5">
        <v>21</v>
      </c>
      <c r="C90" s="4">
        <f t="shared" si="3"/>
        <v>4642.1826886272565</v>
      </c>
    </row>
    <row r="91" spans="1:5" ht="12.75">
      <c r="A91" s="6">
        <v>21.25</v>
      </c>
      <c r="C91" s="4">
        <f t="shared" si="3"/>
        <v>4717.1495114839508</v>
      </c>
    </row>
    <row r="92" spans="1:5" ht="12.75">
      <c r="A92" s="6">
        <v>21.5</v>
      </c>
      <c r="C92" s="4">
        <f t="shared" si="3"/>
        <v>4788.546886664255</v>
      </c>
    </row>
    <row r="93" spans="1:5">
      <c r="A93" s="5">
        <v>21.75</v>
      </c>
      <c r="C93" s="4">
        <f t="shared" si="3"/>
        <v>4856.4125028664257</v>
      </c>
    </row>
    <row r="94" spans="1:5" ht="12.75">
      <c r="A94" s="6">
        <v>22</v>
      </c>
      <c r="B94" s="5">
        <v>5040</v>
      </c>
      <c r="C94" s="4">
        <f t="shared" si="3"/>
        <v>4920.8017797109769</v>
      </c>
      <c r="E94" s="3">
        <f>(B94-C94)^2</f>
        <v>14208.215720070475</v>
      </c>
    </row>
    <row r="95" spans="1:5" ht="12.75">
      <c r="A95" s="6">
        <v>22.25</v>
      </c>
      <c r="C95" s="4">
        <f t="shared" si="3"/>
        <v>4981.7856012679404</v>
      </c>
    </row>
    <row r="96" spans="1:5">
      <c r="A96" s="5">
        <v>22.5</v>
      </c>
      <c r="C96" s="4">
        <f t="shared" si="3"/>
        <v>5039.4480875880809</v>
      </c>
    </row>
    <row r="97" spans="1:3" ht="12.75">
      <c r="A97" s="6">
        <v>22.75</v>
      </c>
      <c r="C97" s="4">
        <f t="shared" si="3"/>
        <v>5093.8844433888216</v>
      </c>
    </row>
    <row r="98" spans="1:3" ht="12.75">
      <c r="A98" s="6">
        <v>23</v>
      </c>
      <c r="C98" s="4">
        <f t="shared" si="3"/>
        <v>5145.1989150191812</v>
      </c>
    </row>
    <row r="99" spans="1:3">
      <c r="A99" s="5">
        <v>23.25</v>
      </c>
      <c r="C99" s="4">
        <f t="shared" si="3"/>
        <v>5193.5028791802433</v>
      </c>
    </row>
    <row r="100" spans="1:3" ht="12.75">
      <c r="A100" s="6">
        <v>23.5</v>
      </c>
      <c r="C100" s="4">
        <f t="shared" si="3"/>
        <v>5238.913079839137</v>
      </c>
    </row>
    <row r="101" spans="1:3" ht="12.75">
      <c r="A101" s="6">
        <v>23.75</v>
      </c>
      <c r="C101" s="4">
        <f t="shared" si="3"/>
        <v>5281.550023498412</v>
      </c>
    </row>
    <row r="102" spans="1:3">
      <c r="A102" s="5">
        <v>24</v>
      </c>
      <c r="C102" s="4">
        <f t="shared" si="3"/>
        <v>5321.5365375538277</v>
      </c>
    </row>
    <row r="103" spans="1:3" ht="12.75">
      <c r="A103" s="6">
        <v>24.25</v>
      </c>
      <c r="C103" s="4">
        <f t="shared" si="3"/>
        <v>5358.9964919198255</v>
      </c>
    </row>
    <row r="104" spans="1:3" ht="12.75">
      <c r="A104" s="6">
        <v>24.5</v>
      </c>
      <c r="C104" s="4">
        <f t="shared" si="3"/>
        <v>5394.0536804066996</v>
      </c>
    </row>
    <row r="105" spans="1:3">
      <c r="A105" s="5">
        <v>24.75</v>
      </c>
      <c r="C105" s="4">
        <f t="shared" si="3"/>
        <v>5426.8308554466539</v>
      </c>
    </row>
    <row r="106" spans="1:3" ht="12.75">
      <c r="A106" s="6">
        <v>25</v>
      </c>
      <c r="C106" s="4">
        <f t="shared" si="3"/>
        <v>5457.4489076153477</v>
      </c>
    </row>
    <row r="107" spans="1:3" ht="12.75">
      <c r="A107" s="6">
        <v>25.25</v>
      </c>
      <c r="C107" s="4">
        <f t="shared" si="3"/>
        <v>5486.0261798954698</v>
      </c>
    </row>
    <row r="108" spans="1:3">
      <c r="A108" s="5">
        <v>25.5</v>
      </c>
      <c r="C108" s="4">
        <f t="shared" si="3"/>
        <v>5512.6779056876831</v>
      </c>
    </row>
    <row r="109" spans="1:3" ht="12.75">
      <c r="A109" s="6">
        <v>25.75</v>
      </c>
      <c r="C109" s="4">
        <f t="shared" si="3"/>
        <v>5537.5157591003317</v>
      </c>
    </row>
    <row r="110" spans="1:3" ht="12.75">
      <c r="A110" s="6">
        <v>26</v>
      </c>
      <c r="C110" s="4">
        <f t="shared" ref="C110:C118" si="4">((H$6)/(1+EXP(H$7*(A110-H$8))))+H$9</f>
        <v>5560.6475059548675</v>
      </c>
    </row>
    <row r="111" spans="1:3">
      <c r="A111" s="5">
        <v>26.25</v>
      </c>
      <c r="C111" s="4">
        <f t="shared" si="4"/>
        <v>5582.1767441482834</v>
      </c>
    </row>
    <row r="112" spans="1:3" ht="12.75">
      <c r="A112" s="6">
        <v>26.5</v>
      </c>
      <c r="C112" s="4">
        <f t="shared" si="4"/>
        <v>5602.2027224447811</v>
      </c>
    </row>
    <row r="113" spans="1:5" ht="12.75">
      <c r="A113" s="6">
        <v>26.75</v>
      </c>
      <c r="C113" s="4">
        <f t="shared" si="4"/>
        <v>5620.8202273637371</v>
      </c>
    </row>
    <row r="114" spans="1:5">
      <c r="A114" s="5">
        <v>27</v>
      </c>
      <c r="C114" s="4">
        <f t="shared" si="4"/>
        <v>5638.1195285366539</v>
      </c>
    </row>
    <row r="115" spans="1:5">
      <c r="A115" s="5">
        <v>27.25</v>
      </c>
      <c r="C115" s="4">
        <f t="shared" si="4"/>
        <v>5654.186373677986</v>
      </c>
    </row>
    <row r="116" spans="1:5" ht="12.75">
      <c r="A116" s="6">
        <v>27.5</v>
      </c>
      <c r="C116" s="4">
        <f t="shared" si="4"/>
        <v>5669.10202511838</v>
      </c>
    </row>
    <row r="117" spans="1:5" ht="12.75">
      <c r="A117" s="6">
        <v>27.75</v>
      </c>
      <c r="C117" s="4">
        <f t="shared" si="4"/>
        <v>5682.9433306557967</v>
      </c>
    </row>
    <row r="118" spans="1:5">
      <c r="A118" s="5">
        <v>28</v>
      </c>
      <c r="B118" s="5">
        <v>5654</v>
      </c>
      <c r="C118" s="4">
        <f t="shared" si="4"/>
        <v>5695.7828222691023</v>
      </c>
      <c r="D118" s="4">
        <f t="shared" ref="D118:D126" si="5">((H$6)/(1+EXP(H$7*(A118-H$8))))+H$9</f>
        <v>5695.7828222691023</v>
      </c>
      <c r="E118" s="3">
        <f>(B118-C118)^2</f>
        <v>1745.8042367713931</v>
      </c>
    </row>
    <row r="119" spans="1:5">
      <c r="A119" s="5">
        <v>28.25</v>
      </c>
      <c r="D119" s="4">
        <f t="shared" si="5"/>
        <v>5707.6888369947219</v>
      </c>
    </row>
    <row r="120" spans="1:5" ht="12.75">
      <c r="A120" s="6">
        <v>28.5</v>
      </c>
      <c r="D120" s="4">
        <f t="shared" si="5"/>
        <v>5718.7256549787126</v>
      </c>
    </row>
    <row r="121" spans="1:5" ht="12.75">
      <c r="A121" s="6">
        <v>28.75</v>
      </c>
      <c r="D121" s="4">
        <f t="shared" si="5"/>
        <v>5728.9536503775844</v>
      </c>
    </row>
    <row r="122" spans="1:5">
      <c r="A122" s="5">
        <v>29</v>
      </c>
      <c r="D122" s="4">
        <f t="shared" si="5"/>
        <v>5738.4294513874629</v>
      </c>
    </row>
    <row r="123" spans="1:5">
      <c r="A123" s="5">
        <v>29.25</v>
      </c>
      <c r="D123" s="4">
        <f t="shared" si="5"/>
        <v>5747.2061062312823</v>
      </c>
    </row>
    <row r="124" spans="1:5" ht="12.75">
      <c r="A124" s="6">
        <v>29.5</v>
      </c>
      <c r="D124" s="4">
        <f t="shared" si="5"/>
        <v>5755.3332524282232</v>
      </c>
    </row>
    <row r="125" spans="1:5" ht="12.75">
      <c r="A125" s="6">
        <v>29.75</v>
      </c>
      <c r="D125" s="4">
        <f t="shared" si="5"/>
        <v>5762.8572871102615</v>
      </c>
    </row>
    <row r="126" spans="1:5">
      <c r="A126" s="5">
        <v>30</v>
      </c>
      <c r="D126" s="4">
        <f t="shared" si="5"/>
        <v>5769.8215365401893</v>
      </c>
    </row>
    <row r="128" spans="1:5">
      <c r="E128" s="3">
        <f>SQRT(SUM(E6:E118))</f>
        <v>629.14062599888155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2" sqref="A2:XFD2"/>
    </sheetView>
  </sheetViews>
  <sheetFormatPr defaultColWidth="11" defaultRowHeight="15.75"/>
  <sheetData>
    <row r="2" spans="1:1" ht="46.5">
      <c r="A2" s="12" t="s">
        <v>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B5" s="5" t="s">
        <v>16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26" si="0">((H$6)/(1+EXP(H$7*(A6-H$8))))+H$9</f>
        <v>22.630881395111977</v>
      </c>
      <c r="G6" s="3" t="s">
        <v>11</v>
      </c>
      <c r="H6" s="3">
        <v>1105</v>
      </c>
      <c r="I6" s="3" t="s">
        <v>10</v>
      </c>
    </row>
    <row r="7" spans="1:9" ht="12.75">
      <c r="A7" s="6">
        <v>0.25</v>
      </c>
      <c r="D7" s="4">
        <f t="shared" si="0"/>
        <v>24.493728304104135</v>
      </c>
      <c r="E7" s="8"/>
      <c r="G7" s="3" t="s">
        <v>9</v>
      </c>
      <c r="H7" s="3">
        <v>-0.32329702328228926</v>
      </c>
      <c r="I7" s="3" t="s">
        <v>8</v>
      </c>
    </row>
    <row r="8" spans="1:9" ht="12.75">
      <c r="A8" s="6">
        <v>0.5</v>
      </c>
      <c r="D8" s="4">
        <f t="shared" si="0"/>
        <v>26.506159172447614</v>
      </c>
      <c r="E8" s="8"/>
      <c r="G8" s="3" t="s">
        <v>7</v>
      </c>
      <c r="H8" s="3">
        <v>11.962968603084104</v>
      </c>
      <c r="I8" s="3" t="s">
        <v>6</v>
      </c>
    </row>
    <row r="9" spans="1:9" ht="12.75">
      <c r="A9" s="6">
        <v>0.75</v>
      </c>
      <c r="D9" s="4">
        <f t="shared" si="0"/>
        <v>28.679544848803367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31.026011695661339</v>
      </c>
    </row>
    <row r="11" spans="1:9" ht="12.75">
      <c r="A11" s="6">
        <v>1.25</v>
      </c>
      <c r="D11" s="4">
        <f t="shared" si="0"/>
        <v>33.558473078128827</v>
      </c>
    </row>
    <row r="12" spans="1:9" ht="12.75">
      <c r="A12" s="6">
        <v>1.5</v>
      </c>
      <c r="D12" s="4">
        <f t="shared" si="0"/>
        <v>36.290658705617801</v>
      </c>
      <c r="G12" s="3" t="s">
        <v>3</v>
      </c>
      <c r="H12" s="7">
        <f>RSQ(B6:B79,C6:C79)</f>
        <v>0.94623530755111129</v>
      </c>
    </row>
    <row r="13" spans="1:9" ht="12.75">
      <c r="A13" s="6">
        <v>1.75</v>
      </c>
      <c r="D13" s="4">
        <f t="shared" si="0"/>
        <v>39.237141010816863</v>
      </c>
    </row>
    <row r="14" spans="1:9" ht="12.75">
      <c r="A14" s="6">
        <v>2</v>
      </c>
      <c r="D14" s="4">
        <f t="shared" si="0"/>
        <v>42.413357619182939</v>
      </c>
    </row>
    <row r="15" spans="1:9" ht="12.75">
      <c r="A15" s="6">
        <v>2.25</v>
      </c>
      <c r="D15" s="4">
        <f t="shared" si="0"/>
        <v>45.835628819762974</v>
      </c>
      <c r="G15" s="3" t="s">
        <v>48</v>
      </c>
      <c r="H15" s="3">
        <f>-1*(H6+5)*H7/4</f>
        <v>89.714923960835264</v>
      </c>
    </row>
    <row r="16" spans="1:9" ht="12.75">
      <c r="A16" s="6">
        <v>2.5</v>
      </c>
      <c r="D16" s="4">
        <f t="shared" si="0"/>
        <v>49.521168795534216</v>
      </c>
    </row>
    <row r="17" spans="1:5" ht="12.75">
      <c r="A17" s="6">
        <v>2.75</v>
      </c>
      <c r="D17" s="4">
        <f t="shared" si="0"/>
        <v>53.488089210443739</v>
      </c>
    </row>
    <row r="18" spans="1:5" ht="12.75">
      <c r="A18" s="6">
        <v>3</v>
      </c>
      <c r="D18" s="4">
        <f t="shared" si="0"/>
        <v>57.755393583673225</v>
      </c>
    </row>
    <row r="19" spans="1:5" ht="12.75">
      <c r="A19" s="6">
        <v>3.25</v>
      </c>
      <c r="D19" s="4">
        <f t="shared" si="0"/>
        <v>62.342960713202444</v>
      </c>
    </row>
    <row r="20" spans="1:5" ht="12.75">
      <c r="A20" s="6">
        <v>3.5</v>
      </c>
      <c r="D20" s="4">
        <f t="shared" si="0"/>
        <v>67.271515245679652</v>
      </c>
    </row>
    <row r="21" spans="1:5" ht="12.75">
      <c r="A21" s="6">
        <v>3.75</v>
      </c>
      <c r="D21" s="4">
        <f t="shared" si="0"/>
        <v>72.562583334656765</v>
      </c>
    </row>
    <row r="22" spans="1:5" ht="12.75">
      <c r="A22" s="6">
        <v>4</v>
      </c>
      <c r="D22" s="4">
        <f t="shared" si="0"/>
        <v>78.238431192883297</v>
      </c>
    </row>
    <row r="23" spans="1:5" ht="12.75">
      <c r="A23" s="6">
        <v>4.25</v>
      </c>
      <c r="D23" s="4">
        <f t="shared" si="0"/>
        <v>84.321984236977514</v>
      </c>
    </row>
    <row r="24" spans="1:5" ht="12.75">
      <c r="A24" s="6">
        <v>4.5</v>
      </c>
      <c r="D24" s="4">
        <f t="shared" si="0"/>
        <v>90.836724456834432</v>
      </c>
    </row>
    <row r="25" spans="1:5" ht="12.75">
      <c r="A25" s="6">
        <v>4.75</v>
      </c>
      <c r="D25" s="4">
        <f t="shared" si="0"/>
        <v>97.806563632096314</v>
      </c>
    </row>
    <row r="26" spans="1:5" ht="12.75">
      <c r="A26" s="6">
        <v>5</v>
      </c>
      <c r="B26" s="5">
        <v>127</v>
      </c>
      <c r="C26" s="4">
        <f t="shared" ref="C26:C57" si="1">((H$6)/(1+EXP(H$7*(A26-H$8))))+H$9</f>
        <v>105.25569008035662</v>
      </c>
      <c r="D26" s="4">
        <f t="shared" si="0"/>
        <v>105.25569008035662</v>
      </c>
      <c r="E26" s="3">
        <f>(B26-C26)^2</f>
        <v>472.81501388150173</v>
      </c>
    </row>
    <row r="27" spans="1:5" ht="12.75">
      <c r="A27" s="6">
        <v>5.25</v>
      </c>
      <c r="C27" s="4">
        <f t="shared" si="1"/>
        <v>113.20838677464536</v>
      </c>
    </row>
    <row r="28" spans="1:5" ht="12.75">
      <c r="A28" s="6">
        <v>5.5</v>
      </c>
      <c r="C28" s="4">
        <f t="shared" si="1"/>
        <v>121.68881893046569</v>
      </c>
    </row>
    <row r="29" spans="1:5" ht="12.75">
      <c r="A29" s="6">
        <v>5.75</v>
      </c>
      <c r="C29" s="4">
        <f t="shared" si="1"/>
        <v>130.72078955491747</v>
      </c>
    </row>
    <row r="30" spans="1:5" ht="12.75">
      <c r="A30" s="6">
        <v>6</v>
      </c>
      <c r="C30" s="4">
        <f t="shared" si="1"/>
        <v>140.32746199122528</v>
      </c>
    </row>
    <row r="31" spans="1:5" ht="12.75">
      <c r="A31" s="6">
        <v>6.25</v>
      </c>
      <c r="C31" s="4">
        <f t="shared" si="1"/>
        <v>150.53104919802118</v>
      </c>
    </row>
    <row r="32" spans="1:5" ht="12.75">
      <c r="A32" s="6">
        <v>6.5</v>
      </c>
      <c r="C32" s="4">
        <f t="shared" si="1"/>
        <v>161.3524703867011</v>
      </c>
    </row>
    <row r="33" spans="1:5" ht="12.75">
      <c r="A33" s="6">
        <v>6.75</v>
      </c>
      <c r="C33" s="4">
        <f t="shared" si="1"/>
        <v>172.81097670845409</v>
      </c>
    </row>
    <row r="34" spans="1:5" ht="12.75">
      <c r="A34" s="6">
        <v>7</v>
      </c>
      <c r="B34" s="5">
        <v>229</v>
      </c>
      <c r="C34" s="4">
        <f t="shared" si="1"/>
        <v>184.92374893277869</v>
      </c>
      <c r="E34" s="3">
        <f>(B34-C34)^2</f>
        <v>1942.7159081407274</v>
      </c>
    </row>
    <row r="35" spans="1:5" ht="12.75">
      <c r="A35" s="6">
        <v>7.25</v>
      </c>
      <c r="C35" s="4">
        <f t="shared" si="1"/>
        <v>197.70547147764691</v>
      </c>
    </row>
    <row r="36" spans="1:5" ht="12.75">
      <c r="A36" s="6">
        <v>7.5</v>
      </c>
      <c r="C36" s="4">
        <f t="shared" si="1"/>
        <v>211.16788871018116</v>
      </c>
    </row>
    <row r="37" spans="1:5" ht="12.75">
      <c r="A37" s="6">
        <v>7.75</v>
      </c>
      <c r="C37" s="4">
        <f t="shared" si="1"/>
        <v>225.31935109177485</v>
      </c>
    </row>
    <row r="38" spans="1:5" ht="12.75">
      <c r="A38" s="6">
        <v>8</v>
      </c>
      <c r="C38" s="4">
        <f t="shared" si="1"/>
        <v>240.16436043128016</v>
      </c>
    </row>
    <row r="39" spans="1:5" ht="12.75">
      <c r="A39" s="6">
        <v>8.25</v>
      </c>
      <c r="C39" s="4">
        <f t="shared" si="1"/>
        <v>255.70312515430308</v>
      </c>
    </row>
    <row r="40" spans="1:5" ht="12.75">
      <c r="A40" s="6">
        <v>8.5</v>
      </c>
      <c r="C40" s="4">
        <f t="shared" si="1"/>
        <v>271.93113799883253</v>
      </c>
    </row>
    <row r="41" spans="1:5" ht="12.75">
      <c r="A41" s="6">
        <v>8.75</v>
      </c>
      <c r="C41" s="4">
        <f t="shared" si="1"/>
        <v>288.83878979640701</v>
      </c>
    </row>
    <row r="42" spans="1:5" ht="12.75">
      <c r="A42" s="6">
        <v>9</v>
      </c>
      <c r="C42" s="4">
        <f t="shared" si="1"/>
        <v>306.41103387402705</v>
      </c>
    </row>
    <row r="43" spans="1:5" ht="12.75">
      <c r="A43" s="6">
        <v>9.25</v>
      </c>
      <c r="C43" s="4">
        <f t="shared" si="1"/>
        <v>324.62711599402292</v>
      </c>
    </row>
    <row r="44" spans="1:5" ht="12.75">
      <c r="A44" s="6">
        <v>9.5</v>
      </c>
      <c r="C44" s="4">
        <f t="shared" si="1"/>
        <v>343.46038452443065</v>
      </c>
    </row>
    <row r="45" spans="1:5" ht="12.75">
      <c r="A45" s="6">
        <v>9.75</v>
      </c>
      <c r="C45" s="4">
        <f t="shared" si="1"/>
        <v>362.87819460807123</v>
      </c>
    </row>
    <row r="46" spans="1:5" ht="12.75">
      <c r="A46" s="6">
        <v>10</v>
      </c>
      <c r="C46" s="4">
        <f t="shared" si="1"/>
        <v>382.84191841297945</v>
      </c>
    </row>
    <row r="47" spans="1:5" ht="12.75">
      <c r="A47" s="6">
        <v>10.25</v>
      </c>
      <c r="C47" s="4">
        <f t="shared" si="1"/>
        <v>403.30707108165069</v>
      </c>
    </row>
    <row r="48" spans="1:5" ht="12.75">
      <c r="A48" s="6">
        <v>10.5</v>
      </c>
      <c r="C48" s="4">
        <f t="shared" si="1"/>
        <v>424.22355878581482</v>
      </c>
    </row>
    <row r="49" spans="1:5" ht="12.75">
      <c r="A49" s="6">
        <v>10.75</v>
      </c>
      <c r="C49" s="4">
        <f t="shared" si="1"/>
        <v>445.53605142969604</v>
      </c>
    </row>
    <row r="50" spans="1:5" ht="12.75">
      <c r="A50" s="6">
        <v>11</v>
      </c>
      <c r="C50" s="4">
        <f t="shared" si="1"/>
        <v>467.18447818011225</v>
      </c>
    </row>
    <row r="51" spans="1:5" ht="12.75">
      <c r="A51" s="6">
        <v>11.25</v>
      </c>
      <c r="C51" s="4">
        <f t="shared" si="1"/>
        <v>489.10463934312213</v>
      </c>
    </row>
    <row r="52" spans="1:5" ht="12.75">
      <c r="A52" s="6">
        <v>11.5</v>
      </c>
      <c r="C52" s="4">
        <f t="shared" si="1"/>
        <v>511.22892340451085</v>
      </c>
    </row>
    <row r="53" spans="1:5" ht="12.75">
      <c r="A53" s="6">
        <v>11.75</v>
      </c>
      <c r="C53" s="4">
        <f t="shared" si="1"/>
        <v>533.4871135818106</v>
      </c>
    </row>
    <row r="54" spans="1:5" ht="12.75">
      <c r="A54" s="6">
        <v>12</v>
      </c>
      <c r="C54" s="4">
        <f t="shared" si="1"/>
        <v>555.80726427997183</v>
      </c>
    </row>
    <row r="55" spans="1:5" ht="12.75">
      <c r="A55" s="6">
        <v>12.25</v>
      </c>
      <c r="C55" s="4">
        <f t="shared" si="1"/>
        <v>578.11662466284304</v>
      </c>
    </row>
    <row r="56" spans="1:5" ht="12.75">
      <c r="A56" s="6">
        <v>12.5</v>
      </c>
      <c r="C56" s="4">
        <f t="shared" si="1"/>
        <v>600.34258436633115</v>
      </c>
    </row>
    <row r="57" spans="1:5" ht="12.75">
      <c r="A57" s="6">
        <v>12.75</v>
      </c>
      <c r="C57" s="4">
        <f t="shared" si="1"/>
        <v>622.41361534007524</v>
      </c>
    </row>
    <row r="58" spans="1:5" ht="12.75">
      <c r="A58" s="6">
        <v>13</v>
      </c>
      <c r="C58" s="4">
        <f t="shared" ref="C58:C79" si="2">((H$6)/(1+EXP(H$7*(A58-H$8))))+H$9</f>
        <v>644.26018398667202</v>
      </c>
    </row>
    <row r="59" spans="1:5" ht="12.75">
      <c r="A59" s="6">
        <v>13.25</v>
      </c>
      <c r="C59" s="4">
        <f t="shared" si="2"/>
        <v>665.81560915791886</v>
      </c>
    </row>
    <row r="60" spans="1:5" ht="12.75">
      <c r="A60" s="6">
        <v>13.5</v>
      </c>
      <c r="C60" s="4">
        <f t="shared" si="2"/>
        <v>687.01684406746369</v>
      </c>
    </row>
    <row r="61" spans="1:5" ht="12.75">
      <c r="A61" s="6">
        <v>13.75</v>
      </c>
      <c r="C61" s="4">
        <f t="shared" si="2"/>
        <v>707.80516361412333</v>
      </c>
    </row>
    <row r="62" spans="1:5" ht="12.75">
      <c r="A62" s="6">
        <v>14</v>
      </c>
      <c r="B62" s="5">
        <v>607</v>
      </c>
      <c r="C62" s="4">
        <f t="shared" si="2"/>
        <v>728.12674274661344</v>
      </c>
      <c r="E62" s="3">
        <f>(B62-C62)^2</f>
        <v>14671.687808404273</v>
      </c>
    </row>
    <row r="63" spans="1:5" ht="12.75">
      <c r="A63" s="6">
        <v>14</v>
      </c>
      <c r="B63" s="5">
        <v>747</v>
      </c>
      <c r="C63" s="4">
        <f t="shared" si="2"/>
        <v>728.12674274661344</v>
      </c>
      <c r="E63" s="3">
        <f>(B63-C63)^2</f>
        <v>356.19983935250821</v>
      </c>
    </row>
    <row r="64" spans="1:5" ht="12.75">
      <c r="A64" s="6">
        <v>14.25</v>
      </c>
      <c r="C64" s="4">
        <f t="shared" si="2"/>
        <v>747.93311606855764</v>
      </c>
    </row>
    <row r="65" spans="1:5" ht="12.75">
      <c r="A65" s="6">
        <v>14.5</v>
      </c>
      <c r="C65" s="4">
        <f t="shared" si="2"/>
        <v>767.18151360013042</v>
      </c>
    </row>
    <row r="66" spans="1:5" ht="12.75">
      <c r="A66" s="6">
        <v>14.75</v>
      </c>
      <c r="C66" s="4">
        <f t="shared" si="2"/>
        <v>785.83507220862714</v>
      </c>
    </row>
    <row r="67" spans="1:5">
      <c r="A67" s="5">
        <v>15</v>
      </c>
      <c r="C67" s="4">
        <f t="shared" si="2"/>
        <v>803.86292645574304</v>
      </c>
    </row>
    <row r="68" spans="1:5" ht="12.75">
      <c r="A68" s="6">
        <v>15.25</v>
      </c>
      <c r="C68" s="4">
        <f t="shared" si="2"/>
        <v>821.24018629285729</v>
      </c>
    </row>
    <row r="69" spans="1:5" ht="12.75">
      <c r="A69" s="6">
        <v>15.5</v>
      </c>
      <c r="C69" s="4">
        <f t="shared" si="2"/>
        <v>837.94781203244395</v>
      </c>
    </row>
    <row r="70" spans="1:5">
      <c r="A70" s="5">
        <v>15.75</v>
      </c>
      <c r="C70" s="4">
        <f t="shared" si="2"/>
        <v>853.97239925897702</v>
      </c>
    </row>
    <row r="71" spans="1:5" ht="12.75">
      <c r="A71" s="6">
        <v>16</v>
      </c>
      <c r="C71" s="4">
        <f t="shared" si="2"/>
        <v>869.30588779867878</v>
      </c>
    </row>
    <row r="72" spans="1:5" ht="12.75">
      <c r="A72" s="6">
        <v>16.25</v>
      </c>
      <c r="C72" s="4">
        <f t="shared" si="2"/>
        <v>883.94520957646228</v>
      </c>
    </row>
    <row r="73" spans="1:5">
      <c r="A73" s="5">
        <v>16.5</v>
      </c>
      <c r="C73" s="4">
        <f t="shared" si="2"/>
        <v>897.89189022255016</v>
      </c>
    </row>
    <row r="74" spans="1:5" ht="12.75">
      <c r="A74" s="6">
        <v>16.75</v>
      </c>
      <c r="C74" s="4">
        <f t="shared" si="2"/>
        <v>911.15161875057493</v>
      </c>
    </row>
    <row r="75" spans="1:5" ht="12.75">
      <c r="A75" s="6">
        <v>17</v>
      </c>
      <c r="C75" s="4">
        <f t="shared" si="2"/>
        <v>923.73379862973479</v>
      </c>
    </row>
    <row r="76" spans="1:5">
      <c r="A76" s="5">
        <v>17.25</v>
      </c>
      <c r="C76" s="4">
        <f t="shared" si="2"/>
        <v>935.65109223738614</v>
      </c>
    </row>
    <row r="77" spans="1:5" ht="12.75">
      <c r="A77" s="6">
        <v>17.5</v>
      </c>
      <c r="C77" s="4">
        <f t="shared" si="2"/>
        <v>946.91896912310244</v>
      </c>
    </row>
    <row r="78" spans="1:5" ht="12.75">
      <c r="A78" s="6">
        <v>17.75</v>
      </c>
      <c r="C78" s="4">
        <f t="shared" si="2"/>
        <v>957.55526684802965</v>
      </c>
    </row>
    <row r="79" spans="1:5">
      <c r="A79" s="5">
        <v>18</v>
      </c>
      <c r="B79" s="5">
        <v>1105</v>
      </c>
      <c r="C79" s="4">
        <f t="shared" si="2"/>
        <v>967.57977147641304</v>
      </c>
      <c r="D79" s="4">
        <f t="shared" ref="D79:D110" si="3">((H$6)/(1+EXP(H$7*(A79-H$8))))+H$9</f>
        <v>967.57977147641304</v>
      </c>
      <c r="E79" s="3">
        <f>(B79-C79)^2</f>
        <v>18884.319207474862</v>
      </c>
    </row>
    <row r="80" spans="1:5" ht="12.75">
      <c r="A80" s="6">
        <v>18.25</v>
      </c>
      <c r="D80" s="4">
        <f t="shared" si="3"/>
        <v>977.01382316403294</v>
      </c>
    </row>
    <row r="81" spans="1:5" ht="12.75">
      <c r="A81" s="6">
        <v>18.5</v>
      </c>
      <c r="D81" s="4">
        <f t="shared" si="3"/>
        <v>985.8799507673524</v>
      </c>
    </row>
    <row r="82" spans="1:5">
      <c r="A82" s="5">
        <v>18.75</v>
      </c>
      <c r="D82" s="4">
        <f t="shared" si="3"/>
        <v>994.20153802641232</v>
      </c>
    </row>
    <row r="83" spans="1:5" ht="12.75">
      <c r="A83" s="6">
        <v>19</v>
      </c>
      <c r="D83" s="4">
        <f t="shared" si="3"/>
        <v>1002.002522677332</v>
      </c>
    </row>
    <row r="84" spans="1:5" ht="12.75">
      <c r="A84" s="6">
        <v>19.25</v>
      </c>
      <c r="D84" s="4">
        <f t="shared" si="3"/>
        <v>1009.3071288367806</v>
      </c>
    </row>
    <row r="85" spans="1:5">
      <c r="A85" s="5">
        <v>19.5</v>
      </c>
      <c r="D85" s="4">
        <f t="shared" si="3"/>
        <v>1016.1396321705345</v>
      </c>
    </row>
    <row r="86" spans="1:5" ht="12.75">
      <c r="A86" s="6">
        <v>19.75</v>
      </c>
      <c r="D86" s="4">
        <f t="shared" si="3"/>
        <v>1022.5241567026932</v>
      </c>
    </row>
    <row r="87" spans="1:5" ht="12.75">
      <c r="A87" s="6">
        <v>20</v>
      </c>
      <c r="D87" s="4">
        <f t="shared" si="3"/>
        <v>1028.4845016272288</v>
      </c>
    </row>
    <row r="88" spans="1:5">
      <c r="A88" s="5">
        <v>20.25</v>
      </c>
      <c r="D88" s="4">
        <f t="shared" si="3"/>
        <v>1034.0439961316865</v>
      </c>
    </row>
    <row r="89" spans="1:5" ht="12.75">
      <c r="A89" s="6">
        <v>20.5</v>
      </c>
      <c r="D89" s="4">
        <f t="shared" si="3"/>
        <v>1039.2253800147266</v>
      </c>
      <c r="E89" s="3">
        <f>SUM(E22:E79)</f>
        <v>36327.737777253875</v>
      </c>
    </row>
    <row r="90" spans="1:5" ht="12.75">
      <c r="A90" s="6">
        <v>20.75</v>
      </c>
      <c r="D90" s="4">
        <f t="shared" si="3"/>
        <v>1044.0507077551208</v>
      </c>
    </row>
    <row r="91" spans="1:5">
      <c r="A91" s="5">
        <v>21</v>
      </c>
      <c r="D91" s="4">
        <f t="shared" si="3"/>
        <v>1048.5412736507321</v>
      </c>
    </row>
    <row r="92" spans="1:5" ht="12.75">
      <c r="A92" s="6">
        <v>21.25</v>
      </c>
      <c r="D92" s="4">
        <f t="shared" si="3"/>
        <v>1052.717555674237</v>
      </c>
    </row>
    <row r="93" spans="1:5" ht="12.75">
      <c r="A93" s="6">
        <v>21.5</v>
      </c>
      <c r="D93" s="4">
        <f t="shared" si="3"/>
        <v>1056.5991757720076</v>
      </c>
    </row>
    <row r="94" spans="1:5">
      <c r="A94" s="5">
        <v>21.75</v>
      </c>
      <c r="D94" s="4">
        <f t="shared" si="3"/>
        <v>1060.2048744497254</v>
      </c>
    </row>
    <row r="95" spans="1:5" ht="12.75">
      <c r="A95" s="6">
        <v>22</v>
      </c>
      <c r="D95" s="4">
        <f t="shared" si="3"/>
        <v>1063.5524976311692</v>
      </c>
    </row>
    <row r="96" spans="1:5" ht="12.75">
      <c r="A96" s="6">
        <v>22.25</v>
      </c>
      <c r="D96" s="4">
        <f t="shared" si="3"/>
        <v>1066.6589939353705</v>
      </c>
    </row>
    <row r="97" spans="1:4">
      <c r="A97" s="5">
        <v>22.5</v>
      </c>
      <c r="D97" s="4">
        <f t="shared" si="3"/>
        <v>1069.5404206840142</v>
      </c>
    </row>
    <row r="98" spans="1:4" ht="12.75">
      <c r="A98" s="6">
        <v>22.75</v>
      </c>
      <c r="D98" s="4">
        <f t="shared" si="3"/>
        <v>1072.211957119378</v>
      </c>
    </row>
    <row r="99" spans="1:4" ht="12.75">
      <c r="A99" s="6">
        <v>23</v>
      </c>
      <c r="D99" s="4">
        <f t="shared" si="3"/>
        <v>1074.6879234784087</v>
      </c>
    </row>
    <row r="100" spans="1:4">
      <c r="A100" s="5">
        <v>23.25</v>
      </c>
      <c r="D100" s="4">
        <f t="shared" si="3"/>
        <v>1076.981804727322</v>
      </c>
    </row>
    <row r="101" spans="1:4" ht="12.75">
      <c r="A101" s="6">
        <v>23.5</v>
      </c>
      <c r="D101" s="4">
        <f t="shared" si="3"/>
        <v>1079.1062779108454</v>
      </c>
    </row>
    <row r="102" spans="1:4" ht="12.75">
      <c r="A102" s="6">
        <v>23.75</v>
      </c>
      <c r="D102" s="4">
        <f t="shared" si="3"/>
        <v>1081.0732422094043</v>
      </c>
    </row>
    <row r="103" spans="1:4">
      <c r="A103" s="5">
        <v>24</v>
      </c>
      <c r="D103" s="4">
        <f t="shared" si="3"/>
        <v>1082.8938509252384</v>
      </c>
    </row>
    <row r="104" spans="1:4" ht="12.75">
      <c r="A104" s="6">
        <v>24.25</v>
      </c>
      <c r="D104" s="4">
        <f t="shared" si="3"/>
        <v>1084.5785447343133</v>
      </c>
    </row>
    <row r="105" spans="1:4" ht="12.75">
      <c r="A105" s="6">
        <v>24.5</v>
      </c>
      <c r="D105" s="4">
        <f t="shared" si="3"/>
        <v>1086.1370856449907</v>
      </c>
    </row>
    <row r="106" spans="1:4">
      <c r="A106" s="5">
        <v>24.75</v>
      </c>
      <c r="D106" s="4">
        <f t="shared" si="3"/>
        <v>1087.5785911971354</v>
      </c>
    </row>
    <row r="107" spans="1:4" ht="12.75">
      <c r="A107" s="6">
        <v>25</v>
      </c>
      <c r="D107" s="4">
        <f t="shared" si="3"/>
        <v>1088.9115685171973</v>
      </c>
    </row>
    <row r="108" spans="1:4" ht="12.75">
      <c r="A108" s="6">
        <v>25.25</v>
      </c>
      <c r="D108" s="4">
        <f t="shared" si="3"/>
        <v>1090.1439479165426</v>
      </c>
    </row>
    <row r="109" spans="1:4">
      <c r="A109" s="5">
        <v>25.5</v>
      </c>
      <c r="D109" s="4">
        <f t="shared" si="3"/>
        <v>1091.2831157827043</v>
      </c>
    </row>
    <row r="110" spans="1:4" ht="12.75">
      <c r="A110" s="6">
        <v>25.75</v>
      </c>
      <c r="D110" s="4">
        <f t="shared" si="3"/>
        <v>1092.3359465670812</v>
      </c>
    </row>
    <row r="111" spans="1:4" ht="12.75">
      <c r="A111" s="6">
        <v>26</v>
      </c>
      <c r="D111" s="4">
        <f t="shared" ref="D111:D127" si="4">((H$6)/(1+EXP(H$7*(A111-H$8))))+H$9</f>
        <v>1093.3088337188074</v>
      </c>
    </row>
    <row r="112" spans="1:4">
      <c r="A112" s="5">
        <v>26.25</v>
      </c>
      <c r="D112" s="4">
        <f t="shared" si="4"/>
        <v>1094.2077194537851</v>
      </c>
    </row>
    <row r="113" spans="1:4" ht="12.75">
      <c r="A113" s="6">
        <v>26.5</v>
      </c>
      <c r="D113" s="4">
        <f t="shared" si="4"/>
        <v>1095.0381232810678</v>
      </c>
    </row>
    <row r="114" spans="1:4" ht="12.75">
      <c r="A114" s="6">
        <v>26.75</v>
      </c>
      <c r="D114" s="4">
        <f t="shared" si="4"/>
        <v>1095.8051692365573</v>
      </c>
    </row>
    <row r="115" spans="1:4">
      <c r="A115" s="5">
        <v>27</v>
      </c>
      <c r="D115" s="4">
        <f t="shared" si="4"/>
        <v>1096.5136117970555</v>
      </c>
    </row>
    <row r="116" spans="1:4" ht="12.75">
      <c r="A116" s="6">
        <v>27.25</v>
      </c>
      <c r="D116" s="4">
        <f t="shared" si="4"/>
        <v>1097.1678604666602</v>
      </c>
    </row>
    <row r="117" spans="1:4" ht="12.75">
      <c r="A117" s="6">
        <v>27.5</v>
      </c>
      <c r="D117" s="4">
        <f t="shared" si="4"/>
        <v>1097.7720030429186</v>
      </c>
    </row>
    <row r="118" spans="1:4">
      <c r="A118" s="5">
        <v>27.75</v>
      </c>
      <c r="D118" s="4">
        <f t="shared" si="4"/>
        <v>1098.3298275824968</v>
      </c>
    </row>
    <row r="119" spans="1:4" ht="12.75">
      <c r="A119" s="6">
        <v>28</v>
      </c>
      <c r="D119" s="4">
        <f t="shared" si="4"/>
        <v>1098.8448430958711</v>
      </c>
    </row>
    <row r="120" spans="1:4" ht="12.75">
      <c r="A120" s="6">
        <v>28.25</v>
      </c>
      <c r="D120" s="4">
        <f t="shared" si="4"/>
        <v>1099.3202990080752</v>
      </c>
    </row>
    <row r="121" spans="1:4">
      <c r="A121" s="5">
        <v>28.5</v>
      </c>
      <c r="D121" s="4">
        <f t="shared" si="4"/>
        <v>1099.7592034281922</v>
      </c>
    </row>
    <row r="122" spans="1:4" ht="12.75">
      <c r="A122" s="6">
        <v>28.75</v>
      </c>
      <c r="D122" s="4">
        <f t="shared" si="4"/>
        <v>1100.164340274353</v>
      </c>
    </row>
    <row r="123" spans="1:4" ht="12.75">
      <c r="A123" s="6">
        <v>29</v>
      </c>
      <c r="D123" s="4">
        <f t="shared" si="4"/>
        <v>1100.5382853037872</v>
      </c>
    </row>
    <row r="124" spans="1:4">
      <c r="A124" s="5">
        <v>29.25</v>
      </c>
      <c r="D124" s="4">
        <f t="shared" si="4"/>
        <v>1100.8834210991549</v>
      </c>
    </row>
    <row r="125" spans="1:4" ht="12.75">
      <c r="A125" s="6">
        <v>29.5</v>
      </c>
      <c r="D125" s="4">
        <f t="shared" si="4"/>
        <v>1101.2019510631885</v>
      </c>
    </row>
    <row r="126" spans="1:4" ht="12.75">
      <c r="A126" s="6">
        <v>29.75</v>
      </c>
      <c r="D126" s="4">
        <f t="shared" si="4"/>
        <v>1101.4959124737622</v>
      </c>
    </row>
    <row r="127" spans="1:4">
      <c r="A127" s="5">
        <v>30</v>
      </c>
      <c r="D127" s="4">
        <f t="shared" si="4"/>
        <v>1101.7671886510016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150" zoomScaleNormal="150" zoomScalePageLayoutView="150" workbookViewId="0">
      <selection activeCell="G15" sqref="G15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14" si="0">((H$6)/(1+EXP(H$7*(A6-H$8))))+H$9</f>
        <v>16.526505714951675</v>
      </c>
      <c r="G6" s="3" t="s">
        <v>11</v>
      </c>
      <c r="H6" s="3">
        <v>1282</v>
      </c>
      <c r="I6" s="3" t="s">
        <v>10</v>
      </c>
    </row>
    <row r="7" spans="1:9" ht="12.75">
      <c r="A7" s="6">
        <v>0.25</v>
      </c>
      <c r="D7" s="4">
        <f t="shared" si="0"/>
        <v>17.867118882828485</v>
      </c>
      <c r="E7" s="8"/>
      <c r="G7" s="3" t="s">
        <v>9</v>
      </c>
      <c r="H7" s="3">
        <v>-0.31622611590123417</v>
      </c>
      <c r="I7" s="3" t="s">
        <v>8</v>
      </c>
    </row>
    <row r="8" spans="1:9" ht="12.75">
      <c r="A8" s="6">
        <v>0.5</v>
      </c>
      <c r="D8" s="4">
        <f t="shared" si="0"/>
        <v>19.314821383995351</v>
      </c>
      <c r="E8" s="8"/>
      <c r="G8" s="3" t="s">
        <v>7</v>
      </c>
      <c r="H8" s="3">
        <v>13.718778803466247</v>
      </c>
      <c r="I8" s="3" t="s">
        <v>6</v>
      </c>
    </row>
    <row r="9" spans="1:9" ht="12.75">
      <c r="A9" s="6">
        <v>0.75</v>
      </c>
      <c r="D9" s="4">
        <f t="shared" si="0"/>
        <v>20.877888230671243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22.565186950314459</v>
      </c>
    </row>
    <row r="11" spans="1:9" ht="12.75">
      <c r="A11" s="6">
        <v>1.25</v>
      </c>
      <c r="D11" s="4">
        <f t="shared" si="0"/>
        <v>24.386212088287149</v>
      </c>
    </row>
    <row r="12" spans="1:9" ht="12.75">
      <c r="A12" s="6">
        <v>1.5</v>
      </c>
      <c r="D12" s="4">
        <f t="shared" si="0"/>
        <v>26.351120332970954</v>
      </c>
      <c r="G12" s="3">
        <v>12</v>
      </c>
      <c r="H12" s="7">
        <f>RSQ(B6:B102,C6:C102)</f>
        <v>0.9830125283291008</v>
      </c>
    </row>
    <row r="13" spans="1:9" ht="12.75">
      <c r="A13" s="6">
        <v>1.75</v>
      </c>
      <c r="D13" s="4">
        <f t="shared" si="0"/>
        <v>28.470765991129326</v>
      </c>
    </row>
    <row r="14" spans="1:9" ht="12.75">
      <c r="A14" s="6">
        <v>2</v>
      </c>
      <c r="B14" s="5">
        <v>50.3</v>
      </c>
      <c r="C14" s="4">
        <f t="shared" ref="C14:C45" si="1">((H$6)/(1+EXP(H$7*(A14-H$8))))+H$9</f>
        <v>30.75673647726596</v>
      </c>
      <c r="D14" s="4">
        <f t="shared" si="0"/>
        <v>30.75673647726596</v>
      </c>
      <c r="E14" s="3">
        <f>(B14-C14)^2</f>
        <v>381.93914911902681</v>
      </c>
    </row>
    <row r="15" spans="1:9" ht="12.75">
      <c r="A15" s="6">
        <v>2.25</v>
      </c>
      <c r="C15" s="4">
        <f t="shared" si="1"/>
        <v>33.221387407510001</v>
      </c>
      <c r="G15" s="3" t="s">
        <v>48</v>
      </c>
      <c r="H15" s="3">
        <f>-1*(H6+5)*H7/4</f>
        <v>101.74575279122209</v>
      </c>
    </row>
    <row r="16" spans="1:9" ht="12.75">
      <c r="A16" s="6">
        <v>2.5</v>
      </c>
      <c r="C16" s="4">
        <f t="shared" si="1"/>
        <v>35.877876805458222</v>
      </c>
    </row>
    <row r="17" spans="1:3" ht="12.75">
      <c r="A17" s="6">
        <v>2.75</v>
      </c>
      <c r="C17" s="4">
        <f t="shared" si="1"/>
        <v>38.7401978338006</v>
      </c>
    </row>
    <row r="18" spans="1:3" ht="12.75">
      <c r="A18" s="6">
        <v>3</v>
      </c>
      <c r="C18" s="4">
        <f t="shared" si="1"/>
        <v>41.823209360975746</v>
      </c>
    </row>
    <row r="19" spans="1:3" ht="12.75">
      <c r="A19" s="6">
        <v>3.25</v>
      </c>
      <c r="C19" s="4">
        <f t="shared" si="1"/>
        <v>45.142663556282294</v>
      </c>
    </row>
    <row r="20" spans="1:3" ht="12.75">
      <c r="A20" s="6">
        <v>3.5</v>
      </c>
      <c r="C20" s="4">
        <f t="shared" si="1"/>
        <v>48.715229579851325</v>
      </c>
    </row>
    <row r="21" spans="1:3" ht="12.75">
      <c r="A21" s="6">
        <v>3.75</v>
      </c>
      <c r="C21" s="4">
        <f t="shared" si="1"/>
        <v>52.558512296098407</v>
      </c>
    </row>
    <row r="22" spans="1:3" ht="12.75">
      <c r="A22" s="6">
        <v>4</v>
      </c>
      <c r="C22" s="4">
        <f t="shared" si="1"/>
        <v>56.691064791680539</v>
      </c>
    </row>
    <row r="23" spans="1:3" ht="12.75">
      <c r="A23" s="6">
        <v>4.25</v>
      </c>
      <c r="C23" s="4">
        <f t="shared" si="1"/>
        <v>61.132393323204134</v>
      </c>
    </row>
    <row r="24" spans="1:3" ht="12.75">
      <c r="A24" s="6">
        <v>4.5</v>
      </c>
      <c r="C24" s="4">
        <f t="shared" si="1"/>
        <v>65.902953158401942</v>
      </c>
    </row>
    <row r="25" spans="1:3" ht="12.75">
      <c r="A25" s="6">
        <v>4.75</v>
      </c>
      <c r="C25" s="4">
        <f t="shared" si="1"/>
        <v>71.024133610657643</v>
      </c>
    </row>
    <row r="26" spans="1:3" ht="12.75">
      <c r="A26" s="6">
        <v>5</v>
      </c>
      <c r="C26" s="4">
        <f t="shared" si="1"/>
        <v>76.518230405219896</v>
      </c>
    </row>
    <row r="27" spans="1:3" ht="12.75">
      <c r="A27" s="6">
        <v>5.25</v>
      </c>
      <c r="C27" s="4">
        <f t="shared" si="1"/>
        <v>82.408403362205888</v>
      </c>
    </row>
    <row r="28" spans="1:3" ht="12.75">
      <c r="A28" s="6">
        <v>5.5</v>
      </c>
      <c r="C28" s="4">
        <f t="shared" si="1"/>
        <v>88.71861724409473</v>
      </c>
    </row>
    <row r="29" spans="1:3" ht="12.75">
      <c r="A29" s="6">
        <v>5.75</v>
      </c>
      <c r="C29" s="4">
        <f t="shared" si="1"/>
        <v>95.473563503120118</v>
      </c>
    </row>
    <row r="30" spans="1:3" ht="12.75">
      <c r="A30" s="6">
        <v>6</v>
      </c>
      <c r="C30" s="4">
        <f t="shared" si="1"/>
        <v>102.69856058789843</v>
      </c>
    </row>
    <row r="31" spans="1:3" ht="12.75">
      <c r="A31" s="6">
        <v>6.25</v>
      </c>
      <c r="C31" s="4">
        <f t="shared" si="1"/>
        <v>110.41943044175756</v>
      </c>
    </row>
    <row r="32" spans="1:3" ht="12.75">
      <c r="A32" s="6">
        <v>6.5</v>
      </c>
      <c r="C32" s="4">
        <f t="shared" si="1"/>
        <v>118.66234886238504</v>
      </c>
    </row>
    <row r="33" spans="1:3" ht="12.75">
      <c r="A33" s="6">
        <v>6.75</v>
      </c>
      <c r="C33" s="4">
        <f t="shared" si="1"/>
        <v>127.45366751003479</v>
      </c>
    </row>
    <row r="34" spans="1:3" ht="12.75">
      <c r="A34" s="6">
        <v>7</v>
      </c>
      <c r="C34" s="4">
        <f t="shared" si="1"/>
        <v>136.81970556730866</v>
      </c>
    </row>
    <row r="35" spans="1:3" ht="12.75">
      <c r="A35" s="6">
        <v>7.25</v>
      </c>
      <c r="C35" s="4">
        <f t="shared" si="1"/>
        <v>146.78650938577735</v>
      </c>
    </row>
    <row r="36" spans="1:3" ht="12.75">
      <c r="A36" s="6">
        <v>7.5</v>
      </c>
      <c r="C36" s="4">
        <f t="shared" si="1"/>
        <v>157.37957892148185</v>
      </c>
    </row>
    <row r="37" spans="1:3" ht="12.75">
      <c r="A37" s="6">
        <v>7.75</v>
      </c>
      <c r="C37" s="4">
        <f t="shared" si="1"/>
        <v>168.62356037925673</v>
      </c>
    </row>
    <row r="38" spans="1:3" ht="12.75">
      <c r="A38" s="6">
        <v>8</v>
      </c>
      <c r="C38" s="4">
        <f t="shared" si="1"/>
        <v>180.54190526846085</v>
      </c>
    </row>
    <row r="39" spans="1:3" ht="12.75">
      <c r="A39" s="6">
        <v>8.25</v>
      </c>
      <c r="C39" s="4">
        <f t="shared" si="1"/>
        <v>193.15649702888351</v>
      </c>
    </row>
    <row r="40" spans="1:3" ht="12.75">
      <c r="A40" s="6">
        <v>8.5</v>
      </c>
      <c r="C40" s="4">
        <f t="shared" si="1"/>
        <v>206.48724751717609</v>
      </c>
    </row>
    <row r="41" spans="1:3" ht="12.75">
      <c r="A41" s="6">
        <v>8.75</v>
      </c>
      <c r="C41" s="4">
        <f t="shared" si="1"/>
        <v>220.55166694373861</v>
      </c>
    </row>
    <row r="42" spans="1:3" ht="12.75">
      <c r="A42" s="6">
        <v>9</v>
      </c>
      <c r="C42" s="4">
        <f t="shared" si="1"/>
        <v>235.36441229858556</v>
      </c>
    </row>
    <row r="43" spans="1:3" ht="12.75">
      <c r="A43" s="6">
        <v>9.25</v>
      </c>
      <c r="C43" s="4">
        <f t="shared" si="1"/>
        <v>250.93682086955221</v>
      </c>
    </row>
    <row r="44" spans="1:3" ht="12.75">
      <c r="A44" s="6">
        <v>9.5</v>
      </c>
      <c r="C44" s="4">
        <f t="shared" si="1"/>
        <v>267.27643708899893</v>
      </c>
    </row>
    <row r="45" spans="1:3" ht="12.75">
      <c r="A45" s="6">
        <v>9.75</v>
      </c>
      <c r="C45" s="4">
        <f t="shared" si="1"/>
        <v>284.38654258116651</v>
      </c>
    </row>
    <row r="46" spans="1:3" ht="12.75">
      <c r="A46" s="6">
        <v>10</v>
      </c>
      <c r="C46" s="4">
        <f t="shared" ref="C46:C77" si="2">((H$6)/(1+EXP(H$7*(A46-H$8))))+H$9</f>
        <v>302.26570084043971</v>
      </c>
    </row>
    <row r="47" spans="1:3" ht="12.75">
      <c r="A47" s="6">
        <v>10.25</v>
      </c>
      <c r="C47" s="4">
        <f t="shared" si="2"/>
        <v>320.90732935523425</v>
      </c>
    </row>
    <row r="48" spans="1:3" ht="12.75">
      <c r="A48" s="6">
        <v>10.5</v>
      </c>
      <c r="C48" s="4">
        <f t="shared" si="2"/>
        <v>340.29931309604029</v>
      </c>
    </row>
    <row r="49" spans="1:3" ht="12.75">
      <c r="A49" s="6">
        <v>10.75</v>
      </c>
      <c r="C49" s="4">
        <f t="shared" si="2"/>
        <v>360.4236739965009</v>
      </c>
    </row>
    <row r="50" spans="1:3" ht="12.75">
      <c r="A50" s="6">
        <v>11</v>
      </c>
      <c r="C50" s="4">
        <f t="shared" si="2"/>
        <v>381.25631126201131</v>
      </c>
    </row>
    <row r="51" spans="1:3" ht="12.75">
      <c r="A51" s="6">
        <v>11.25</v>
      </c>
      <c r="C51" s="4">
        <f t="shared" si="2"/>
        <v>402.76682694058059</v>
      </c>
    </row>
    <row r="52" spans="1:3" ht="12.75">
      <c r="A52" s="6">
        <v>11.5</v>
      </c>
      <c r="C52" s="4">
        <f t="shared" si="2"/>
        <v>424.91845010596825</v>
      </c>
    </row>
    <row r="53" spans="1:3" ht="12.75">
      <c r="A53" s="6">
        <v>11.75</v>
      </c>
      <c r="C53" s="4">
        <f t="shared" si="2"/>
        <v>447.66807118539566</v>
      </c>
    </row>
    <row r="54" spans="1:3" ht="12.75">
      <c r="A54" s="6">
        <v>12</v>
      </c>
      <c r="C54" s="4">
        <f t="shared" si="2"/>
        <v>470.96639540696992</v>
      </c>
    </row>
    <row r="55" spans="1:3" ht="12.75">
      <c r="A55" s="6">
        <v>12.25</v>
      </c>
      <c r="C55" s="4">
        <f t="shared" si="2"/>
        <v>494.75822108829254</v>
      </c>
    </row>
    <row r="56" spans="1:3" ht="12.75">
      <c r="A56" s="6">
        <v>12.5</v>
      </c>
      <c r="C56" s="4">
        <f t="shared" si="2"/>
        <v>518.98284463441041</v>
      </c>
    </row>
    <row r="57" spans="1:3" ht="12.75">
      <c r="A57" s="6">
        <v>12.75</v>
      </c>
      <c r="C57" s="4">
        <f t="shared" si="2"/>
        <v>543.57458981106765</v>
      </c>
    </row>
    <row r="58" spans="1:3" ht="12.75">
      <c r="A58" s="6">
        <v>13</v>
      </c>
      <c r="C58" s="4">
        <f t="shared" si="2"/>
        <v>568.46345430750546</v>
      </c>
    </row>
    <row r="59" spans="1:3" ht="12.75">
      <c r="A59" s="6">
        <v>13.25</v>
      </c>
      <c r="C59" s="4">
        <f t="shared" si="2"/>
        <v>593.57586203897654</v>
      </c>
    </row>
    <row r="60" spans="1:3" ht="12.75">
      <c r="A60" s="6">
        <v>13.5</v>
      </c>
      <c r="C60" s="4">
        <f t="shared" si="2"/>
        <v>618.8355053217756</v>
      </c>
    </row>
    <row r="61" spans="1:3" ht="12.75">
      <c r="A61" s="6">
        <v>13.75</v>
      </c>
      <c r="C61" s="4">
        <f t="shared" si="2"/>
        <v>644.16425724419366</v>
      </c>
    </row>
    <row r="62" spans="1:3" ht="12.75">
      <c r="A62" s="6">
        <v>14</v>
      </c>
      <c r="C62" s="4">
        <f t="shared" si="2"/>
        <v>669.48313149724265</v>
      </c>
    </row>
    <row r="63" spans="1:3" ht="12.75">
      <c r="A63" s="6">
        <v>14.25</v>
      </c>
      <c r="C63" s="4">
        <f t="shared" si="2"/>
        <v>694.71326482036181</v>
      </c>
    </row>
    <row r="64" spans="1:3" ht="12.75">
      <c r="A64" s="6">
        <v>14.5</v>
      </c>
      <c r="C64" s="4">
        <f t="shared" si="2"/>
        <v>719.77689620147055</v>
      </c>
    </row>
    <row r="65" spans="1:5" ht="12.75">
      <c r="A65" s="6">
        <v>14.75</v>
      </c>
      <c r="C65" s="4">
        <f t="shared" si="2"/>
        <v>744.59831711696404</v>
      </c>
    </row>
    <row r="66" spans="1:5">
      <c r="A66" s="5">
        <v>15</v>
      </c>
      <c r="B66" s="5">
        <v>762</v>
      </c>
      <c r="C66" s="4">
        <f t="shared" si="2"/>
        <v>769.10476839552246</v>
      </c>
      <c r="E66" s="3">
        <f>(B66-C66)^2</f>
        <v>50.477733954014731</v>
      </c>
    </row>
    <row r="67" spans="1:5" ht="12.75">
      <c r="A67" s="6">
        <v>15.25</v>
      </c>
      <c r="C67" s="4">
        <f t="shared" si="2"/>
        <v>793.22726165163988</v>
      </c>
    </row>
    <row r="68" spans="1:5" ht="12.75">
      <c r="A68" s="6">
        <v>15.5</v>
      </c>
      <c r="C68" s="4">
        <f t="shared" si="2"/>
        <v>816.90130650239973</v>
      </c>
    </row>
    <row r="69" spans="1:5">
      <c r="A69" s="5">
        <v>15.75</v>
      </c>
      <c r="C69" s="4">
        <f t="shared" si="2"/>
        <v>840.06752874108224</v>
      </c>
    </row>
    <row r="70" spans="1:5" ht="12.75">
      <c r="A70" s="6">
        <v>16</v>
      </c>
      <c r="C70" s="4">
        <f t="shared" si="2"/>
        <v>862.67216904494137</v>
      </c>
    </row>
    <row r="71" spans="1:5" ht="12.75">
      <c r="A71" s="6">
        <v>16.25</v>
      </c>
      <c r="C71" s="4">
        <f t="shared" si="2"/>
        <v>884.66745637919939</v>
      </c>
    </row>
    <row r="72" spans="1:5">
      <c r="A72" s="5">
        <v>16.5</v>
      </c>
      <c r="C72" s="4">
        <f t="shared" si="2"/>
        <v>906.01185476968567</v>
      </c>
    </row>
    <row r="73" spans="1:5" ht="12.75">
      <c r="A73" s="6">
        <v>16.75</v>
      </c>
      <c r="C73" s="4">
        <f t="shared" si="2"/>
        <v>926.6701863235478</v>
      </c>
    </row>
    <row r="74" spans="1:5" ht="12.75">
      <c r="A74" s="6">
        <v>17</v>
      </c>
      <c r="C74" s="4">
        <f t="shared" si="2"/>
        <v>946.61363709307909</v>
      </c>
    </row>
    <row r="75" spans="1:5">
      <c r="A75" s="5">
        <v>17.25</v>
      </c>
      <c r="C75" s="4">
        <f t="shared" si="2"/>
        <v>965.81965546432991</v>
      </c>
    </row>
    <row r="76" spans="1:5" ht="12.75">
      <c r="A76" s="6">
        <v>17.5</v>
      </c>
      <c r="C76" s="4">
        <f t="shared" si="2"/>
        <v>984.27175512663769</v>
      </c>
    </row>
    <row r="77" spans="1:5" ht="12.75">
      <c r="A77" s="6">
        <v>17.75</v>
      </c>
      <c r="C77" s="4">
        <f t="shared" si="2"/>
        <v>1001.9592363114585</v>
      </c>
    </row>
    <row r="78" spans="1:5">
      <c r="A78" s="5">
        <v>18</v>
      </c>
      <c r="B78" s="5">
        <v>1013</v>
      </c>
      <c r="C78" s="4">
        <f t="shared" ref="C78:C102" si="3">((H$6)/(1+EXP(H$7*(A78-H$8))))+H$9</f>
        <v>1018.8768398966147</v>
      </c>
      <c r="E78" s="3">
        <f>(B78-C78)^2</f>
        <v>34.537247170442079</v>
      </c>
    </row>
    <row r="79" spans="1:5" ht="12.75">
      <c r="A79" s="6">
        <v>18.25</v>
      </c>
      <c r="C79" s="4">
        <f t="shared" si="3"/>
        <v>1035.0243492121544</v>
      </c>
    </row>
    <row r="80" spans="1:5" ht="12.75">
      <c r="A80" s="6">
        <v>18.5</v>
      </c>
      <c r="C80" s="4">
        <f t="shared" si="3"/>
        <v>1050.406154042337</v>
      </c>
    </row>
    <row r="81" spans="1:5">
      <c r="A81" s="5">
        <v>18.75</v>
      </c>
      <c r="C81" s="4">
        <f t="shared" si="3"/>
        <v>1065.0307904989961</v>
      </c>
    </row>
    <row r="82" spans="1:5" ht="12.75">
      <c r="A82" s="6">
        <v>19</v>
      </c>
      <c r="C82" s="4">
        <f t="shared" si="3"/>
        <v>1078.9104692571734</v>
      </c>
    </row>
    <row r="83" spans="1:5" ht="12.75">
      <c r="A83" s="6">
        <v>19.25</v>
      </c>
      <c r="C83" s="4">
        <f t="shared" si="3"/>
        <v>1092.0606032064202</v>
      </c>
    </row>
    <row r="84" spans="1:5">
      <c r="A84" s="5">
        <v>19.5</v>
      </c>
      <c r="C84" s="4">
        <f t="shared" si="3"/>
        <v>1104.4993439851592</v>
      </c>
    </row>
    <row r="85" spans="1:5" ht="12.75">
      <c r="A85" s="6">
        <v>19.75</v>
      </c>
      <c r="C85" s="4">
        <f t="shared" si="3"/>
        <v>1116.2471352233313</v>
      </c>
    </row>
    <row r="86" spans="1:5" ht="12.75">
      <c r="A86" s="6">
        <v>20</v>
      </c>
      <c r="C86" s="4">
        <f t="shared" si="3"/>
        <v>1127.3262886973071</v>
      </c>
    </row>
    <row r="87" spans="1:5">
      <c r="A87" s="5">
        <v>20.25</v>
      </c>
      <c r="C87" s="4">
        <f t="shared" si="3"/>
        <v>1137.7605880613564</v>
      </c>
    </row>
    <row r="88" spans="1:5" ht="12.75">
      <c r="A88" s="6">
        <v>20.5</v>
      </c>
      <c r="C88" s="4">
        <f t="shared" si="3"/>
        <v>1147.5749234060784</v>
      </c>
    </row>
    <row r="89" spans="1:5" ht="12.75">
      <c r="A89" s="6">
        <v>20.75</v>
      </c>
      <c r="C89" s="4">
        <f t="shared" si="3"/>
        <v>1156.7949586353027</v>
      </c>
    </row>
    <row r="90" spans="1:5">
      <c r="A90" s="5">
        <v>21</v>
      </c>
      <c r="C90" s="4">
        <f t="shared" si="3"/>
        <v>1165.4468325649075</v>
      </c>
    </row>
    <row r="91" spans="1:5" ht="12.75">
      <c r="A91" s="6">
        <v>21.25</v>
      </c>
      <c r="C91" s="4">
        <f t="shared" si="3"/>
        <v>1173.556893734632</v>
      </c>
    </row>
    <row r="92" spans="1:5" ht="12.75">
      <c r="A92" s="6">
        <v>21.5</v>
      </c>
      <c r="C92" s="4">
        <f t="shared" si="3"/>
        <v>1181.1514681835333</v>
      </c>
    </row>
    <row r="93" spans="1:5">
      <c r="A93" s="5">
        <v>21.75</v>
      </c>
      <c r="C93" s="4">
        <f t="shared" si="3"/>
        <v>1188.2566588609823</v>
      </c>
    </row>
    <row r="94" spans="1:5" ht="12.75">
      <c r="A94" s="6">
        <v>22</v>
      </c>
      <c r="B94" s="5">
        <v>1282</v>
      </c>
      <c r="C94" s="4">
        <f t="shared" si="3"/>
        <v>1194.8981749135698</v>
      </c>
      <c r="E94" s="3">
        <f>(B94-C94)^2</f>
        <v>7586.7279333870729</v>
      </c>
    </row>
    <row r="95" spans="1:5" ht="12.75">
      <c r="A95" s="6">
        <v>22.25</v>
      </c>
      <c r="C95" s="4">
        <f t="shared" si="3"/>
        <v>1201.1011887868488</v>
      </c>
    </row>
    <row r="96" spans="1:5">
      <c r="A96" s="5">
        <v>22.5</v>
      </c>
      <c r="C96" s="4">
        <f t="shared" si="3"/>
        <v>1206.8902188912841</v>
      </c>
    </row>
    <row r="97" spans="1:5" ht="12.75">
      <c r="A97" s="6">
        <v>22.75</v>
      </c>
      <c r="C97" s="4">
        <f t="shared" si="3"/>
        <v>1212.289035485875</v>
      </c>
    </row>
    <row r="98" spans="1:5" ht="12.75">
      <c r="A98" s="6">
        <v>23</v>
      </c>
      <c r="C98" s="4">
        <f t="shared" si="3"/>
        <v>1217.3205874132384</v>
      </c>
    </row>
    <row r="99" spans="1:5">
      <c r="A99" s="5">
        <v>23.25</v>
      </c>
      <c r="C99" s="4">
        <f t="shared" si="3"/>
        <v>1222.0069473604203</v>
      </c>
    </row>
    <row r="100" spans="1:5" ht="12.75">
      <c r="A100" s="6">
        <v>23.5</v>
      </c>
      <c r="C100" s="4">
        <f t="shared" si="3"/>
        <v>1226.36927340596</v>
      </c>
    </row>
    <row r="101" spans="1:5" ht="12.75">
      <c r="A101" s="6">
        <v>23.75</v>
      </c>
      <c r="C101" s="4">
        <f t="shared" si="3"/>
        <v>1230.4277847332696</v>
      </c>
    </row>
    <row r="102" spans="1:5">
      <c r="A102" s="5">
        <v>24</v>
      </c>
      <c r="B102" s="5">
        <v>1142</v>
      </c>
      <c r="C102" s="4">
        <f t="shared" si="3"/>
        <v>1234.2017495325385</v>
      </c>
      <c r="D102" s="4">
        <f t="shared" ref="D102:D126" si="4">((H$6)/(1+EXP(H$7*(A102-H$8))))+H$9</f>
        <v>1234.2017495325385</v>
      </c>
      <c r="E102" s="3">
        <f>(B102-C102)^2</f>
        <v>8501.162616860971</v>
      </c>
    </row>
    <row r="103" spans="1:5" ht="12.75">
      <c r="A103" s="6">
        <v>24.25</v>
      </c>
      <c r="D103" s="4">
        <f t="shared" si="4"/>
        <v>1237.7094832693404</v>
      </c>
    </row>
    <row r="104" spans="1:5" ht="12.75">
      <c r="A104" s="6">
        <v>24.5</v>
      </c>
      <c r="D104" s="4">
        <f t="shared" si="4"/>
        <v>1240.9683556607197</v>
      </c>
    </row>
    <row r="105" spans="1:5">
      <c r="A105" s="5">
        <v>24.75</v>
      </c>
      <c r="D105" s="4">
        <f t="shared" si="4"/>
        <v>1243.9948048631995</v>
      </c>
    </row>
    <row r="106" spans="1:5" ht="12.75">
      <c r="A106" s="6">
        <v>25</v>
      </c>
      <c r="D106" s="4">
        <f t="shared" si="4"/>
        <v>1246.8043575375114</v>
      </c>
    </row>
    <row r="107" spans="1:5" ht="12.75">
      <c r="A107" s="6">
        <v>25.25</v>
      </c>
      <c r="D107" s="4">
        <f t="shared" si="4"/>
        <v>1249.4116536087747</v>
      </c>
    </row>
    <row r="108" spans="1:5" ht="12.75">
      <c r="A108" s="6">
        <v>25.5</v>
      </c>
      <c r="D108" s="4">
        <f t="shared" si="4"/>
        <v>1251.8304746861372</v>
      </c>
    </row>
    <row r="109" spans="1:5">
      <c r="A109" s="5">
        <v>25.75</v>
      </c>
      <c r="D109" s="4">
        <f t="shared" si="4"/>
        <v>1254.0737752410269</v>
      </c>
    </row>
    <row r="110" spans="1:5" ht="12.75">
      <c r="A110" s="6">
        <v>26</v>
      </c>
      <c r="D110" s="4">
        <f t="shared" si="4"/>
        <v>1256.1537157674402</v>
      </c>
      <c r="E110" s="3">
        <f>SQRT(SUM(E6:E102))</f>
        <v>128.66563131035238</v>
      </c>
    </row>
    <row r="111" spans="1:5" ht="12.75">
      <c r="A111" s="6">
        <v>26.25</v>
      </c>
      <c r="D111" s="4">
        <f t="shared" si="4"/>
        <v>1258.0816972606719</v>
      </c>
    </row>
    <row r="112" spans="1:5" ht="12.75">
      <c r="A112" s="6">
        <v>26.5</v>
      </c>
      <c r="D112" s="4">
        <f t="shared" si="4"/>
        <v>1259.8683964527081</v>
      </c>
    </row>
    <row r="113" spans="1:4">
      <c r="A113" s="5">
        <v>26.75</v>
      </c>
      <c r="D113" s="4">
        <f t="shared" si="4"/>
        <v>1261.5238013334317</v>
      </c>
    </row>
    <row r="114" spans="1:4" ht="12.75">
      <c r="A114" s="6">
        <v>27</v>
      </c>
      <c r="D114" s="4">
        <f t="shared" si="4"/>
        <v>1263.0572465673588</v>
      </c>
    </row>
    <row r="115" spans="1:4" ht="12.75">
      <c r="A115" s="6">
        <v>27.25</v>
      </c>
      <c r="D115" s="4">
        <f t="shared" si="4"/>
        <v>1264.477448486477</v>
      </c>
    </row>
    <row r="116" spans="1:4" ht="12.75">
      <c r="A116" s="6">
        <v>27.5</v>
      </c>
      <c r="D116" s="4">
        <f t="shared" si="4"/>
        <v>1265.7925394016422</v>
      </c>
    </row>
    <row r="117" spans="1:4">
      <c r="A117" s="5">
        <v>27.75</v>
      </c>
      <c r="D117" s="4">
        <f t="shared" si="4"/>
        <v>1267.0101010286289</v>
      </c>
    </row>
    <row r="118" spans="1:4" ht="12.75">
      <c r="A118" s="6">
        <v>28</v>
      </c>
      <c r="D118" s="4">
        <f t="shared" si="4"/>
        <v>1268.1371968711305</v>
      </c>
    </row>
    <row r="119" spans="1:4" ht="12.75">
      <c r="A119" s="6">
        <v>28.25</v>
      </c>
      <c r="D119" s="4">
        <f t="shared" si="4"/>
        <v>1269.1804034425197</v>
      </c>
    </row>
    <row r="120" spans="1:4" ht="12.75">
      <c r="A120" s="6">
        <v>28.5</v>
      </c>
      <c r="D120" s="4">
        <f t="shared" si="4"/>
        <v>1270.1458402416988</v>
      </c>
    </row>
    <row r="121" spans="1:4">
      <c r="A121" s="5">
        <v>28.75</v>
      </c>
      <c r="D121" s="4">
        <f t="shared" si="4"/>
        <v>1271.0391984266441</v>
      </c>
    </row>
    <row r="122" spans="1:4" ht="12.75">
      <c r="A122" s="6">
        <v>29</v>
      </c>
      <c r="D122" s="4">
        <f t="shared" si="4"/>
        <v>1271.8657681528243</v>
      </c>
    </row>
    <row r="123" spans="1:4" ht="12.75">
      <c r="A123" s="6">
        <v>29.25</v>
      </c>
      <c r="D123" s="4">
        <f t="shared" si="4"/>
        <v>1272.6304645632451</v>
      </c>
    </row>
    <row r="124" spans="1:4" ht="12.75">
      <c r="A124" s="6">
        <v>29.5</v>
      </c>
      <c r="D124" s="4">
        <f t="shared" si="4"/>
        <v>1273.3378524328527</v>
      </c>
    </row>
    <row r="125" spans="1:4">
      <c r="A125" s="5">
        <v>29.75</v>
      </c>
      <c r="D125" s="4">
        <f t="shared" si="4"/>
        <v>1273.9921694830082</v>
      </c>
    </row>
    <row r="126" spans="1:4" ht="12.75">
      <c r="A126" s="6">
        <v>30</v>
      </c>
      <c r="D126" s="4">
        <f t="shared" si="4"/>
        <v>1274.5973483920602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zoomScale="150" zoomScaleNormal="150" zoomScalePageLayoutView="150" workbookViewId="0">
      <selection activeCell="G15" sqref="G15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46" si="0">((H$6)/(1+EXP(H$7*(A6-H$8))))+H$9</f>
        <v>12.432982643926085</v>
      </c>
      <c r="G6" s="3" t="s">
        <v>11</v>
      </c>
      <c r="H6" s="3">
        <v>1791</v>
      </c>
      <c r="I6" s="3" t="s">
        <v>10</v>
      </c>
    </row>
    <row r="7" spans="1:9" ht="12.75">
      <c r="A7" s="6">
        <v>0.25</v>
      </c>
      <c r="D7" s="4">
        <f t="shared" si="0"/>
        <v>13.726934444745471</v>
      </c>
      <c r="E7" s="8"/>
      <c r="G7" s="3" t="s">
        <v>9</v>
      </c>
      <c r="H7" s="3">
        <v>-0.39893951317325954</v>
      </c>
      <c r="I7" s="3" t="s">
        <v>8</v>
      </c>
    </row>
    <row r="8" spans="1:9" ht="12.75">
      <c r="A8" s="6">
        <v>0.5</v>
      </c>
      <c r="D8" s="4">
        <f t="shared" si="0"/>
        <v>15.154405709332034</v>
      </c>
      <c r="E8" s="8"/>
      <c r="G8" s="3" t="s">
        <v>7</v>
      </c>
      <c r="H8" s="3">
        <v>12.441009919406037</v>
      </c>
      <c r="I8" s="3" t="s">
        <v>6</v>
      </c>
    </row>
    <row r="9" spans="1:9" ht="12.75">
      <c r="A9" s="6">
        <v>0.75</v>
      </c>
      <c r="D9" s="4">
        <f t="shared" si="0"/>
        <v>16.728923222332703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18.465329468315847</v>
      </c>
    </row>
    <row r="11" spans="1:9" ht="12.75">
      <c r="A11" s="6">
        <v>1.25</v>
      </c>
      <c r="D11" s="4">
        <f t="shared" si="0"/>
        <v>20.379898650495239</v>
      </c>
    </row>
    <row r="12" spans="1:9" ht="12.75">
      <c r="A12" s="6">
        <v>1.5</v>
      </c>
      <c r="D12" s="4">
        <f t="shared" si="0"/>
        <v>22.490460285693395</v>
      </c>
      <c r="G12" s="3" t="s">
        <v>3</v>
      </c>
      <c r="H12" s="7">
        <f>RSQ(B6:B102,C6:C102)</f>
        <v>0.99680167712713252</v>
      </c>
    </row>
    <row r="13" spans="1:9" ht="12.75">
      <c r="A13" s="6">
        <v>1.75</v>
      </c>
      <c r="D13" s="4">
        <f t="shared" si="0"/>
        <v>24.81653024329643</v>
      </c>
    </row>
    <row r="14" spans="1:9" ht="12.75">
      <c r="A14" s="6">
        <v>2</v>
      </c>
      <c r="D14" s="4">
        <f t="shared" si="0"/>
        <v>27.379448906187559</v>
      </c>
    </row>
    <row r="15" spans="1:9" ht="12.75">
      <c r="A15" s="6">
        <v>2.25</v>
      </c>
      <c r="D15" s="4">
        <f t="shared" si="0"/>
        <v>30.202525892428209</v>
      </c>
      <c r="G15" s="3" t="s">
        <v>48</v>
      </c>
      <c r="H15" s="3">
        <f>-1*(H6+5)*H7/4</f>
        <v>179.12384141479353</v>
      </c>
    </row>
    <row r="16" spans="1:9" ht="12.75">
      <c r="A16" s="6">
        <v>2.5</v>
      </c>
      <c r="D16" s="4">
        <f t="shared" si="0"/>
        <v>33.311190478968982</v>
      </c>
    </row>
    <row r="17" spans="1:4" ht="12.75">
      <c r="A17" s="6">
        <v>2.75</v>
      </c>
      <c r="D17" s="4">
        <f t="shared" si="0"/>
        <v>36.733146503233272</v>
      </c>
    </row>
    <row r="18" spans="1:4" ht="12.75">
      <c r="A18" s="6">
        <v>3</v>
      </c>
      <c r="D18" s="4">
        <f t="shared" si="0"/>
        <v>40.498530074621712</v>
      </c>
    </row>
    <row r="19" spans="1:4" ht="12.75">
      <c r="A19" s="6">
        <v>3.25</v>
      </c>
      <c r="D19" s="4">
        <f t="shared" si="0"/>
        <v>44.640067894980071</v>
      </c>
    </row>
    <row r="20" spans="1:4" ht="12.75">
      <c r="A20" s="6">
        <v>3.5</v>
      </c>
      <c r="D20" s="4">
        <f t="shared" si="0"/>
        <v>49.1932333539891</v>
      </c>
    </row>
    <row r="21" spans="1:4" ht="12.75">
      <c r="A21" s="6">
        <v>3.75</v>
      </c>
      <c r="D21" s="4">
        <f t="shared" si="0"/>
        <v>54.196396822030422</v>
      </c>
    </row>
    <row r="22" spans="1:4" ht="12.75">
      <c r="A22" s="6">
        <v>4</v>
      </c>
      <c r="D22" s="4">
        <f t="shared" si="0"/>
        <v>59.690965700656399</v>
      </c>
    </row>
    <row r="23" spans="1:4" ht="12.75">
      <c r="A23" s="6">
        <v>4.25</v>
      </c>
      <c r="D23" s="4">
        <f t="shared" si="0"/>
        <v>65.72150880343726</v>
      </c>
    </row>
    <row r="24" spans="1:4" ht="12.75">
      <c r="A24" s="6">
        <v>4.5</v>
      </c>
      <c r="D24" s="4">
        <f t="shared" si="0"/>
        <v>72.335858526214324</v>
      </c>
    </row>
    <row r="25" spans="1:4" ht="12.75">
      <c r="A25" s="6">
        <v>4.75</v>
      </c>
      <c r="D25" s="4">
        <f t="shared" si="0"/>
        <v>79.585183030759168</v>
      </c>
    </row>
    <row r="26" spans="1:4" ht="12.75">
      <c r="A26" s="6">
        <v>5</v>
      </c>
      <c r="D26" s="4">
        <f t="shared" si="0"/>
        <v>87.524019323842012</v>
      </c>
    </row>
    <row r="27" spans="1:4" ht="12.75">
      <c r="A27" s="6">
        <v>5.25</v>
      </c>
      <c r="D27" s="4">
        <f t="shared" si="0"/>
        <v>96.210256691461126</v>
      </c>
    </row>
    <row r="28" spans="1:4" ht="12.75">
      <c r="A28" s="6">
        <v>5.5</v>
      </c>
      <c r="D28" s="4">
        <f t="shared" si="0"/>
        <v>105.70505848828039</v>
      </c>
    </row>
    <row r="29" spans="1:4" ht="12.75">
      <c r="A29" s="6">
        <v>5.75</v>
      </c>
      <c r="D29" s="4">
        <f t="shared" si="0"/>
        <v>116.07270884815392</v>
      </c>
    </row>
    <row r="30" spans="1:4" ht="12.75">
      <c r="A30" s="6">
        <v>6</v>
      </c>
      <c r="D30" s="4">
        <f t="shared" si="0"/>
        <v>127.38036956044003</v>
      </c>
    </row>
    <row r="31" spans="1:4" ht="12.75">
      <c r="A31" s="6">
        <v>6.25</v>
      </c>
      <c r="D31" s="4">
        <f t="shared" si="0"/>
        <v>139.69773126459191</v>
      </c>
    </row>
    <row r="32" spans="1:4" ht="12.75">
      <c r="A32" s="6">
        <v>6.5</v>
      </c>
      <c r="D32" s="4">
        <f t="shared" si="0"/>
        <v>153.09654239999946</v>
      </c>
    </row>
    <row r="33" spans="1:5" ht="12.75">
      <c r="A33" s="6">
        <v>6.75</v>
      </c>
      <c r="D33" s="4">
        <f t="shared" si="0"/>
        <v>167.64999919037416</v>
      </c>
    </row>
    <row r="34" spans="1:5" ht="12.75">
      <c r="A34" s="6">
        <v>7</v>
      </c>
      <c r="D34" s="4">
        <f t="shared" si="0"/>
        <v>183.43198055547785</v>
      </c>
    </row>
    <row r="35" spans="1:5" ht="12.75">
      <c r="A35" s="6">
        <v>7.25</v>
      </c>
      <c r="D35" s="4">
        <f t="shared" si="0"/>
        <v>200.5161134680686</v>
      </c>
    </row>
    <row r="36" spans="1:5" ht="12.75">
      <c r="A36" s="6">
        <v>7.5</v>
      </c>
      <c r="D36" s="4">
        <f t="shared" si="0"/>
        <v>218.97465716708399</v>
      </c>
    </row>
    <row r="37" spans="1:5" ht="12.75">
      <c r="A37" s="6">
        <v>7.75</v>
      </c>
      <c r="D37" s="4">
        <f t="shared" si="0"/>
        <v>238.87719905389366</v>
      </c>
    </row>
    <row r="38" spans="1:5" ht="12.75">
      <c r="A38" s="6">
        <v>8</v>
      </c>
      <c r="D38" s="4">
        <f t="shared" si="0"/>
        <v>260.28916126306461</v>
      </c>
    </row>
    <row r="39" spans="1:5" ht="12.75">
      <c r="A39" s="6">
        <v>8.25</v>
      </c>
      <c r="D39" s="4">
        <f t="shared" si="0"/>
        <v>283.27012497454609</v>
      </c>
    </row>
    <row r="40" spans="1:5" ht="12.75">
      <c r="A40" s="6">
        <v>8.5</v>
      </c>
      <c r="D40" s="4">
        <f t="shared" si="0"/>
        <v>307.87198957419446</v>
      </c>
    </row>
    <row r="41" spans="1:5" ht="12.75">
      <c r="A41" s="6">
        <v>8.75</v>
      </c>
      <c r="D41" s="4">
        <f t="shared" si="0"/>
        <v>334.13699566904734</v>
      </c>
    </row>
    <row r="42" spans="1:5" ht="12.75">
      <c r="A42" s="6">
        <v>9</v>
      </c>
      <c r="D42" s="4">
        <f t="shared" si="0"/>
        <v>362.09565440684764</v>
      </c>
    </row>
    <row r="43" spans="1:5" ht="12.75">
      <c r="A43" s="6">
        <v>9.25</v>
      </c>
      <c r="D43" s="4">
        <f t="shared" si="0"/>
        <v>391.76463996324424</v>
      </c>
    </row>
    <row r="44" spans="1:5" ht="12.75">
      <c r="A44" s="6">
        <v>9.5</v>
      </c>
      <c r="D44" s="4">
        <f t="shared" si="0"/>
        <v>423.14471658524013</v>
      </c>
    </row>
    <row r="45" spans="1:5" ht="12.75">
      <c r="A45" s="6">
        <v>9.75</v>
      </c>
      <c r="D45" s="4">
        <f t="shared" si="0"/>
        <v>456.21878506755775</v>
      </c>
    </row>
    <row r="46" spans="1:5" ht="12.75">
      <c r="A46" s="6">
        <v>10</v>
      </c>
      <c r="B46" s="5">
        <v>496</v>
      </c>
      <c r="C46" s="4">
        <f t="shared" ref="C46:C90" si="1">((H$6)/(1+EXP(H$7*(A46-H$8))))+H$9</f>
        <v>490.95014459171693</v>
      </c>
      <c r="D46" s="4">
        <f t="shared" si="0"/>
        <v>490.95014459171693</v>
      </c>
      <c r="E46" s="3">
        <f>(B46-C46)^2</f>
        <v>25.501039644565722</v>
      </c>
    </row>
    <row r="47" spans="1:5" ht="12.75">
      <c r="A47" s="6">
        <v>10.25</v>
      </c>
      <c r="C47" s="4">
        <f t="shared" si="1"/>
        <v>527.28107291803849</v>
      </c>
    </row>
    <row r="48" spans="1:5" ht="12.75">
      <c r="A48" s="6">
        <v>10.5</v>
      </c>
      <c r="C48" s="4">
        <f t="shared" si="1"/>
        <v>565.13182941616981</v>
      </c>
    </row>
    <row r="49" spans="1:3" ht="12.75">
      <c r="A49" s="6">
        <v>10.75</v>
      </c>
      <c r="C49" s="4">
        <f t="shared" si="1"/>
        <v>604.4001799587802</v>
      </c>
    </row>
    <row r="50" spans="1:3" ht="12.75">
      <c r="A50" s="6">
        <v>11</v>
      </c>
      <c r="C50" s="4">
        <f t="shared" si="1"/>
        <v>644.96152930452365</v>
      </c>
    </row>
    <row r="51" spans="1:3" ht="12.75">
      <c r="A51" s="6">
        <v>11.25</v>
      </c>
      <c r="C51" s="4">
        <f t="shared" si="1"/>
        <v>686.66972492090508</v>
      </c>
    </row>
    <row r="52" spans="1:3" ht="12.75">
      <c r="A52" s="6">
        <v>11.5</v>
      </c>
      <c r="C52" s="4">
        <f t="shared" si="1"/>
        <v>729.35856674200068</v>
      </c>
    </row>
    <row r="53" spans="1:3" ht="12.75">
      <c r="A53" s="6">
        <v>11.75</v>
      </c>
      <c r="C53" s="4">
        <f t="shared" si="1"/>
        <v>772.84402156302792</v>
      </c>
    </row>
    <row r="54" spans="1:3" ht="12.75">
      <c r="A54" s="6">
        <v>12</v>
      </c>
      <c r="C54" s="4">
        <f t="shared" si="1"/>
        <v>816.9271010185571</v>
      </c>
    </row>
    <row r="55" spans="1:3" ht="12.75">
      <c r="A55" s="6">
        <v>12.25</v>
      </c>
      <c r="C55" s="4">
        <f t="shared" si="1"/>
        <v>861.39732151742749</v>
      </c>
    </row>
    <row r="56" spans="1:3" ht="12.75">
      <c r="A56" s="6">
        <v>12.5</v>
      </c>
      <c r="C56" s="4">
        <f t="shared" si="1"/>
        <v>906.03662671655729</v>
      </c>
    </row>
    <row r="57" spans="1:3" ht="12.75">
      <c r="A57" s="6">
        <v>12.75</v>
      </c>
      <c r="C57" s="4">
        <f t="shared" si="1"/>
        <v>950.62362174114753</v>
      </c>
    </row>
    <row r="58" spans="1:3" ht="12.75">
      <c r="A58" s="6">
        <v>13</v>
      </c>
      <c r="C58" s="4">
        <f t="shared" si="1"/>
        <v>994.93794658751153</v>
      </c>
    </row>
    <row r="59" spans="1:3" ht="12.75">
      <c r="A59" s="6">
        <v>13.25</v>
      </c>
      <c r="C59" s="4">
        <f t="shared" si="1"/>
        <v>1038.7646062689389</v>
      </c>
    </row>
    <row r="60" spans="1:3" ht="12.75">
      <c r="A60" s="6">
        <v>13.5</v>
      </c>
      <c r="C60" s="4">
        <f t="shared" si="1"/>
        <v>1081.8980783444638</v>
      </c>
    </row>
    <row r="61" spans="1:3" ht="12.75">
      <c r="A61" s="6">
        <v>13.75</v>
      </c>
      <c r="C61" s="4">
        <f t="shared" si="1"/>
        <v>1124.1460341733336</v>
      </c>
    </row>
    <row r="62" spans="1:3" ht="12.75">
      <c r="A62" s="6">
        <v>14</v>
      </c>
      <c r="C62" s="4">
        <f t="shared" si="1"/>
        <v>1165.3325368911876</v>
      </c>
    </row>
    <row r="63" spans="1:3" ht="12.75">
      <c r="A63" s="6">
        <v>14.25</v>
      </c>
      <c r="C63" s="4">
        <f t="shared" si="1"/>
        <v>1205.30061394223</v>
      </c>
    </row>
    <row r="64" spans="1:3" ht="12.75">
      <c r="A64" s="6">
        <v>14.5</v>
      </c>
      <c r="C64" s="4">
        <f t="shared" si="1"/>
        <v>1243.9141415675517</v>
      </c>
    </row>
    <row r="65" spans="1:5" ht="12.75">
      <c r="A65" s="6">
        <v>14.75</v>
      </c>
      <c r="C65" s="4">
        <f t="shared" si="1"/>
        <v>1281.0590192668355</v>
      </c>
    </row>
    <row r="66" spans="1:5">
      <c r="A66" s="5">
        <v>15</v>
      </c>
      <c r="C66" s="4">
        <f t="shared" si="1"/>
        <v>1316.6436504863898</v>
      </c>
    </row>
    <row r="67" spans="1:5" ht="12.75">
      <c r="A67" s="6">
        <v>15.25</v>
      </c>
      <c r="C67" s="4">
        <f t="shared" si="1"/>
        <v>1350.5987788297052</v>
      </c>
    </row>
    <row r="68" spans="1:5" ht="12.75">
      <c r="A68" s="6">
        <v>15.5</v>
      </c>
      <c r="C68" s="4">
        <f t="shared" si="1"/>
        <v>1382.8767549914426</v>
      </c>
    </row>
    <row r="69" spans="1:5">
      <c r="A69" s="5">
        <v>15.75</v>
      </c>
      <c r="C69" s="4">
        <f t="shared" si="1"/>
        <v>1413.4503273921866</v>
      </c>
    </row>
    <row r="70" spans="1:5" ht="12.75">
      <c r="A70" s="6">
        <v>16</v>
      </c>
      <c r="C70" s="4">
        <f t="shared" si="1"/>
        <v>1442.3110590572237</v>
      </c>
    </row>
    <row r="71" spans="1:5" ht="12.75">
      <c r="A71" s="6">
        <v>16.25</v>
      </c>
      <c r="C71" s="4">
        <f t="shared" si="1"/>
        <v>1469.4674753078039</v>
      </c>
    </row>
    <row r="72" spans="1:5">
      <c r="A72" s="5">
        <v>16.5</v>
      </c>
      <c r="C72" s="4">
        <f t="shared" si="1"/>
        <v>1494.943042522207</v>
      </c>
    </row>
    <row r="73" spans="1:5" ht="12.75">
      <c r="A73" s="6">
        <v>16.75</v>
      </c>
      <c r="C73" s="4">
        <f t="shared" si="1"/>
        <v>1518.774069080202</v>
      </c>
    </row>
    <row r="74" spans="1:5" ht="12.75">
      <c r="A74" s="6">
        <v>17</v>
      </c>
      <c r="B74" s="5">
        <v>1518</v>
      </c>
      <c r="C74" s="4">
        <f t="shared" si="1"/>
        <v>1541.0076072151658</v>
      </c>
      <c r="E74" s="3">
        <f>(B74-C74)^2</f>
        <v>529.34998976734767</v>
      </c>
    </row>
    <row r="75" spans="1:5">
      <c r="A75" s="5">
        <v>17.25</v>
      </c>
      <c r="C75" s="4">
        <f t="shared" si="1"/>
        <v>1561.6994203602358</v>
      </c>
    </row>
    <row r="76" spans="1:5" ht="12.75">
      <c r="A76" s="6">
        <v>17.5</v>
      </c>
      <c r="C76" s="4">
        <f t="shared" si="1"/>
        <v>1580.9120659763821</v>
      </c>
    </row>
    <row r="77" spans="1:5" ht="12.75">
      <c r="A77" s="6">
        <v>17.75</v>
      </c>
      <c r="C77" s="4">
        <f t="shared" si="1"/>
        <v>1598.7131298053894</v>
      </c>
    </row>
    <row r="78" spans="1:5">
      <c r="A78" s="5">
        <v>18</v>
      </c>
      <c r="C78" s="4">
        <f t="shared" si="1"/>
        <v>1615.1736347213621</v>
      </c>
    </row>
    <row r="79" spans="1:5" ht="12.75">
      <c r="A79" s="6">
        <v>18.25</v>
      </c>
      <c r="C79" s="4">
        <f t="shared" si="1"/>
        <v>1630.3666363071338</v>
      </c>
    </row>
    <row r="80" spans="1:5" ht="12.75">
      <c r="A80" s="6">
        <v>18.5</v>
      </c>
      <c r="C80" s="4">
        <f t="shared" si="1"/>
        <v>1644.3660081668927</v>
      </c>
    </row>
    <row r="81" spans="1:7">
      <c r="A81" s="5">
        <v>18.75</v>
      </c>
      <c r="C81" s="4">
        <f t="shared" si="1"/>
        <v>1657.2454128270799</v>
      </c>
    </row>
    <row r="82" spans="1:7" ht="12.75">
      <c r="A82" s="6">
        <v>19</v>
      </c>
      <c r="C82" s="4">
        <f t="shared" si="1"/>
        <v>1669.0774487633571</v>
      </c>
    </row>
    <row r="83" spans="1:7" ht="12.75">
      <c r="A83" s="6">
        <v>19.25</v>
      </c>
      <c r="C83" s="4">
        <f t="shared" si="1"/>
        <v>1679.9329604248426</v>
      </c>
      <c r="G83" s="5"/>
    </row>
    <row r="84" spans="1:7">
      <c r="A84" s="5">
        <v>19.5</v>
      </c>
      <c r="C84" s="4">
        <f t="shared" si="1"/>
        <v>1689.880495864461</v>
      </c>
    </row>
    <row r="85" spans="1:7" ht="12.75">
      <c r="A85" s="6">
        <v>19.75</v>
      </c>
      <c r="C85" s="4">
        <f t="shared" si="1"/>
        <v>1698.9858954678612</v>
      </c>
    </row>
    <row r="86" spans="1:7" ht="12.75">
      <c r="A86" s="6">
        <v>20</v>
      </c>
      <c r="C86" s="4">
        <f t="shared" si="1"/>
        <v>1707.311995052271</v>
      </c>
    </row>
    <row r="87" spans="1:7">
      <c r="A87" s="5">
        <v>20.25</v>
      </c>
      <c r="C87" s="4">
        <f t="shared" si="1"/>
        <v>1714.9184270522812</v>
      </c>
    </row>
    <row r="88" spans="1:7" ht="12.75">
      <c r="A88" s="6">
        <v>20.5</v>
      </c>
      <c r="C88" s="4">
        <f t="shared" si="1"/>
        <v>1721.86150442334</v>
      </c>
    </row>
    <row r="89" spans="1:7" ht="12.75">
      <c r="A89" s="6">
        <v>20.75</v>
      </c>
      <c r="C89" s="4">
        <f t="shared" si="1"/>
        <v>1728.1941731104293</v>
      </c>
    </row>
    <row r="90" spans="1:7">
      <c r="A90" s="5">
        <v>21</v>
      </c>
      <c r="B90" s="5">
        <v>1791</v>
      </c>
      <c r="C90" s="4">
        <f t="shared" si="1"/>
        <v>1733.9660203165031</v>
      </c>
      <c r="D90" s="4">
        <f t="shared" ref="D90:D126" si="2">((H$6)/(1+EXP(H$7*(A90-H$8))))+H$9</f>
        <v>1733.9660203165031</v>
      </c>
      <c r="E90" s="3">
        <f>(B90-C90)^2</f>
        <v>3252.8748385375384</v>
      </c>
    </row>
    <row r="91" spans="1:7" ht="12.75">
      <c r="A91" s="6">
        <v>21.25</v>
      </c>
      <c r="D91" s="4">
        <f t="shared" si="2"/>
        <v>1739.2233272607839</v>
      </c>
    </row>
    <row r="92" spans="1:7" ht="12.75">
      <c r="A92" s="6">
        <v>21.5</v>
      </c>
      <c r="D92" s="4">
        <f t="shared" si="2"/>
        <v>1744.0091565655762</v>
      </c>
    </row>
    <row r="93" spans="1:7">
      <c r="A93" s="5">
        <v>21.75</v>
      </c>
      <c r="D93" s="4">
        <f t="shared" si="2"/>
        <v>1748.3634657988678</v>
      </c>
    </row>
    <row r="94" spans="1:7" ht="12.75">
      <c r="A94" s="6">
        <v>22</v>
      </c>
      <c r="D94" s="4">
        <f t="shared" si="2"/>
        <v>1752.3232399940207</v>
      </c>
    </row>
    <row r="95" spans="1:7" ht="12.75">
      <c r="A95" s="6">
        <v>22.25</v>
      </c>
      <c r="D95" s="4">
        <f t="shared" si="2"/>
        <v>1755.922637146776</v>
      </c>
    </row>
    <row r="96" spans="1:7">
      <c r="A96" s="5">
        <v>22.5</v>
      </c>
      <c r="D96" s="4">
        <f t="shared" si="2"/>
        <v>1759.1931417440928</v>
      </c>
    </row>
    <row r="97" spans="1:5" ht="12.75">
      <c r="A97" s="6">
        <v>22.75</v>
      </c>
      <c r="D97" s="4">
        <f t="shared" si="2"/>
        <v>1762.163722307231</v>
      </c>
    </row>
    <row r="98" spans="1:5" ht="12.75">
      <c r="A98" s="6">
        <v>23</v>
      </c>
      <c r="D98" s="4">
        <f t="shared" si="2"/>
        <v>1764.8609897368044</v>
      </c>
    </row>
    <row r="99" spans="1:5">
      <c r="A99" s="5">
        <v>23.25</v>
      </c>
      <c r="D99" s="4">
        <f t="shared" si="2"/>
        <v>1767.3093539376805</v>
      </c>
    </row>
    <row r="100" spans="1:5" ht="12.75">
      <c r="A100" s="6">
        <v>23.5</v>
      </c>
      <c r="D100" s="4">
        <f t="shared" si="2"/>
        <v>1769.5311767861092</v>
      </c>
    </row>
    <row r="101" spans="1:5" ht="12.75">
      <c r="A101" s="6">
        <v>23.75</v>
      </c>
      <c r="D101" s="4">
        <f t="shared" si="2"/>
        <v>1771.546919991019</v>
      </c>
    </row>
    <row r="102" spans="1:5">
      <c r="A102" s="5">
        <v>24</v>
      </c>
      <c r="D102" s="4">
        <f t="shared" si="2"/>
        <v>1773.3752868068855</v>
      </c>
    </row>
    <row r="103" spans="1:5" ht="12.75">
      <c r="A103" s="6">
        <v>24.25</v>
      </c>
      <c r="D103" s="4">
        <f t="shared" si="2"/>
        <v>1775.0333568877104</v>
      </c>
    </row>
    <row r="104" spans="1:5" ht="12.75">
      <c r="A104" s="6">
        <v>24.5</v>
      </c>
      <c r="D104" s="4">
        <f t="shared" si="2"/>
        <v>1776.5367138404681</v>
      </c>
    </row>
    <row r="105" spans="1:5">
      <c r="A105" s="5">
        <v>24.75</v>
      </c>
      <c r="D105" s="4">
        <f t="shared" si="2"/>
        <v>1777.8995652512162</v>
      </c>
    </row>
    <row r="106" spans="1:5" ht="12.75">
      <c r="A106" s="6">
        <v>25</v>
      </c>
      <c r="D106" s="4">
        <f t="shared" si="2"/>
        <v>1779.1348551262963</v>
      </c>
    </row>
    <row r="107" spans="1:5" ht="12.75">
      <c r="A107" s="6">
        <v>25.25</v>
      </c>
      <c r="D107" s="4">
        <f t="shared" si="2"/>
        <v>1780.2543688220833</v>
      </c>
    </row>
    <row r="108" spans="1:5" ht="12.75">
      <c r="A108" s="6">
        <v>25.5</v>
      </c>
      <c r="D108" s="4">
        <f t="shared" si="2"/>
        <v>1781.2688306361169</v>
      </c>
    </row>
    <row r="109" spans="1:5">
      <c r="A109" s="5">
        <v>25.75</v>
      </c>
      <c r="D109" s="4">
        <f t="shared" si="2"/>
        <v>1782.1879943057731</v>
      </c>
    </row>
    <row r="110" spans="1:5" ht="12.75">
      <c r="A110" s="6">
        <v>26</v>
      </c>
      <c r="D110" s="4">
        <f t="shared" si="2"/>
        <v>1783.0207267127762</v>
      </c>
      <c r="E110" s="3">
        <f>SUM(E6:E90)</f>
        <v>3807.7258679494516</v>
      </c>
    </row>
    <row r="111" spans="1:5" ht="12.75">
      <c r="A111" s="6">
        <v>26.25</v>
      </c>
      <c r="D111" s="4">
        <f t="shared" si="2"/>
        <v>1783.7750851268499</v>
      </c>
    </row>
    <row r="112" spans="1:5" ht="12.75">
      <c r="A112" s="6">
        <v>26.5</v>
      </c>
      <c r="D112" s="4">
        <f t="shared" si="2"/>
        <v>1784.4583883431949</v>
      </c>
    </row>
    <row r="113" spans="1:4">
      <c r="A113" s="5">
        <v>26.75</v>
      </c>
      <c r="D113" s="4">
        <f t="shared" si="2"/>
        <v>1785.0772820790546</v>
      </c>
    </row>
    <row r="114" spans="1:4" ht="12.75">
      <c r="A114" s="6">
        <v>27</v>
      </c>
      <c r="D114" s="4">
        <f t="shared" si="2"/>
        <v>1785.6377989968598</v>
      </c>
    </row>
    <row r="115" spans="1:4" ht="12.75">
      <c r="A115" s="6">
        <v>27.25</v>
      </c>
      <c r="D115" s="4">
        <f t="shared" si="2"/>
        <v>1786.1454137172486</v>
      </c>
    </row>
    <row r="116" spans="1:4" ht="12.75">
      <c r="A116" s="6">
        <v>27.5</v>
      </c>
      <c r="D116" s="4">
        <f t="shared" si="2"/>
        <v>1786.6050931762727</v>
      </c>
    </row>
    <row r="117" spans="1:4">
      <c r="A117" s="5">
        <v>27.75</v>
      </c>
      <c r="D117" s="4">
        <f t="shared" si="2"/>
        <v>1787.0213426686128</v>
      </c>
    </row>
    <row r="118" spans="1:4" ht="12.75">
      <c r="A118" s="6">
        <v>28</v>
      </c>
      <c r="D118" s="4">
        <f t="shared" si="2"/>
        <v>1787.398247903712</v>
      </c>
    </row>
    <row r="119" spans="1:4" ht="12.75">
      <c r="A119" s="6">
        <v>28.25</v>
      </c>
      <c r="D119" s="4">
        <f t="shared" si="2"/>
        <v>1787.7395133852056</v>
      </c>
    </row>
    <row r="120" spans="1:4" ht="12.75">
      <c r="A120" s="6">
        <v>28.5</v>
      </c>
      <c r="D120" s="4">
        <f t="shared" si="2"/>
        <v>1788.0484974065459</v>
      </c>
    </row>
    <row r="121" spans="1:4">
      <c r="A121" s="5">
        <v>28.75</v>
      </c>
      <c r="D121" s="4">
        <f t="shared" si="2"/>
        <v>1788.3282439378388</v>
      </c>
    </row>
    <row r="122" spans="1:4" ht="12.75">
      <c r="A122" s="6">
        <v>29</v>
      </c>
      <c r="D122" s="4">
        <f t="shared" si="2"/>
        <v>1788.5815116609654</v>
      </c>
    </row>
    <row r="123" spans="1:4" ht="12.75">
      <c r="A123" s="6">
        <v>29.25</v>
      </c>
      <c r="D123" s="4">
        <f t="shared" si="2"/>
        <v>1788.8108003924031</v>
      </c>
    </row>
    <row r="124" spans="1:4" ht="12.75">
      <c r="A124" s="6">
        <v>29.5</v>
      </c>
      <c r="D124" s="4">
        <f t="shared" si="2"/>
        <v>1789.0183751160021</v>
      </c>
    </row>
    <row r="125" spans="1:4">
      <c r="A125" s="5">
        <v>29.75</v>
      </c>
      <c r="D125" s="4">
        <f t="shared" si="2"/>
        <v>1789.2062878314398</v>
      </c>
    </row>
    <row r="126" spans="1:4" ht="12.75">
      <c r="A126" s="6">
        <v>30</v>
      </c>
      <c r="D126" s="4">
        <f t="shared" si="2"/>
        <v>1789.3763974083249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9" style="4" bestFit="1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B5" s="5" t="s">
        <v>16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14" si="0">((H$6)/(1+EXP(H$7*(A6-H$8))))+H$9</f>
        <v>19.168515182725606</v>
      </c>
      <c r="G6" s="3" t="s">
        <v>11</v>
      </c>
      <c r="H6" s="3">
        <v>5654</v>
      </c>
      <c r="I6" s="3" t="s">
        <v>10</v>
      </c>
    </row>
    <row r="7" spans="1:9" ht="12.75">
      <c r="A7" s="6">
        <v>0.25</v>
      </c>
      <c r="D7" s="4">
        <f t="shared" si="0"/>
        <v>20.882655395897043</v>
      </c>
      <c r="E7" s="8"/>
      <c r="G7" s="3" t="s">
        <v>9</v>
      </c>
      <c r="H7" s="3">
        <v>-0.34381632353506786</v>
      </c>
      <c r="I7" s="3" t="s">
        <v>8</v>
      </c>
    </row>
    <row r="8" spans="1:9" ht="12.75">
      <c r="A8" s="6">
        <v>0.5</v>
      </c>
      <c r="D8" s="4">
        <f t="shared" si="0"/>
        <v>22.749463354061238</v>
      </c>
      <c r="E8" s="8"/>
      <c r="G8" s="3" t="s">
        <v>7</v>
      </c>
      <c r="H8" s="3">
        <v>16.530493269485675</v>
      </c>
      <c r="I8" s="3" t="s">
        <v>6</v>
      </c>
    </row>
    <row r="9" spans="1:9" ht="12.75">
      <c r="A9" s="6">
        <v>0.75</v>
      </c>
      <c r="D9" s="4">
        <f t="shared" si="0"/>
        <v>24.782420685911987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26.99617799002397</v>
      </c>
    </row>
    <row r="11" spans="1:9" ht="12.75">
      <c r="A11" s="6">
        <v>1.25</v>
      </c>
      <c r="D11" s="4">
        <f t="shared" si="0"/>
        <v>29.40665216961478</v>
      </c>
    </row>
    <row r="12" spans="1:9" ht="12.75">
      <c r="A12" s="6">
        <v>1.5</v>
      </c>
      <c r="D12" s="4">
        <f t="shared" si="0"/>
        <v>32.031131115321749</v>
      </c>
      <c r="G12" s="3" t="s">
        <v>3</v>
      </c>
      <c r="H12" s="7">
        <f>RSQ(B6:B114,C6:C114)</f>
        <v>0.97139446441143174</v>
      </c>
    </row>
    <row r="13" spans="1:9" ht="12.75">
      <c r="A13" s="6">
        <v>1.75</v>
      </c>
      <c r="D13" s="4">
        <f t="shared" si="0"/>
        <v>34.888386145174117</v>
      </c>
    </row>
    <row r="14" spans="1:9" ht="12.75">
      <c r="A14" s="6">
        <v>2</v>
      </c>
      <c r="B14" s="5">
        <v>29.9</v>
      </c>
      <c r="C14" s="4">
        <f t="shared" ref="C14:C45" si="1">((H$6)/(1+EXP(H$7*(A14-H$8))))+H$9</f>
        <v>37.998792603604784</v>
      </c>
      <c r="D14" s="4">
        <f t="shared" si="0"/>
        <v>37.998792603604784</v>
      </c>
      <c r="E14" s="3">
        <f>(B14-C14)^2</f>
        <v>65.590441636203579</v>
      </c>
    </row>
    <row r="15" spans="1:9" ht="12.75">
      <c r="A15" s="6">
        <v>2.25</v>
      </c>
      <c r="C15" s="4">
        <f t="shared" si="1"/>
        <v>41.384459005906677</v>
      </c>
      <c r="G15" s="3" t="s">
        <v>48</v>
      </c>
      <c r="H15" s="3">
        <f>-1*(H6+5)*H7/4</f>
        <v>486.41414372123728</v>
      </c>
    </row>
    <row r="16" spans="1:9" ht="12.75">
      <c r="A16" s="6">
        <v>2.5</v>
      </c>
      <c r="C16" s="4">
        <f t="shared" si="1"/>
        <v>45.069365089108778</v>
      </c>
    </row>
    <row r="17" spans="1:3" ht="12.75">
      <c r="A17" s="6">
        <v>2.75</v>
      </c>
      <c r="C17" s="4">
        <f t="shared" si="1"/>
        <v>49.07950909260898</v>
      </c>
    </row>
    <row r="18" spans="1:3" ht="12.75">
      <c r="A18" s="6">
        <v>3</v>
      </c>
      <c r="C18" s="4">
        <f t="shared" si="1"/>
        <v>53.443064539469361</v>
      </c>
    </row>
    <row r="19" spans="1:3" ht="12.75">
      <c r="A19" s="6">
        <v>3.25</v>
      </c>
      <c r="C19" s="4">
        <f t="shared" si="1"/>
        <v>58.190546719069943</v>
      </c>
    </row>
    <row r="20" spans="1:3" ht="12.75">
      <c r="A20" s="6">
        <v>3.5</v>
      </c>
      <c r="C20" s="4">
        <f t="shared" si="1"/>
        <v>63.354988980376739</v>
      </c>
    </row>
    <row r="21" spans="1:3" ht="12.75">
      <c r="A21" s="6">
        <v>3.75</v>
      </c>
      <c r="C21" s="4">
        <f t="shared" si="1"/>
        <v>68.972128828482468</v>
      </c>
    </row>
    <row r="22" spans="1:3" ht="12.75">
      <c r="A22" s="6">
        <v>4</v>
      </c>
      <c r="C22" s="4">
        <f t="shared" si="1"/>
        <v>75.080603670844766</v>
      </c>
    </row>
    <row r="23" spans="1:3" ht="12.75">
      <c r="A23" s="6">
        <v>4.25</v>
      </c>
      <c r="C23" s="4">
        <f t="shared" si="1"/>
        <v>81.722155878751423</v>
      </c>
    </row>
    <row r="24" spans="1:3" ht="12.75">
      <c r="A24" s="6">
        <v>4.5</v>
      </c>
      <c r="C24" s="4">
        <f t="shared" si="1"/>
        <v>88.94184660837567</v>
      </c>
    </row>
    <row r="25" spans="1:3" ht="12.75">
      <c r="A25" s="6">
        <v>4.75</v>
      </c>
      <c r="C25" s="4">
        <f t="shared" si="1"/>
        <v>96.788277558146049</v>
      </c>
    </row>
    <row r="26" spans="1:3" ht="12.75">
      <c r="A26" s="6">
        <v>5</v>
      </c>
      <c r="C26" s="4">
        <f t="shared" si="1"/>
        <v>105.31381951831287</v>
      </c>
    </row>
    <row r="27" spans="1:3" ht="12.75">
      <c r="A27" s="6">
        <v>5.25</v>
      </c>
      <c r="C27" s="4">
        <f t="shared" si="1"/>
        <v>114.57484618729846</v>
      </c>
    </row>
    <row r="28" spans="1:3" ht="12.75">
      <c r="A28" s="6">
        <v>5.5</v>
      </c>
      <c r="C28" s="4">
        <f t="shared" si="1"/>
        <v>124.63197128006134</v>
      </c>
    </row>
    <row r="29" spans="1:3" ht="12.75">
      <c r="A29" s="6">
        <v>5.75</v>
      </c>
      <c r="C29" s="4">
        <f t="shared" si="1"/>
        <v>135.55028642846349</v>
      </c>
    </row>
    <row r="30" spans="1:3" ht="12.75">
      <c r="A30" s="6">
        <v>6</v>
      </c>
      <c r="C30" s="4">
        <f t="shared" si="1"/>
        <v>147.39959676472387</v>
      </c>
    </row>
    <row r="31" spans="1:3" ht="12.75">
      <c r="A31" s="6">
        <v>6.25</v>
      </c>
      <c r="C31" s="4">
        <f t="shared" si="1"/>
        <v>160.25465037911249</v>
      </c>
    </row>
    <row r="32" spans="1:3" ht="12.75">
      <c r="A32" s="6">
        <v>6.5</v>
      </c>
      <c r="C32" s="4">
        <f t="shared" si="1"/>
        <v>174.1953570456044</v>
      </c>
    </row>
    <row r="33" spans="1:3" ht="12.75">
      <c r="A33" s="6">
        <v>6.75</v>
      </c>
      <c r="C33" s="4">
        <f t="shared" si="1"/>
        <v>189.30699070931473</v>
      </c>
    </row>
    <row r="34" spans="1:3" ht="12.75">
      <c r="A34" s="6">
        <v>7</v>
      </c>
      <c r="C34" s="4">
        <f t="shared" si="1"/>
        <v>205.68036922456437</v>
      </c>
    </row>
    <row r="35" spans="1:3" ht="12.75">
      <c r="A35" s="6">
        <v>7.25</v>
      </c>
      <c r="C35" s="4">
        <f t="shared" si="1"/>
        <v>223.41200372309837</v>
      </c>
    </row>
    <row r="36" spans="1:3" ht="12.75">
      <c r="A36" s="6">
        <v>7.5</v>
      </c>
      <c r="C36" s="4">
        <f t="shared" si="1"/>
        <v>242.60420878364852</v>
      </c>
    </row>
    <row r="37" spans="1:3" ht="12.75">
      <c r="A37" s="6">
        <v>7.75</v>
      </c>
      <c r="C37" s="4">
        <f t="shared" si="1"/>
        <v>263.36516327810659</v>
      </c>
    </row>
    <row r="38" spans="1:3" ht="12.75">
      <c r="A38" s="6">
        <v>8</v>
      </c>
      <c r="C38" s="4">
        <f t="shared" si="1"/>
        <v>285.80891040532538</v>
      </c>
    </row>
    <row r="39" spans="1:3" ht="12.75">
      <c r="A39" s="6">
        <v>8.25</v>
      </c>
      <c r="C39" s="4">
        <f t="shared" si="1"/>
        <v>310.05528402006576</v>
      </c>
    </row>
    <row r="40" spans="1:3" ht="12.75">
      <c r="A40" s="6">
        <v>8.5</v>
      </c>
      <c r="C40" s="4">
        <f t="shared" si="1"/>
        <v>336.22974696291129</v>
      </c>
    </row>
    <row r="41" spans="1:3" ht="12.75">
      <c r="A41" s="6">
        <v>8.75</v>
      </c>
      <c r="C41" s="4">
        <f t="shared" si="1"/>
        <v>364.46312575241109</v>
      </c>
    </row>
    <row r="42" spans="1:3" ht="12.75">
      <c r="A42" s="6">
        <v>9</v>
      </c>
      <c r="C42" s="4">
        <f t="shared" si="1"/>
        <v>394.89122478512991</v>
      </c>
    </row>
    <row r="43" spans="1:3" ht="12.75">
      <c r="A43" s="6">
        <v>9.25</v>
      </c>
      <c r="C43" s="4">
        <f t="shared" si="1"/>
        <v>427.65430219308251</v>
      </c>
    </row>
    <row r="44" spans="1:3" ht="12.75">
      <c r="A44" s="6">
        <v>9.5</v>
      </c>
      <c r="C44" s="4">
        <f t="shared" si="1"/>
        <v>462.89638884171086</v>
      </c>
    </row>
    <row r="45" spans="1:3" ht="12.75">
      <c r="A45" s="6">
        <v>9.75</v>
      </c>
      <c r="C45" s="4">
        <f t="shared" si="1"/>
        <v>500.76443174638109</v>
      </c>
    </row>
    <row r="46" spans="1:3" ht="12.75">
      <c r="A46" s="6">
        <v>10</v>
      </c>
      <c r="C46" s="4">
        <f t="shared" ref="C46:C77" si="2">((H$6)/(1+EXP(H$7*(A46-H$8))))+H$9</f>
        <v>541.40724359268404</v>
      </c>
    </row>
    <row r="47" spans="1:3" ht="12.75">
      <c r="A47" s="6">
        <v>10.25</v>
      </c>
      <c r="C47" s="4">
        <f t="shared" si="2"/>
        <v>584.97424123457813</v>
      </c>
    </row>
    <row r="48" spans="1:3" ht="12.75">
      <c r="A48" s="6">
        <v>10.5</v>
      </c>
      <c r="C48" s="4">
        <f t="shared" si="2"/>
        <v>631.61395819612471</v>
      </c>
    </row>
    <row r="49" spans="1:5" ht="12.75">
      <c r="A49" s="6">
        <v>10.75</v>
      </c>
      <c r="C49" s="4">
        <f t="shared" si="2"/>
        <v>681.47231950323078</v>
      </c>
    </row>
    <row r="50" spans="1:5" ht="12.75">
      <c r="A50" s="6">
        <v>11</v>
      </c>
      <c r="C50" s="4">
        <f t="shared" si="2"/>
        <v>734.69067180011041</v>
      </c>
    </row>
    <row r="51" spans="1:5" ht="12.75">
      <c r="A51" s="6">
        <v>11.25</v>
      </c>
      <c r="C51" s="4">
        <f t="shared" si="2"/>
        <v>791.40356781652167</v>
      </c>
    </row>
    <row r="52" spans="1:5" ht="12.75">
      <c r="A52" s="6">
        <v>11.5</v>
      </c>
      <c r="C52" s="4">
        <f t="shared" si="2"/>
        <v>851.7363119582767</v>
      </c>
    </row>
    <row r="53" spans="1:5" ht="12.75">
      <c r="A53" s="6">
        <v>11.75</v>
      </c>
      <c r="C53" s="4">
        <f t="shared" si="2"/>
        <v>915.80228313964994</v>
      </c>
    </row>
    <row r="54" spans="1:5" ht="12.75">
      <c r="A54" s="6">
        <v>12</v>
      </c>
      <c r="C54" s="4">
        <f t="shared" si="2"/>
        <v>983.70006191222706</v>
      </c>
    </row>
    <row r="55" spans="1:5" ht="12.75">
      <c r="A55" s="6">
        <v>12.25</v>
      </c>
      <c r="C55" s="4">
        <f t="shared" si="2"/>
        <v>1055.5104012979823</v>
      </c>
    </row>
    <row r="56" spans="1:5" ht="12.75">
      <c r="A56" s="6">
        <v>12.5</v>
      </c>
      <c r="C56" s="4">
        <f t="shared" si="2"/>
        <v>1131.2930941833672</v>
      </c>
    </row>
    <row r="57" spans="1:5" ht="12.75">
      <c r="A57" s="6">
        <v>12.75</v>
      </c>
      <c r="C57" s="4">
        <f t="shared" si="2"/>
        <v>1211.0838041840186</v>
      </c>
    </row>
    <row r="58" spans="1:5" ht="12.75">
      <c r="A58" s="6">
        <v>13</v>
      </c>
      <c r="C58" s="4">
        <f t="shared" si="2"/>
        <v>1294.8909408729337</v>
      </c>
    </row>
    <row r="59" spans="1:5" ht="12.75">
      <c r="A59" s="6">
        <v>13.25</v>
      </c>
      <c r="C59" s="4">
        <f t="shared" si="2"/>
        <v>1382.6926733272296</v>
      </c>
    </row>
    <row r="60" spans="1:5" ht="12.75">
      <c r="A60" s="6">
        <v>13.5</v>
      </c>
      <c r="C60" s="4">
        <f t="shared" si="2"/>
        <v>1474.4341870843289</v>
      </c>
    </row>
    <row r="61" spans="1:5" ht="12.75">
      <c r="A61" s="6">
        <v>13.75</v>
      </c>
      <c r="C61" s="4">
        <f t="shared" si="2"/>
        <v>1570.0252976952077</v>
      </c>
    </row>
    <row r="62" spans="1:5" ht="12.75">
      <c r="A62" s="6">
        <v>14</v>
      </c>
      <c r="B62" s="5">
        <v>1807</v>
      </c>
      <c r="C62" s="4">
        <f t="shared" si="2"/>
        <v>1669.3385379744784</v>
      </c>
      <c r="E62" s="3">
        <f>(B62-C62)^2</f>
        <v>18950.678127004121</v>
      </c>
    </row>
    <row r="63" spans="1:5" ht="12.75">
      <c r="A63" s="6">
        <v>14.25</v>
      </c>
      <c r="C63" s="4">
        <f t="shared" si="2"/>
        <v>1772.2078346934218</v>
      </c>
    </row>
    <row r="64" spans="1:5" ht="12.75">
      <c r="A64" s="6">
        <v>14.5</v>
      </c>
      <c r="C64" s="4">
        <f t="shared" si="2"/>
        <v>1878.4278829436578</v>
      </c>
    </row>
    <row r="65" spans="1:5" ht="12.75">
      <c r="A65" s="6">
        <v>14.75</v>
      </c>
      <c r="C65" s="4">
        <f t="shared" si="2"/>
        <v>1987.7543121259259</v>
      </c>
    </row>
    <row r="66" spans="1:5">
      <c r="A66" s="5">
        <v>15</v>
      </c>
      <c r="B66" s="5">
        <v>1761</v>
      </c>
      <c r="C66" s="4">
        <f t="shared" si="2"/>
        <v>2099.9047163316159</v>
      </c>
      <c r="E66" s="3">
        <f>(B66-C66)^2</f>
        <v>114856.40675181302</v>
      </c>
    </row>
    <row r="67" spans="1:5" ht="12.75">
      <c r="A67" s="6">
        <v>15.25</v>
      </c>
      <c r="C67" s="4">
        <f t="shared" si="2"/>
        <v>2214.5605941565664</v>
      </c>
    </row>
    <row r="68" spans="1:5" ht="12.75">
      <c r="A68" s="6">
        <v>15.5</v>
      </c>
      <c r="C68" s="4">
        <f t="shared" si="2"/>
        <v>2331.3702096795632</v>
      </c>
    </row>
    <row r="69" spans="1:5">
      <c r="A69" s="5">
        <v>15.75</v>
      </c>
      <c r="C69" s="4">
        <f t="shared" si="2"/>
        <v>2449.9523490061342</v>
      </c>
    </row>
    <row r="70" spans="1:5" ht="12.75">
      <c r="A70" s="6">
        <v>16</v>
      </c>
      <c r="B70" s="5">
        <v>2984</v>
      </c>
      <c r="C70" s="4">
        <f t="shared" si="2"/>
        <v>2569.900907500391</v>
      </c>
      <c r="E70" s="3">
        <f>(B70-C70)^2</f>
        <v>171478.05840899973</v>
      </c>
    </row>
    <row r="71" spans="1:5" ht="12.75">
      <c r="A71" s="6">
        <v>16.25</v>
      </c>
      <c r="C71" s="4">
        <f t="shared" si="2"/>
        <v>2690.7902040693843</v>
      </c>
    </row>
    <row r="72" spans="1:5">
      <c r="A72" s="5">
        <v>16.5</v>
      </c>
      <c r="C72" s="4">
        <f t="shared" si="2"/>
        <v>2812.1808832765605</v>
      </c>
    </row>
    <row r="73" spans="1:5" ht="12.75">
      <c r="A73" s="6">
        <v>16.75</v>
      </c>
      <c r="C73" s="4">
        <f t="shared" si="2"/>
        <v>2933.6262362351999</v>
      </c>
    </row>
    <row r="74" spans="1:5" ht="12.75">
      <c r="A74" s="6">
        <v>17</v>
      </c>
      <c r="C74" s="4">
        <f t="shared" si="2"/>
        <v>3054.6787494418131</v>
      </c>
    </row>
    <row r="75" spans="1:5">
      <c r="A75" s="5">
        <v>17.25</v>
      </c>
      <c r="C75" s="4">
        <f t="shared" si="2"/>
        <v>3174.8966786661608</v>
      </c>
    </row>
    <row r="76" spans="1:5" ht="12.75">
      <c r="A76" s="6">
        <v>17.5</v>
      </c>
      <c r="C76" s="4">
        <f t="shared" si="2"/>
        <v>3293.8504436829348</v>
      </c>
    </row>
    <row r="77" spans="1:5" ht="12.75">
      <c r="A77" s="6">
        <v>17.75</v>
      </c>
      <c r="C77" s="4">
        <f t="shared" si="2"/>
        <v>3411.1286491177079</v>
      </c>
    </row>
    <row r="78" spans="1:5">
      <c r="A78" s="5">
        <v>18</v>
      </c>
      <c r="B78" s="5">
        <v>3230</v>
      </c>
      <c r="C78" s="4">
        <f t="shared" ref="C78:C109" si="3">((H$6)/(1+EXP(H$7*(A78-H$8))))+H$9</f>
        <v>3526.3435562247219</v>
      </c>
      <c r="E78" s="3">
        <f>(B78-C78)^2</f>
        <v>87819.503315914888</v>
      </c>
    </row>
    <row r="79" spans="1:5" ht="12.75">
      <c r="A79" s="6">
        <v>18.25</v>
      </c>
      <c r="C79" s="4">
        <f t="shared" si="3"/>
        <v>3639.1358584716681</v>
      </c>
    </row>
    <row r="80" spans="1:5" ht="12.75">
      <c r="A80" s="6">
        <v>18.5</v>
      </c>
      <c r="C80" s="4">
        <f t="shared" si="3"/>
        <v>3749.1786482199614</v>
      </c>
    </row>
    <row r="81" spans="1:5">
      <c r="A81" s="5">
        <v>18.75</v>
      </c>
      <c r="C81" s="4">
        <f t="shared" si="3"/>
        <v>3856.1805000204477</v>
      </c>
    </row>
    <row r="82" spans="1:5" ht="12.75">
      <c r="A82" s="6">
        <v>19</v>
      </c>
      <c r="C82" s="4">
        <f t="shared" si="3"/>
        <v>3959.8876354337963</v>
      </c>
    </row>
    <row r="83" spans="1:5" ht="12.75">
      <c r="A83" s="6">
        <v>19.25</v>
      </c>
      <c r="C83" s="4">
        <f t="shared" si="3"/>
        <v>4060.085172300734</v>
      </c>
    </row>
    <row r="84" spans="1:5">
      <c r="A84" s="5">
        <v>19.5</v>
      </c>
      <c r="C84" s="4">
        <f t="shared" si="3"/>
        <v>4156.5974958412326</v>
      </c>
    </row>
    <row r="85" spans="1:5" ht="12.75">
      <c r="A85" s="6">
        <v>19.75</v>
      </c>
      <c r="C85" s="4">
        <f t="shared" si="3"/>
        <v>4249.2878181626884</v>
      </c>
    </row>
    <row r="86" spans="1:5" ht="12.75">
      <c r="A86" s="6">
        <v>20</v>
      </c>
      <c r="C86" s="4">
        <f t="shared" si="3"/>
        <v>4338.0570155959822</v>
      </c>
    </row>
    <row r="87" spans="1:5">
      <c r="A87" s="5">
        <v>20.25</v>
      </c>
      <c r="C87" s="4">
        <f t="shared" si="3"/>
        <v>4422.8418492422797</v>
      </c>
    </row>
    <row r="88" spans="1:5" ht="12.75">
      <c r="A88" s="6">
        <v>20.5</v>
      </c>
      <c r="C88" s="4">
        <f t="shared" si="3"/>
        <v>4503.6126832398313</v>
      </c>
    </row>
    <row r="89" spans="1:5" ht="12.75">
      <c r="A89" s="6">
        <v>20.75</v>
      </c>
      <c r="C89" s="4">
        <f t="shared" si="3"/>
        <v>4580.3708180442964</v>
      </c>
    </row>
    <row r="90" spans="1:5">
      <c r="A90" s="5">
        <v>21</v>
      </c>
      <c r="C90" s="4">
        <f t="shared" si="3"/>
        <v>4653.1455532937243</v>
      </c>
    </row>
    <row r="91" spans="1:5" ht="12.75">
      <c r="A91" s="6">
        <v>21.25</v>
      </c>
      <c r="C91" s="4">
        <f t="shared" si="3"/>
        <v>4721.9910876483873</v>
      </c>
    </row>
    <row r="92" spans="1:5" ht="12.75">
      <c r="A92" s="6">
        <v>21.5</v>
      </c>
      <c r="C92" s="4">
        <f t="shared" si="3"/>
        <v>4786.9833524959531</v>
      </c>
    </row>
    <row r="93" spans="1:5">
      <c r="A93" s="5">
        <v>21.75</v>
      </c>
      <c r="C93" s="4">
        <f t="shared" si="3"/>
        <v>4848.2168637224067</v>
      </c>
    </row>
    <row r="94" spans="1:5" ht="12.75">
      <c r="A94" s="6">
        <v>22</v>
      </c>
      <c r="B94" s="5">
        <v>5040</v>
      </c>
      <c r="C94" s="4">
        <f t="shared" si="3"/>
        <v>4905.8016619055679</v>
      </c>
      <c r="E94" s="3">
        <f>(B94-C94)^2</f>
        <v>18009.1939473075</v>
      </c>
    </row>
    <row r="95" spans="1:5" ht="12.75">
      <c r="A95" s="6">
        <v>22.25</v>
      </c>
      <c r="C95" s="4">
        <f t="shared" si="3"/>
        <v>4959.8603971831153</v>
      </c>
    </row>
    <row r="96" spans="1:5">
      <c r="A96" s="5">
        <v>22.5</v>
      </c>
      <c r="C96" s="4">
        <f t="shared" si="3"/>
        <v>5010.5256013985008</v>
      </c>
    </row>
    <row r="97" spans="1:3" ht="12.75">
      <c r="A97" s="6">
        <v>22.75</v>
      </c>
      <c r="C97" s="4">
        <f t="shared" si="3"/>
        <v>5057.9371774717347</v>
      </c>
    </row>
    <row r="98" spans="1:3" ht="12.75">
      <c r="A98" s="6">
        <v>23</v>
      </c>
      <c r="C98" s="4">
        <f t="shared" si="3"/>
        <v>5102.2401246391564</v>
      </c>
    </row>
    <row r="99" spans="1:3">
      <c r="A99" s="5">
        <v>23.25</v>
      </c>
      <c r="C99" s="4">
        <f t="shared" si="3"/>
        <v>5143.582508463548</v>
      </c>
    </row>
    <row r="100" spans="1:3" ht="12.75">
      <c r="A100" s="6">
        <v>23.5</v>
      </c>
      <c r="C100" s="4">
        <f t="shared" si="3"/>
        <v>5182.1136764104713</v>
      </c>
    </row>
    <row r="101" spans="1:3" ht="12.75">
      <c r="A101" s="6">
        <v>23.75</v>
      </c>
      <c r="C101" s="4">
        <f t="shared" si="3"/>
        <v>5217.9827132944238</v>
      </c>
    </row>
    <row r="102" spans="1:3">
      <c r="A102" s="5">
        <v>24</v>
      </c>
      <c r="C102" s="4">
        <f t="shared" si="3"/>
        <v>5251.3371259213982</v>
      </c>
    </row>
    <row r="103" spans="1:3" ht="12.75">
      <c r="A103" s="6">
        <v>24.25</v>
      </c>
      <c r="C103" s="4">
        <f t="shared" si="3"/>
        <v>5282.3217426457531</v>
      </c>
    </row>
    <row r="104" spans="1:3" ht="12.75">
      <c r="A104" s="6">
        <v>24.5</v>
      </c>
      <c r="C104" s="4">
        <f t="shared" si="3"/>
        <v>5311.0778111444279</v>
      </c>
    </row>
    <row r="105" spans="1:3">
      <c r="A105" s="5">
        <v>24.75</v>
      </c>
      <c r="C105" s="4">
        <f t="shared" si="3"/>
        <v>5337.7422763049244</v>
      </c>
    </row>
    <row r="106" spans="1:3" ht="12.75">
      <c r="A106" s="6">
        <v>25</v>
      </c>
      <c r="C106" s="4">
        <f t="shared" si="3"/>
        <v>5362.4472195417329</v>
      </c>
    </row>
    <row r="107" spans="1:3" ht="12.75">
      <c r="A107" s="6">
        <v>25.25</v>
      </c>
      <c r="C107" s="4">
        <f t="shared" si="3"/>
        <v>5385.3194409263133</v>
      </c>
    </row>
    <row r="108" spans="1:3">
      <c r="A108" s="5">
        <v>25.5</v>
      </c>
      <c r="C108" s="4">
        <f t="shared" si="3"/>
        <v>5406.4801660824587</v>
      </c>
    </row>
    <row r="109" spans="1:3" ht="12.75">
      <c r="A109" s="6">
        <v>25.75</v>
      </c>
      <c r="C109" s="4">
        <f t="shared" si="3"/>
        <v>5426.0448607256194</v>
      </c>
    </row>
    <row r="110" spans="1:3" ht="12.75">
      <c r="A110" s="6">
        <v>26</v>
      </c>
      <c r="C110" s="4">
        <f t="shared" ref="C110:C118" si="4">((H$6)/(1+EXP(H$7*(A110-H$8))))+H$9</f>
        <v>5444.1231368958579</v>
      </c>
    </row>
    <row r="111" spans="1:3">
      <c r="A111" s="5">
        <v>26.25</v>
      </c>
      <c r="C111" s="4">
        <f t="shared" si="4"/>
        <v>5460.8187362545441</v>
      </c>
    </row>
    <row r="112" spans="1:3" ht="12.75">
      <c r="A112" s="6">
        <v>26.5</v>
      </c>
      <c r="C112" s="4">
        <f t="shared" si="4"/>
        <v>5476.2295772083589</v>
      </c>
    </row>
    <row r="113" spans="1:5" ht="12.75">
      <c r="A113" s="6">
        <v>26.75</v>
      </c>
      <c r="C113" s="4">
        <f t="shared" si="4"/>
        <v>5490.4478540314849</v>
      </c>
    </row>
    <row r="114" spans="1:5">
      <c r="A114" s="5">
        <v>27</v>
      </c>
      <c r="C114" s="4">
        <f t="shared" si="4"/>
        <v>5503.5601775338419</v>
      </c>
    </row>
    <row r="115" spans="1:5">
      <c r="A115" s="5">
        <v>27.25</v>
      </c>
      <c r="C115" s="4">
        <f t="shared" si="4"/>
        <v>5515.6477481378934</v>
      </c>
    </row>
    <row r="116" spans="1:5" ht="12.75">
      <c r="A116" s="6">
        <v>27.5</v>
      </c>
      <c r="C116" s="4">
        <f t="shared" si="4"/>
        <v>5526.7865534575994</v>
      </c>
    </row>
    <row r="117" spans="1:5" ht="12.75">
      <c r="A117" s="6">
        <v>27.75</v>
      </c>
      <c r="C117" s="4">
        <f t="shared" si="4"/>
        <v>5537.0475836072428</v>
      </c>
    </row>
    <row r="118" spans="1:5">
      <c r="A118" s="5">
        <v>28</v>
      </c>
      <c r="B118" s="5">
        <v>5654</v>
      </c>
      <c r="C118" s="4">
        <f t="shared" si="4"/>
        <v>5546.4970584985322</v>
      </c>
      <c r="D118" s="4">
        <f t="shared" ref="D118:D126" si="5">((H$6)/(1+EXP(H$7*(A118-H$8))))+H$9</f>
        <v>5546.4970584985322</v>
      </c>
      <c r="E118" s="3">
        <f>(B118-C118)^2</f>
        <v>11556.882431468015</v>
      </c>
    </row>
    <row r="119" spans="1:5">
      <c r="A119" s="5">
        <v>28.25</v>
      </c>
      <c r="D119" s="4">
        <f t="shared" si="5"/>
        <v>5555.1966623097514</v>
      </c>
    </row>
    <row r="120" spans="1:5" ht="12.75">
      <c r="A120" s="6">
        <v>28.5</v>
      </c>
      <c r="D120" s="4">
        <f t="shared" si="5"/>
        <v>5563.2037811328091</v>
      </c>
    </row>
    <row r="121" spans="1:5" ht="12.75">
      <c r="A121" s="6">
        <v>28.75</v>
      </c>
      <c r="D121" s="4">
        <f t="shared" si="5"/>
        <v>5570.5717405271771</v>
      </c>
    </row>
    <row r="122" spans="1:5">
      <c r="A122" s="5">
        <v>29</v>
      </c>
      <c r="D122" s="4">
        <f t="shared" si="5"/>
        <v>5577.3500403401749</v>
      </c>
    </row>
    <row r="123" spans="1:5">
      <c r="A123" s="5">
        <v>29.25</v>
      </c>
      <c r="D123" s="4">
        <f t="shared" si="5"/>
        <v>5583.5845846980028</v>
      </c>
    </row>
    <row r="124" spans="1:5" ht="12.75">
      <c r="A124" s="6">
        <v>29.5</v>
      </c>
      <c r="D124" s="4">
        <f t="shared" si="5"/>
        <v>5589.3179055390547</v>
      </c>
    </row>
    <row r="125" spans="1:5" ht="12.75">
      <c r="A125" s="6">
        <v>29.75</v>
      </c>
      <c r="D125" s="4">
        <f t="shared" si="5"/>
        <v>5594.5893784582513</v>
      </c>
    </row>
    <row r="126" spans="1:5">
      <c r="A126" s="5">
        <v>30</v>
      </c>
      <c r="D126" s="4">
        <f t="shared" si="5"/>
        <v>5599.4354299660245</v>
      </c>
    </row>
    <row r="128" spans="1:5">
      <c r="E128" s="3">
        <f>SQRT(SUM(E6:E118))</f>
        <v>650.18175414582606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tabSelected="1" topLeftCell="N1" workbookViewId="0">
      <selection activeCell="U38" sqref="U38"/>
    </sheetView>
  </sheetViews>
  <sheetFormatPr defaultColWidth="8.875" defaultRowHeight="15"/>
  <cols>
    <col min="1" max="16384" width="8.875" style="10"/>
  </cols>
  <sheetData>
    <row r="1" spans="14:14" ht="46.5">
      <c r="N1" s="11" t="s">
        <v>60</v>
      </c>
    </row>
  </sheetData>
  <phoneticPr fontId="9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1" workbookViewId="0">
      <selection activeCell="A58" sqref="A58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20</v>
      </c>
      <c r="B2" s="13"/>
      <c r="C2" s="13"/>
      <c r="D2" s="13"/>
      <c r="E2" s="13"/>
    </row>
    <row r="3" spans="1:9" ht="26.25">
      <c r="A3" s="13" t="s">
        <v>18</v>
      </c>
      <c r="B3" s="13"/>
      <c r="C3" s="13"/>
      <c r="D3" s="13"/>
      <c r="E3" s="13"/>
    </row>
    <row r="4" spans="1:9" ht="26.25">
      <c r="A4" s="13" t="s">
        <v>20</v>
      </c>
      <c r="B4" s="13"/>
      <c r="C4" s="13"/>
      <c r="D4" s="13"/>
      <c r="E4" s="13"/>
    </row>
    <row r="7" spans="1:9">
      <c r="A7" s="5" t="s">
        <v>17</v>
      </c>
      <c r="B7" s="5" t="s">
        <v>16</v>
      </c>
      <c r="C7" s="4" t="s">
        <v>15</v>
      </c>
      <c r="D7" s="4" t="s">
        <v>14</v>
      </c>
      <c r="E7" s="3" t="s">
        <v>13</v>
      </c>
      <c r="G7" s="9" t="s">
        <v>12</v>
      </c>
      <c r="H7" s="9"/>
    </row>
    <row r="8" spans="1:9" ht="12.75">
      <c r="A8" s="6">
        <v>0</v>
      </c>
      <c r="D8" s="4">
        <f t="shared" ref="D8:D28" si="0">((H$8)/(1+EXP(H$9*(A8-H$10))))+H$11</f>
        <v>15.990920900289179</v>
      </c>
      <c r="G8" s="3" t="s">
        <v>11</v>
      </c>
      <c r="H8" s="3">
        <v>1234</v>
      </c>
      <c r="I8" s="3" t="s">
        <v>10</v>
      </c>
    </row>
    <row r="9" spans="1:9" ht="12.75">
      <c r="A9" s="6">
        <v>0.25</v>
      </c>
      <c r="D9" s="4">
        <f t="shared" si="0"/>
        <v>17.07554480795601</v>
      </c>
      <c r="E9" s="8"/>
      <c r="G9" s="3" t="s">
        <v>9</v>
      </c>
      <c r="H9" s="3">
        <v>-0.38</v>
      </c>
      <c r="I9" s="3" t="s">
        <v>8</v>
      </c>
    </row>
    <row r="10" spans="1:9" ht="12.75">
      <c r="A10" s="6">
        <v>0.5</v>
      </c>
      <c r="D10" s="4">
        <f t="shared" si="0"/>
        <v>18.266042323716206</v>
      </c>
      <c r="E10" s="8"/>
      <c r="G10" s="3" t="s">
        <v>7</v>
      </c>
      <c r="H10" s="3">
        <v>12.4</v>
      </c>
      <c r="I10" s="3" t="s">
        <v>6</v>
      </c>
    </row>
    <row r="11" spans="1:9" ht="12.75">
      <c r="A11" s="6">
        <v>0.75</v>
      </c>
      <c r="D11" s="4">
        <f t="shared" si="0"/>
        <v>19.572508270974087</v>
      </c>
      <c r="E11" s="8"/>
      <c r="G11" s="3" t="s">
        <v>5</v>
      </c>
      <c r="H11" s="3">
        <v>5</v>
      </c>
      <c r="I11" s="3" t="s">
        <v>4</v>
      </c>
    </row>
    <row r="12" spans="1:9" ht="12.75">
      <c r="A12" s="6">
        <v>1</v>
      </c>
      <c r="D12" s="4">
        <f t="shared" si="0"/>
        <v>21.005950554348416</v>
      </c>
    </row>
    <row r="13" spans="1:9" ht="12.75">
      <c r="A13" s="6">
        <v>1.25</v>
      </c>
      <c r="D13" s="4">
        <f t="shared" si="0"/>
        <v>22.578362525847488</v>
      </c>
    </row>
    <row r="14" spans="1:9" ht="12.75">
      <c r="A14" s="6">
        <v>1.5</v>
      </c>
      <c r="D14" s="4">
        <f t="shared" si="0"/>
        <v>24.302798926439603</v>
      </c>
      <c r="G14" s="3" t="s">
        <v>3</v>
      </c>
      <c r="H14" s="7">
        <f>RSQ(B8:B81,C8:C81)</f>
        <v>0.95041510575320498</v>
      </c>
    </row>
    <row r="15" spans="1:9" ht="12.75">
      <c r="A15" s="6">
        <v>1.75</v>
      </c>
      <c r="D15" s="4">
        <f t="shared" si="0"/>
        <v>26.193455080805524</v>
      </c>
    </row>
    <row r="16" spans="1:9" ht="12.75">
      <c r="A16" s="6">
        <v>2</v>
      </c>
      <c r="D16" s="4">
        <f t="shared" si="0"/>
        <v>28.26574887438705</v>
      </c>
      <c r="G16" s="3" t="s">
        <v>2</v>
      </c>
      <c r="H16" s="3">
        <f>SLOPE(C51:C66,A51:A66)</f>
        <v>114.29218966013606</v>
      </c>
    </row>
    <row r="17" spans="1:8" ht="12.75">
      <c r="A17" s="6">
        <v>2.25</v>
      </c>
      <c r="D17" s="4">
        <f t="shared" si="0"/>
        <v>30.536404861579715</v>
      </c>
      <c r="G17" s="3" t="s">
        <v>48</v>
      </c>
      <c r="H17" s="3">
        <f>-1*(H8+5)*H9/4</f>
        <v>117.705</v>
      </c>
    </row>
    <row r="18" spans="1:8" ht="12.75">
      <c r="A18" s="6">
        <v>2.5</v>
      </c>
      <c r="D18" s="4">
        <f t="shared" si="0"/>
        <v>33.023539637578061</v>
      </c>
      <c r="G18" s="3" t="s">
        <v>50</v>
      </c>
      <c r="H18" s="3">
        <f>(H16/373)</f>
        <v>0.30641337710492239</v>
      </c>
    </row>
    <row r="19" spans="1:8" ht="12.75">
      <c r="A19" s="6">
        <v>2.75</v>
      </c>
      <c r="D19" s="4">
        <f t="shared" si="0"/>
        <v>35.746747349342257</v>
      </c>
    </row>
    <row r="20" spans="1:8" ht="12.75">
      <c r="A20" s="6">
        <v>3</v>
      </c>
      <c r="D20" s="4">
        <f t="shared" si="0"/>
        <v>38.727183918825737</v>
      </c>
    </row>
    <row r="21" spans="1:8" ht="12.75">
      <c r="A21" s="6">
        <v>3.25</v>
      </c>
      <c r="D21" s="4">
        <f t="shared" si="0"/>
        <v>41.987648199693894</v>
      </c>
    </row>
    <row r="22" spans="1:8" ht="12.75">
      <c r="A22" s="6">
        <v>3.5</v>
      </c>
      <c r="D22" s="4">
        <f t="shared" si="0"/>
        <v>45.55265788365385</v>
      </c>
    </row>
    <row r="23" spans="1:8" ht="12.75">
      <c r="A23" s="6">
        <v>3.75</v>
      </c>
      <c r="D23" s="4">
        <f t="shared" si="0"/>
        <v>49.448517511737769</v>
      </c>
    </row>
    <row r="24" spans="1:8" ht="12.75">
      <c r="A24" s="6">
        <v>4</v>
      </c>
      <c r="D24" s="4">
        <f t="shared" si="0"/>
        <v>53.703375428780141</v>
      </c>
    </row>
    <row r="25" spans="1:8" ht="12.75">
      <c r="A25" s="6">
        <v>4.25</v>
      </c>
      <c r="D25" s="4">
        <f t="shared" si="0"/>
        <v>58.347265947852136</v>
      </c>
    </row>
    <row r="26" spans="1:8" ht="12.75">
      <c r="A26" s="6">
        <v>4.5</v>
      </c>
      <c r="D26" s="4">
        <f t="shared" si="0"/>
        <v>63.412132371140572</v>
      </c>
    </row>
    <row r="27" spans="1:8" ht="12.75">
      <c r="A27" s="6">
        <v>4.75</v>
      </c>
      <c r="D27" s="4">
        <f t="shared" si="0"/>
        <v>68.931825855081271</v>
      </c>
    </row>
    <row r="28" spans="1:8" ht="12.75">
      <c r="A28" s="6">
        <v>5</v>
      </c>
      <c r="B28" s="5">
        <v>127</v>
      </c>
      <c r="C28" s="4">
        <f t="shared" ref="C28:C59" si="1">((H$8)/(1+EXP(H$9*(A28-H$10))))+H$11</f>
        <v>74.942074427093175</v>
      </c>
      <c r="D28" s="4">
        <f t="shared" si="0"/>
        <v>74.942074427093175</v>
      </c>
      <c r="E28" s="3">
        <f>(B28-C28)^2</f>
        <v>2710.0276149543065</v>
      </c>
    </row>
    <row r="29" spans="1:8" ht="12.75">
      <c r="A29" s="6">
        <v>5.25</v>
      </c>
      <c r="C29" s="4">
        <f t="shared" si="1"/>
        <v>81.480415783403458</v>
      </c>
    </row>
    <row r="30" spans="1:8" ht="12.75">
      <c r="A30" s="6">
        <v>5.5</v>
      </c>
      <c r="C30" s="4">
        <f t="shared" si="1"/>
        <v>88.586086856005991</v>
      </c>
    </row>
    <row r="31" spans="1:8" ht="12.75">
      <c r="A31" s="6">
        <v>5.75</v>
      </c>
      <c r="C31" s="4">
        <f t="shared" si="1"/>
        <v>96.299862576598798</v>
      </c>
    </row>
    <row r="32" spans="1:8" ht="12.75">
      <c r="A32" s="6">
        <v>6</v>
      </c>
      <c r="C32" s="4">
        <f t="shared" si="1"/>
        <v>104.66383584365244</v>
      </c>
    </row>
    <row r="33" spans="1:5" ht="12.75">
      <c r="A33" s="6">
        <v>6.25</v>
      </c>
      <c r="C33" s="4">
        <f t="shared" si="1"/>
        <v>113.72113048619383</v>
      </c>
    </row>
    <row r="34" spans="1:5" ht="12.75">
      <c r="A34" s="6">
        <v>6.5</v>
      </c>
      <c r="C34" s="4">
        <f t="shared" si="1"/>
        <v>123.51553909849626</v>
      </c>
    </row>
    <row r="35" spans="1:5" ht="12.75">
      <c r="A35" s="6">
        <v>6.75</v>
      </c>
      <c r="C35" s="4">
        <f t="shared" si="1"/>
        <v>134.09107809000167</v>
      </c>
    </row>
    <row r="36" spans="1:5" ht="12.75">
      <c r="A36" s="6">
        <v>7</v>
      </c>
      <c r="B36" s="5">
        <v>229</v>
      </c>
      <c r="C36" s="4">
        <f t="shared" si="1"/>
        <v>145.49145326015179</v>
      </c>
      <c r="E36" s="3">
        <f>(B36-C36)^2</f>
        <v>6973.6773786014137</v>
      </c>
    </row>
    <row r="37" spans="1:5" ht="12.75">
      <c r="A37" s="6">
        <v>7.25</v>
      </c>
      <c r="C37" s="4">
        <f t="shared" si="1"/>
        <v>157.75943077815856</v>
      </c>
    </row>
    <row r="38" spans="1:5" ht="12.75">
      <c r="A38" s="6">
        <v>7.5</v>
      </c>
      <c r="C38" s="4">
        <f t="shared" si="1"/>
        <v>170.93611072887188</v>
      </c>
    </row>
    <row r="39" spans="1:5" ht="12.75">
      <c r="A39" s="6">
        <v>7.75</v>
      </c>
      <c r="C39" s="4">
        <f t="shared" si="1"/>
        <v>185.06010346820545</v>
      </c>
    </row>
    <row r="40" spans="1:5" ht="12.75">
      <c r="A40" s="6">
        <v>8</v>
      </c>
      <c r="C40" s="4">
        <f t="shared" si="1"/>
        <v>200.16661297541043</v>
      </c>
    </row>
    <row r="41" spans="1:5" ht="12.75">
      <c r="A41" s="6">
        <v>8.25</v>
      </c>
      <c r="C41" s="4">
        <f t="shared" si="1"/>
        <v>216.28643620738558</v>
      </c>
    </row>
    <row r="42" spans="1:5" ht="12.75">
      <c r="A42" s="6">
        <v>8.5</v>
      </c>
      <c r="C42" s="4">
        <f t="shared" si="1"/>
        <v>233.44489309717144</v>
      </c>
    </row>
    <row r="43" spans="1:5" ht="12.75">
      <c r="A43" s="6">
        <v>8.75</v>
      </c>
      <c r="C43" s="4">
        <f t="shared" si="1"/>
        <v>251.66070815221397</v>
      </c>
    </row>
    <row r="44" spans="1:5" ht="12.75">
      <c r="A44" s="6">
        <v>9</v>
      </c>
      <c r="C44" s="4">
        <f t="shared" si="1"/>
        <v>270.94487135025298</v>
      </c>
    </row>
    <row r="45" spans="1:5" ht="12.75">
      <c r="A45" s="6">
        <v>9.25</v>
      </c>
      <c r="C45" s="4">
        <f t="shared" si="1"/>
        <v>291.29951283773573</v>
      </c>
    </row>
    <row r="46" spans="1:5" ht="12.75">
      <c r="A46" s="6">
        <v>9.5</v>
      </c>
      <c r="C46" s="4">
        <f t="shared" si="1"/>
        <v>312.71683232609234</v>
      </c>
    </row>
    <row r="47" spans="1:5" ht="12.75">
      <c r="A47" s="6">
        <v>9.75</v>
      </c>
      <c r="C47" s="4">
        <f t="shared" si="1"/>
        <v>335.17812947027721</v>
      </c>
    </row>
    <row r="48" spans="1:5" ht="12.75">
      <c r="A48" s="6">
        <v>10</v>
      </c>
      <c r="C48" s="4">
        <f t="shared" si="1"/>
        <v>358.65298524596159</v>
      </c>
    </row>
    <row r="49" spans="1:5" ht="12.75">
      <c r="A49" s="6">
        <v>10.25</v>
      </c>
      <c r="C49" s="4">
        <f t="shared" si="1"/>
        <v>383.09864574288002</v>
      </c>
    </row>
    <row r="50" spans="1:5" ht="12.75">
      <c r="A50" s="6">
        <v>10.5</v>
      </c>
      <c r="B50" s="18"/>
      <c r="C50" s="4">
        <f t="shared" si="1"/>
        <v>408.4596582423066</v>
      </c>
    </row>
    <row r="51" spans="1:5" ht="12.75">
      <c r="A51" s="17">
        <v>10.75</v>
      </c>
      <c r="C51" s="4">
        <f t="shared" si="1"/>
        <v>434.66780446705815</v>
      </c>
    </row>
    <row r="52" spans="1:5" ht="12.75">
      <c r="A52" s="6">
        <v>11</v>
      </c>
      <c r="C52" s="4">
        <f t="shared" si="1"/>
        <v>461.6423672346952</v>
      </c>
    </row>
    <row r="53" spans="1:5" ht="12.75">
      <c r="A53" s="6">
        <v>11.25</v>
      </c>
      <c r="C53" s="4">
        <f t="shared" si="1"/>
        <v>489.29075447412725</v>
      </c>
    </row>
    <row r="54" spans="1:5" ht="12.75">
      <c r="A54" s="6">
        <v>11.5</v>
      </c>
      <c r="C54" s="4">
        <f t="shared" si="1"/>
        <v>517.5094891190148</v>
      </c>
    </row>
    <row r="55" spans="1:5" ht="12.75">
      <c r="A55" s="6">
        <v>11.75</v>
      </c>
      <c r="C55" s="4">
        <f t="shared" si="1"/>
        <v>546.18555559279741</v>
      </c>
    </row>
    <row r="56" spans="1:5" ht="12.75">
      <c r="A56" s="6">
        <v>12</v>
      </c>
      <c r="C56" s="4">
        <f t="shared" si="1"/>
        <v>575.19807462796871</v>
      </c>
    </row>
    <row r="57" spans="1:5" ht="12.75">
      <c r="A57" s="6">
        <v>12.25</v>
      </c>
      <c r="C57" s="4">
        <f t="shared" si="1"/>
        <v>604.42025945703347</v>
      </c>
    </row>
    <row r="58" spans="1:5" ht="12.75">
      <c r="A58" s="17">
        <v>12.5</v>
      </c>
      <c r="C58" s="4">
        <f t="shared" si="1"/>
        <v>633.72158953600399</v>
      </c>
    </row>
    <row r="59" spans="1:5" ht="12.75">
      <c r="A59" s="6">
        <v>12.75</v>
      </c>
      <c r="C59" s="4">
        <f t="shared" si="1"/>
        <v>662.97012441990671</v>
      </c>
    </row>
    <row r="60" spans="1:5" ht="12.75">
      <c r="A60" s="6">
        <v>13</v>
      </c>
      <c r="C60" s="4">
        <f t="shared" ref="C60:C81" si="2">((H$8)/(1+EXP(H$9*(A60-H$10))))+H$11</f>
        <v>692.03487146988869</v>
      </c>
    </row>
    <row r="61" spans="1:5" ht="12.75">
      <c r="A61" s="6">
        <v>13.25</v>
      </c>
      <c r="C61" s="4">
        <f t="shared" si="2"/>
        <v>720.78811759441589</v>
      </c>
    </row>
    <row r="62" spans="1:5" ht="12.75">
      <c r="A62" s="6">
        <v>13.5</v>
      </c>
      <c r="C62" s="4">
        <f t="shared" si="2"/>
        <v>749.10763755280288</v>
      </c>
    </row>
    <row r="63" spans="1:5" ht="12.75">
      <c r="A63" s="6">
        <v>13.75</v>
      </c>
      <c r="C63" s="4">
        <f t="shared" si="2"/>
        <v>776.87869925013842</v>
      </c>
    </row>
    <row r="64" spans="1:5" ht="12.75">
      <c r="A64" s="6">
        <v>14</v>
      </c>
      <c r="B64" s="5">
        <v>607</v>
      </c>
      <c r="C64" s="4">
        <f t="shared" si="2"/>
        <v>803.99579916424648</v>
      </c>
      <c r="E64" s="3">
        <f>(B64-C64)^2</f>
        <v>38807.34488836013</v>
      </c>
    </row>
    <row r="65" spans="1:5" ht="12.75">
      <c r="A65" s="6">
        <v>14</v>
      </c>
      <c r="B65" s="5">
        <v>747</v>
      </c>
      <c r="C65" s="4">
        <f t="shared" si="2"/>
        <v>803.99579916424648</v>
      </c>
      <c r="E65" s="3">
        <f>(B65-C65)^2</f>
        <v>3248.5211223711194</v>
      </c>
    </row>
    <row r="66" spans="1:5" ht="12.75">
      <c r="A66" s="17">
        <v>14.25</v>
      </c>
      <c r="B66" s="18"/>
      <c r="C66" s="4">
        <f t="shared" si="2"/>
        <v>830.3640773703238</v>
      </c>
    </row>
    <row r="67" spans="1:5" ht="12.75">
      <c r="A67" s="6">
        <v>14.5</v>
      </c>
      <c r="C67" s="4">
        <f t="shared" si="2"/>
        <v>855.90038009420482</v>
      </c>
    </row>
    <row r="68" spans="1:5" ht="12.75">
      <c r="A68" s="6">
        <v>14.75</v>
      </c>
      <c r="C68" s="4">
        <f t="shared" si="2"/>
        <v>880.5339567654504</v>
      </c>
    </row>
    <row r="69" spans="1:5">
      <c r="A69" s="5">
        <v>15</v>
      </c>
      <c r="C69" s="4">
        <f t="shared" si="2"/>
        <v>904.20679667905881</v>
      </c>
    </row>
    <row r="70" spans="1:5" ht="12.75">
      <c r="A70" s="6">
        <v>15.25</v>
      </c>
      <c r="C70" s="4">
        <f t="shared" si="2"/>
        <v>926.87362636990144</v>
      </c>
    </row>
    <row r="71" spans="1:5" ht="12.75">
      <c r="A71" s="6">
        <v>15.5</v>
      </c>
      <c r="C71" s="4">
        <f t="shared" si="2"/>
        <v>948.50160175710346</v>
      </c>
    </row>
    <row r="72" spans="1:5">
      <c r="A72" s="5">
        <v>15.75</v>
      </c>
      <c r="C72" s="4">
        <f t="shared" si="2"/>
        <v>969.06973851235432</v>
      </c>
    </row>
    <row r="73" spans="1:5" ht="12.75">
      <c r="A73" s="6">
        <v>16</v>
      </c>
      <c r="C73" s="4">
        <f t="shared" si="2"/>
        <v>988.56812981045118</v>
      </c>
    </row>
    <row r="74" spans="1:5" ht="12.75">
      <c r="A74" s="6">
        <v>16.25</v>
      </c>
      <c r="C74" s="4">
        <f t="shared" si="2"/>
        <v>1006.9970028236623</v>
      </c>
    </row>
    <row r="75" spans="1:5">
      <c r="A75" s="5">
        <v>16.5</v>
      </c>
      <c r="C75" s="4">
        <f t="shared" si="2"/>
        <v>1024.3656644641167</v>
      </c>
    </row>
    <row r="76" spans="1:5" ht="12.75">
      <c r="A76" s="6">
        <v>16.75</v>
      </c>
      <c r="C76" s="4">
        <f t="shared" si="2"/>
        <v>1040.6913835592904</v>
      </c>
    </row>
    <row r="77" spans="1:5" ht="12.75">
      <c r="A77" s="6">
        <v>17</v>
      </c>
      <c r="C77" s="4">
        <f t="shared" si="2"/>
        <v>1055.9982515340841</v>
      </c>
    </row>
    <row r="78" spans="1:5">
      <c r="A78" s="5">
        <v>17.25</v>
      </c>
      <c r="C78" s="4">
        <f t="shared" si="2"/>
        <v>1070.3160574331794</v>
      </c>
    </row>
    <row r="79" spans="1:5" ht="12.75">
      <c r="A79" s="6">
        <v>17.5</v>
      </c>
      <c r="C79" s="4">
        <f t="shared" si="2"/>
        <v>1083.6792063515095</v>
      </c>
    </row>
    <row r="80" spans="1:5" ht="12.75">
      <c r="A80" s="6">
        <v>17.75</v>
      </c>
      <c r="C80" s="4">
        <f t="shared" si="2"/>
        <v>1096.1257035525084</v>
      </c>
    </row>
    <row r="81" spans="1:5">
      <c r="A81" s="5">
        <v>18</v>
      </c>
      <c r="B81" s="5">
        <v>1105</v>
      </c>
      <c r="C81" s="4">
        <f t="shared" si="2"/>
        <v>1107.6962201311687</v>
      </c>
      <c r="D81" s="4">
        <f t="shared" ref="D81:D112" si="3">((H$8)/(1+EXP(H$9*(A81-H$10))))+H$11</f>
        <v>1107.6962201311687</v>
      </c>
      <c r="E81" s="3">
        <f>(B81-C81)^2</f>
        <v>7.269602995719521</v>
      </c>
    </row>
    <row r="82" spans="1:5" ht="12.75">
      <c r="A82" s="6">
        <v>18.25</v>
      </c>
      <c r="D82" s="4">
        <f t="shared" si="3"/>
        <v>1118.4332502921482</v>
      </c>
    </row>
    <row r="83" spans="1:5" ht="12.75">
      <c r="A83" s="6">
        <v>18.5</v>
      </c>
      <c r="D83" s="4">
        <f t="shared" si="3"/>
        <v>1128.3803653245209</v>
      </c>
    </row>
    <row r="84" spans="1:5">
      <c r="A84" s="5">
        <v>18.75</v>
      </c>
      <c r="D84" s="4">
        <f t="shared" si="3"/>
        <v>1137.5815652352726</v>
      </c>
    </row>
    <row r="85" spans="1:5" ht="12.75">
      <c r="A85" s="6">
        <v>19</v>
      </c>
      <c r="D85" s="4">
        <f t="shared" si="3"/>
        <v>1146.0807257525914</v>
      </c>
    </row>
    <row r="86" spans="1:5" ht="12.75">
      <c r="A86" s="6">
        <v>19.25</v>
      </c>
      <c r="D86" s="4">
        <f t="shared" si="3"/>
        <v>1153.921135975153</v>
      </c>
    </row>
    <row r="87" spans="1:5">
      <c r="A87" s="5">
        <v>19.5</v>
      </c>
      <c r="D87" s="4">
        <f t="shared" si="3"/>
        <v>1161.1451202392452</v>
      </c>
    </row>
    <row r="88" spans="1:5" ht="12.75">
      <c r="A88" s="6">
        <v>19.75</v>
      </c>
      <c r="D88" s="4">
        <f t="shared" si="3"/>
        <v>1167.7937366980088</v>
      </c>
    </row>
    <row r="89" spans="1:5" ht="12.75">
      <c r="A89" s="6">
        <v>20</v>
      </c>
      <c r="D89" s="4">
        <f t="shared" si="3"/>
        <v>1173.9065445465812</v>
      </c>
    </row>
    <row r="90" spans="1:5">
      <c r="A90" s="5">
        <v>20.25</v>
      </c>
      <c r="D90" s="4">
        <f t="shared" si="3"/>
        <v>1179.5214316764764</v>
      </c>
    </row>
    <row r="91" spans="1:5" ht="12.75">
      <c r="A91" s="6">
        <v>20.5</v>
      </c>
      <c r="D91" s="4">
        <f t="shared" si="3"/>
        <v>1184.6744947036054</v>
      </c>
      <c r="E91" s="3">
        <f>SUM(E24:E81)</f>
        <v>51746.840607282698</v>
      </c>
    </row>
    <row r="92" spans="1:5" ht="12.75">
      <c r="A92" s="6">
        <v>20.75</v>
      </c>
      <c r="D92" s="4">
        <f t="shared" si="3"/>
        <v>1189.3999637003069</v>
      </c>
    </row>
    <row r="93" spans="1:5">
      <c r="A93" s="5">
        <v>21</v>
      </c>
      <c r="D93" s="4">
        <f t="shared" si="3"/>
        <v>1193.7301644992394</v>
      </c>
    </row>
    <row r="94" spans="1:5" ht="12.75">
      <c r="A94" s="6">
        <v>21.25</v>
      </c>
      <c r="D94" s="4">
        <f t="shared" si="3"/>
        <v>1197.6955120661614</v>
      </c>
    </row>
    <row r="95" spans="1:5" ht="12.75">
      <c r="A95" s="6">
        <v>21.5</v>
      </c>
      <c r="D95" s="4">
        <f t="shared" si="3"/>
        <v>1201.3245291122241</v>
      </c>
    </row>
    <row r="96" spans="1:5">
      <c r="A96" s="5">
        <v>21.75</v>
      </c>
      <c r="D96" s="4">
        <f t="shared" si="3"/>
        <v>1204.6438847985899</v>
      </c>
    </row>
    <row r="97" spans="1:4" ht="12.75">
      <c r="A97" s="6">
        <v>22</v>
      </c>
      <c r="D97" s="4">
        <f t="shared" si="3"/>
        <v>1207.6784490507505</v>
      </c>
    </row>
    <row r="98" spans="1:4" ht="12.75">
      <c r="A98" s="6">
        <v>22.25</v>
      </c>
      <c r="D98" s="4">
        <f t="shared" si="3"/>
        <v>1210.4513586289215</v>
      </c>
    </row>
    <row r="99" spans="1:4">
      <c r="A99" s="5">
        <v>22.5</v>
      </c>
      <c r="D99" s="4">
        <f t="shared" si="3"/>
        <v>1212.9840916826736</v>
      </c>
    </row>
    <row r="100" spans="1:4" ht="12.75">
      <c r="A100" s="6">
        <v>22.75</v>
      </c>
      <c r="D100" s="4">
        <f t="shared" si="3"/>
        <v>1215.2965480462155</v>
      </c>
    </row>
    <row r="101" spans="1:4" ht="12.75">
      <c r="A101" s="6">
        <v>23</v>
      </c>
      <c r="D101" s="4">
        <f t="shared" si="3"/>
        <v>1217.4071330028014</v>
      </c>
    </row>
    <row r="102" spans="1:4">
      <c r="A102" s="5">
        <v>23.25</v>
      </c>
      <c r="D102" s="4">
        <f t="shared" si="3"/>
        <v>1219.3328426628179</v>
      </c>
    </row>
    <row r="103" spans="1:4" ht="12.75">
      <c r="A103" s="6">
        <v>23.5</v>
      </c>
      <c r="D103" s="4">
        <f t="shared" si="3"/>
        <v>1221.0893494624115</v>
      </c>
    </row>
    <row r="104" spans="1:4" ht="12.75">
      <c r="A104" s="6">
        <v>23.75</v>
      </c>
      <c r="D104" s="4">
        <f t="shared" si="3"/>
        <v>1222.6910866014205</v>
      </c>
    </row>
    <row r="105" spans="1:4">
      <c r="A105" s="5">
        <v>24</v>
      </c>
      <c r="D105" s="4">
        <f t="shared" si="3"/>
        <v>1224.1513305051183</v>
      </c>
    </row>
    <row r="106" spans="1:4" ht="12.75">
      <c r="A106" s="6">
        <v>24.25</v>
      </c>
      <c r="D106" s="4">
        <f t="shared" si="3"/>
        <v>1225.4822806183818</v>
      </c>
    </row>
    <row r="107" spans="1:4" ht="12.75">
      <c r="A107" s="6">
        <v>24.5</v>
      </c>
      <c r="D107" s="4">
        <f t="shared" si="3"/>
        <v>1226.6951360280143</v>
      </c>
    </row>
    <row r="108" spans="1:4">
      <c r="A108" s="5">
        <v>24.75</v>
      </c>
      <c r="D108" s="4">
        <f t="shared" si="3"/>
        <v>1227.8001685635909</v>
      </c>
    </row>
    <row r="109" spans="1:4" ht="12.75">
      <c r="A109" s="6">
        <v>25</v>
      </c>
      <c r="D109" s="4">
        <f t="shared" si="3"/>
        <v>1228.8067921536535</v>
      </c>
    </row>
    <row r="110" spans="1:4" ht="12.75">
      <c r="A110" s="6">
        <v>25.25</v>
      </c>
      <c r="D110" s="4">
        <f t="shared" si="3"/>
        <v>1229.7236283162745</v>
      </c>
    </row>
    <row r="111" spans="1:4">
      <c r="A111" s="5">
        <v>25.5</v>
      </c>
      <c r="D111" s="4">
        <f t="shared" si="3"/>
        <v>1230.5585677445524</v>
      </c>
    </row>
    <row r="112" spans="1:4" ht="12.75">
      <c r="A112" s="6">
        <v>25.75</v>
      </c>
      <c r="D112" s="4">
        <f t="shared" si="3"/>
        <v>1231.3188280116858</v>
      </c>
    </row>
    <row r="113" spans="1:4" ht="12.75">
      <c r="A113" s="6">
        <v>26</v>
      </c>
      <c r="D113" s="4">
        <f t="shared" ref="D113:D129" si="4">((H$8)/(1+EXP(H$9*(A113-H$10))))+H$11</f>
        <v>1232.0110074697091</v>
      </c>
    </row>
    <row r="114" spans="1:4">
      <c r="A114" s="5">
        <v>26.25</v>
      </c>
      <c r="D114" s="4">
        <f t="shared" si="4"/>
        <v>1232.64113545327</v>
      </c>
    </row>
    <row r="115" spans="1:4" ht="12.75">
      <c r="A115" s="6">
        <v>26.5</v>
      </c>
      <c r="D115" s="4">
        <f t="shared" si="4"/>
        <v>1233.2147189270784</v>
      </c>
    </row>
    <row r="116" spans="1:4" ht="12.75">
      <c r="A116" s="6">
        <v>26.75</v>
      </c>
      <c r="D116" s="4">
        <f t="shared" si="4"/>
        <v>1233.7367857347103</v>
      </c>
    </row>
    <row r="117" spans="1:4">
      <c r="A117" s="5">
        <v>27</v>
      </c>
      <c r="D117" s="4">
        <f t="shared" si="4"/>
        <v>1234.2119246188809</v>
      </c>
    </row>
    <row r="118" spans="1:4" ht="12.75">
      <c r="A118" s="6">
        <v>27.25</v>
      </c>
      <c r="D118" s="4">
        <f t="shared" si="4"/>
        <v>1234.6443221903946</v>
      </c>
    </row>
    <row r="119" spans="1:4" ht="12.75">
      <c r="A119" s="6">
        <v>27.5</v>
      </c>
      <c r="D119" s="4">
        <f t="shared" si="4"/>
        <v>1235.0377970258703</v>
      </c>
    </row>
    <row r="120" spans="1:4">
      <c r="A120" s="5">
        <v>27.75</v>
      </c>
      <c r="D120" s="4">
        <f t="shared" si="4"/>
        <v>1235.3958310739281</v>
      </c>
    </row>
    <row r="121" spans="1:4" ht="12.75">
      <c r="A121" s="6">
        <v>28</v>
      </c>
      <c r="D121" s="4">
        <f t="shared" si="4"/>
        <v>1235.721598546593</v>
      </c>
    </row>
    <row r="122" spans="1:4" ht="12.75">
      <c r="A122" s="6">
        <v>28.25</v>
      </c>
      <c r="D122" s="4">
        <f t="shared" si="4"/>
        <v>1236.0179924678323</v>
      </c>
    </row>
    <row r="123" spans="1:4">
      <c r="A123" s="5">
        <v>28.5</v>
      </c>
      <c r="D123" s="4">
        <f t="shared" si="4"/>
        <v>1236.2876490449139</v>
      </c>
    </row>
    <row r="124" spans="1:4" ht="12.75">
      <c r="A124" s="6">
        <v>28.75</v>
      </c>
      <c r="D124" s="4">
        <f t="shared" si="4"/>
        <v>1236.532970021078</v>
      </c>
    </row>
    <row r="125" spans="1:4" ht="12.75">
      <c r="A125" s="6">
        <v>29</v>
      </c>
      <c r="D125" s="4">
        <f t="shared" si="4"/>
        <v>1236.7561431601771</v>
      </c>
    </row>
    <row r="126" spans="1:4">
      <c r="A126" s="5">
        <v>29.25</v>
      </c>
      <c r="D126" s="4">
        <f t="shared" si="4"/>
        <v>1236.9591610057266</v>
      </c>
    </row>
    <row r="127" spans="1:4" ht="12.75">
      <c r="A127" s="6">
        <v>29.5</v>
      </c>
      <c r="D127" s="4">
        <f t="shared" si="4"/>
        <v>1237.1438380484394</v>
      </c>
    </row>
    <row r="128" spans="1:4" ht="12.75">
      <c r="A128" s="6">
        <v>29.75</v>
      </c>
      <c r="D128" s="4">
        <f t="shared" si="4"/>
        <v>1237.3118264279447</v>
      </c>
    </row>
    <row r="129" spans="1:4">
      <c r="A129" s="5">
        <v>30</v>
      </c>
      <c r="D129" s="4">
        <f t="shared" si="4"/>
        <v>1237.4646302861465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9" workbookViewId="0">
      <selection activeCell="A51" sqref="A51:A73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20</v>
      </c>
      <c r="B2" s="13"/>
      <c r="C2" s="13"/>
      <c r="D2" s="13"/>
      <c r="E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14" si="0">((H$6)/(1+EXP(H$7*(A6-H$8))))+H$9</f>
        <v>7.8895196636432772</v>
      </c>
      <c r="G6" s="3" t="s">
        <v>11</v>
      </c>
      <c r="H6" s="3">
        <v>1218</v>
      </c>
      <c r="I6" s="3" t="s">
        <v>10</v>
      </c>
    </row>
    <row r="7" spans="1:9" ht="12.75">
      <c r="A7" s="6">
        <v>0.25</v>
      </c>
      <c r="D7" s="4">
        <f t="shared" si="0"/>
        <v>8.2165877039910313</v>
      </c>
      <c r="E7" s="8"/>
      <c r="G7" s="3" t="s">
        <v>9</v>
      </c>
      <c r="H7" s="3">
        <v>-0.43</v>
      </c>
      <c r="I7" s="3" t="s">
        <v>8</v>
      </c>
    </row>
    <row r="8" spans="1:9" ht="12.75">
      <c r="A8" s="6">
        <v>0.5</v>
      </c>
      <c r="D8" s="4">
        <f t="shared" si="0"/>
        <v>8.5805678600023167</v>
      </c>
      <c r="E8" s="8"/>
      <c r="G8" s="3" t="s">
        <v>7</v>
      </c>
      <c r="H8" s="3">
        <v>14.05</v>
      </c>
      <c r="I8" s="3" t="s">
        <v>6</v>
      </c>
    </row>
    <row r="9" spans="1:9" ht="12.75">
      <c r="A9" s="6">
        <v>0.75</v>
      </c>
      <c r="D9" s="4">
        <f t="shared" si="0"/>
        <v>8.9855998714393355</v>
      </c>
      <c r="E9" s="8"/>
      <c r="G9" s="3" t="s">
        <v>5</v>
      </c>
      <c r="H9" s="3">
        <v>5</v>
      </c>
      <c r="I9" s="3" t="s">
        <v>4</v>
      </c>
    </row>
    <row r="10" spans="1:9" ht="12.75">
      <c r="A10" s="6">
        <v>1</v>
      </c>
      <c r="D10" s="4">
        <f t="shared" si="0"/>
        <v>9.4362815277481715</v>
      </c>
    </row>
    <row r="11" spans="1:9" ht="12.75">
      <c r="A11" s="6">
        <v>1.25</v>
      </c>
      <c r="D11" s="4">
        <f t="shared" si="0"/>
        <v>9.9377178618085686</v>
      </c>
    </row>
    <row r="12" spans="1:9" ht="12.75">
      <c r="A12" s="6">
        <v>1.5</v>
      </c>
      <c r="D12" s="4">
        <f t="shared" si="0"/>
        <v>10.495575269851802</v>
      </c>
      <c r="G12" s="3">
        <v>12</v>
      </c>
      <c r="H12" s="7">
        <f>RSQ(B6:B102,C6:C102)</f>
        <v>0.98486320869839061</v>
      </c>
    </row>
    <row r="13" spans="1:9" ht="12.75">
      <c r="A13" s="6">
        <v>1.75</v>
      </c>
      <c r="D13" s="4">
        <f t="shared" si="0"/>
        <v>11.116140963762227</v>
      </c>
    </row>
    <row r="14" spans="1:9" ht="12.75">
      <c r="A14" s="6">
        <v>2</v>
      </c>
      <c r="B14" s="5">
        <v>50.3</v>
      </c>
      <c r="C14" s="4">
        <f t="shared" ref="C14:C45" si="1">((H$6)/(1+EXP(H$7*(A14-H$8))))+H$9</f>
        <v>11.806388173170141</v>
      </c>
      <c r="D14" s="4">
        <f t="shared" si="0"/>
        <v>11.806388173170141</v>
      </c>
      <c r="E14" s="3">
        <f>(B14-C14)^2</f>
        <v>1481.7581514746553</v>
      </c>
      <c r="G14" s="3" t="s">
        <v>2</v>
      </c>
      <c r="H14" s="16">
        <f>SLOPE(C51:C73+B52,A51:A73)</f>
        <v>121.92773877740581</v>
      </c>
    </row>
    <row r="15" spans="1:9" ht="12.75">
      <c r="A15" s="6">
        <v>2.25</v>
      </c>
      <c r="C15" s="4">
        <f t="shared" si="1"/>
        <v>12.574047519483194</v>
      </c>
      <c r="G15" s="3" t="s">
        <v>49</v>
      </c>
      <c r="H15" s="3">
        <f>-1*(H6+5)*H7/4</f>
        <v>131.4725</v>
      </c>
    </row>
    <row r="16" spans="1:9" ht="12.75">
      <c r="A16" s="6">
        <v>2.5</v>
      </c>
      <c r="C16" s="4">
        <f t="shared" si="1"/>
        <v>13.427684979944283</v>
      </c>
      <c r="G16" s="3" t="s">
        <v>50</v>
      </c>
      <c r="H16" s="3">
        <f>(H14/372)</f>
        <v>0.32776273864894034</v>
      </c>
    </row>
    <row r="17" spans="1:3" ht="12.75">
      <c r="A17" s="6">
        <v>2.75</v>
      </c>
      <c r="C17" s="4">
        <f t="shared" si="1"/>
        <v>14.376786844032218</v>
      </c>
    </row>
    <row r="18" spans="1:3" ht="12.75">
      <c r="A18" s="6">
        <v>3</v>
      </c>
      <c r="C18" s="4">
        <f t="shared" si="1"/>
        <v>15.431852033449642</v>
      </c>
    </row>
    <row r="19" spans="1:3" ht="12.75">
      <c r="A19" s="6">
        <v>3.25</v>
      </c>
      <c r="C19" s="4">
        <f t="shared" si="1"/>
        <v>16.604492106191515</v>
      </c>
    </row>
    <row r="20" spans="1:3" ht="12.75">
      <c r="A20" s="6">
        <v>3.5</v>
      </c>
      <c r="C20" s="4">
        <f t="shared" si="1"/>
        <v>17.907539189456358</v>
      </c>
    </row>
    <row r="21" spans="1:3" ht="12.75">
      <c r="A21" s="6">
        <v>3.75</v>
      </c>
      <c r="C21" s="4">
        <f t="shared" si="1"/>
        <v>19.35516197909665</v>
      </c>
    </row>
    <row r="22" spans="1:3" ht="12.75">
      <c r="A22" s="6">
        <v>4</v>
      </c>
      <c r="C22" s="4">
        <f t="shared" si="1"/>
        <v>20.962989797360287</v>
      </c>
    </row>
    <row r="23" spans="1:3" ht="12.75">
      <c r="A23" s="6">
        <v>4.25</v>
      </c>
      <c r="C23" s="4">
        <f t="shared" si="1"/>
        <v>22.748244506996343</v>
      </c>
    </row>
    <row r="24" spans="1:3" ht="12.75">
      <c r="A24" s="6">
        <v>4.5</v>
      </c>
      <c r="C24" s="4">
        <f t="shared" si="1"/>
        <v>24.729879828121408</v>
      </c>
    </row>
    <row r="25" spans="1:3" ht="12.75">
      <c r="A25" s="6">
        <v>4.75</v>
      </c>
      <c r="C25" s="4">
        <f t="shared" si="1"/>
        <v>26.928727282849113</v>
      </c>
    </row>
    <row r="26" spans="1:3" ht="12.75">
      <c r="A26" s="6">
        <v>5</v>
      </c>
      <c r="C26" s="4">
        <f t="shared" si="1"/>
        <v>29.367647588433883</v>
      </c>
    </row>
    <row r="27" spans="1:3" ht="12.75">
      <c r="A27" s="6">
        <v>5.25</v>
      </c>
      <c r="C27" s="4">
        <f t="shared" si="1"/>
        <v>32.071685818165335</v>
      </c>
    </row>
    <row r="28" spans="1:3" ht="12.75">
      <c r="A28" s="6">
        <v>5.5</v>
      </c>
      <c r="C28" s="4">
        <f t="shared" si="1"/>
        <v>35.068228035137523</v>
      </c>
    </row>
    <row r="29" spans="1:3" ht="12.75">
      <c r="A29" s="6">
        <v>5.75</v>
      </c>
      <c r="C29" s="4">
        <f t="shared" si="1"/>
        <v>38.38715636163267</v>
      </c>
    </row>
    <row r="30" spans="1:3" ht="12.75">
      <c r="A30" s="6">
        <v>6</v>
      </c>
      <c r="C30" s="4">
        <f t="shared" si="1"/>
        <v>42.060998561113308</v>
      </c>
    </row>
    <row r="31" spans="1:3" ht="12.75">
      <c r="A31" s="6">
        <v>6.25</v>
      </c>
      <c r="C31" s="4">
        <f t="shared" si="1"/>
        <v>46.125067167586508</v>
      </c>
    </row>
    <row r="32" spans="1:3" ht="12.75">
      <c r="A32" s="6">
        <v>6.5</v>
      </c>
      <c r="C32" s="4">
        <f t="shared" si="1"/>
        <v>50.617581989171661</v>
      </c>
    </row>
    <row r="33" spans="1:3" ht="12.75">
      <c r="A33" s="6">
        <v>6.75</v>
      </c>
      <c r="C33" s="4">
        <f t="shared" si="1"/>
        <v>55.579768436413005</v>
      </c>
    </row>
    <row r="34" spans="1:3" ht="12.75">
      <c r="A34" s="6">
        <v>7</v>
      </c>
      <c r="C34" s="4">
        <f t="shared" si="1"/>
        <v>61.05592258859788</v>
      </c>
    </row>
    <row r="35" spans="1:3" ht="12.75">
      <c r="A35" s="6">
        <v>7.25</v>
      </c>
      <c r="C35" s="4">
        <f t="shared" si="1"/>
        <v>67.093432234881448</v>
      </c>
    </row>
    <row r="36" spans="1:3" ht="12.75">
      <c r="A36" s="6">
        <v>7.5</v>
      </c>
      <c r="C36" s="4">
        <f t="shared" si="1"/>
        <v>73.742741352985902</v>
      </c>
    </row>
    <row r="37" spans="1:3" ht="12.75">
      <c r="A37" s="6">
        <v>7.75</v>
      </c>
      <c r="C37" s="4">
        <f t="shared" si="1"/>
        <v>81.057243684325158</v>
      </c>
    </row>
    <row r="38" spans="1:3" ht="12.75">
      <c r="A38" s="6">
        <v>8</v>
      </c>
      <c r="C38" s="4">
        <f t="shared" si="1"/>
        <v>89.093089331284034</v>
      </c>
    </row>
    <row r="39" spans="1:3" ht="12.75">
      <c r="A39" s="6">
        <v>8.25</v>
      </c>
      <c r="C39" s="4">
        <f t="shared" si="1"/>
        <v>97.908886780791065</v>
      </c>
    </row>
    <row r="40" spans="1:3" ht="12.75">
      <c r="A40" s="6">
        <v>8.5</v>
      </c>
      <c r="C40" s="4">
        <f t="shared" si="1"/>
        <v>107.56528163539024</v>
      </c>
    </row>
    <row r="41" spans="1:3" ht="12.75">
      <c r="A41" s="6">
        <v>8.75</v>
      </c>
      <c r="C41" s="4">
        <f t="shared" si="1"/>
        <v>118.124392846539</v>
      </c>
    </row>
    <row r="42" spans="1:3" ht="12.75">
      <c r="A42" s="6">
        <v>9</v>
      </c>
      <c r="C42" s="4">
        <f t="shared" si="1"/>
        <v>129.64908768367616</v>
      </c>
    </row>
    <row r="43" spans="1:3" ht="12.75">
      <c r="A43" s="6">
        <v>9.25</v>
      </c>
      <c r="C43" s="4">
        <f t="shared" si="1"/>
        <v>142.20207837066675</v>
      </c>
    </row>
    <row r="44" spans="1:3" ht="12.75">
      <c r="A44" s="6">
        <v>9.5</v>
      </c>
      <c r="C44" s="4">
        <f t="shared" si="1"/>
        <v>155.84482664251445</v>
      </c>
    </row>
    <row r="45" spans="1:3" ht="12.75">
      <c r="A45" s="6">
        <v>9.75</v>
      </c>
      <c r="C45" s="4">
        <f t="shared" si="1"/>
        <v>170.63624778649051</v>
      </c>
    </row>
    <row r="46" spans="1:3" ht="12.75">
      <c r="A46" s="6">
        <v>10</v>
      </c>
      <c r="C46" s="4">
        <f t="shared" ref="C46:C77" si="2">((H$6)/(1+EXP(H$7*(A46-H$8))))+H$9</f>
        <v>186.63121336054613</v>
      </c>
    </row>
    <row r="47" spans="1:3" ht="12.75">
      <c r="A47" s="6">
        <v>10.25</v>
      </c>
      <c r="C47" s="4">
        <f t="shared" si="2"/>
        <v>203.87886195806246</v>
      </c>
    </row>
    <row r="48" spans="1:3" ht="12.75">
      <c r="A48" s="6">
        <v>10.5</v>
      </c>
      <c r="C48" s="4">
        <f t="shared" si="2"/>
        <v>222.42074017057769</v>
      </c>
    </row>
    <row r="49" spans="1:3" ht="12.75">
      <c r="A49" s="6">
        <v>10.75</v>
      </c>
      <c r="C49" s="4">
        <f t="shared" si="2"/>
        <v>242.28881109284276</v>
      </c>
    </row>
    <row r="50" spans="1:3" ht="12.75">
      <c r="A50" s="6">
        <v>11</v>
      </c>
      <c r="C50" s="4">
        <f t="shared" si="2"/>
        <v>263.50338478050026</v>
      </c>
    </row>
    <row r="51" spans="1:3" ht="12.75">
      <c r="A51" s="6">
        <v>11.25</v>
      </c>
      <c r="C51" s="4">
        <f t="shared" si="2"/>
        <v>286.07104306121721</v>
      </c>
    </row>
    <row r="52" spans="1:3" ht="12.75">
      <c r="A52" s="17">
        <v>11.5</v>
      </c>
      <c r="B52" s="18"/>
      <c r="C52" s="4">
        <f t="shared" si="2"/>
        <v>309.98264861842603</v>
      </c>
    </row>
    <row r="53" spans="1:3" ht="12.75">
      <c r="A53" s="6">
        <v>11.75</v>
      </c>
      <c r="B53" s="18"/>
      <c r="C53" s="4">
        <f t="shared" si="2"/>
        <v>335.21154349021509</v>
      </c>
    </row>
    <row r="54" spans="1:3" ht="12.75">
      <c r="A54" s="6">
        <v>12</v>
      </c>
      <c r="C54" s="4">
        <f t="shared" si="2"/>
        <v>361.71205290935859</v>
      </c>
    </row>
    <row r="55" spans="1:3" ht="12.75">
      <c r="A55" s="6">
        <v>12.25</v>
      </c>
      <c r="C55" s="4">
        <f t="shared" si="2"/>
        <v>389.4184144865103</v>
      </c>
    </row>
    <row r="56" spans="1:3" ht="12.75">
      <c r="A56" s="6">
        <v>12.5</v>
      </c>
      <c r="C56" s="4">
        <f t="shared" si="2"/>
        <v>418.24424801248682</v>
      </c>
    </row>
    <row r="57" spans="1:3" ht="12.75">
      <c r="A57" s="6">
        <v>12.75</v>
      </c>
      <c r="C57" s="4">
        <f t="shared" si="2"/>
        <v>448.08266607187255</v>
      </c>
    </row>
    <row r="58" spans="1:3" ht="12.75">
      <c r="A58" s="6">
        <v>13</v>
      </c>
      <c r="C58" s="4">
        <f t="shared" si="2"/>
        <v>478.80709958968646</v>
      </c>
    </row>
    <row r="59" spans="1:3" ht="12.75">
      <c r="A59" s="6">
        <v>13.25</v>
      </c>
      <c r="C59" s="4">
        <f t="shared" si="2"/>
        <v>510.27287600534294</v>
      </c>
    </row>
    <row r="60" spans="1:3" ht="12.75">
      <c r="A60" s="6">
        <v>13.5</v>
      </c>
      <c r="C60" s="4">
        <f t="shared" si="2"/>
        <v>542.31954306407351</v>
      </c>
    </row>
    <row r="61" spans="1:3" ht="12.75">
      <c r="A61" s="6">
        <v>13.75</v>
      </c>
      <c r="C61" s="4">
        <f t="shared" si="2"/>
        <v>574.77388173851625</v>
      </c>
    </row>
    <row r="62" spans="1:3" ht="12.75">
      <c r="A62" s="17">
        <v>14</v>
      </c>
      <c r="B62" s="18"/>
      <c r="C62" s="4">
        <f t="shared" si="2"/>
        <v>607.45350217460873</v>
      </c>
    </row>
    <row r="63" spans="1:3" ht="12.75">
      <c r="A63" s="6">
        <v>14.25</v>
      </c>
      <c r="B63" s="18"/>
      <c r="C63" s="4">
        <f t="shared" si="2"/>
        <v>640.17087200715844</v>
      </c>
    </row>
    <row r="64" spans="1:3" ht="12.75">
      <c r="A64" s="17">
        <v>14.5</v>
      </c>
      <c r="C64" s="4">
        <f t="shared" si="2"/>
        <v>672.73759196669096</v>
      </c>
    </row>
    <row r="65" spans="1:5" ht="12.75">
      <c r="A65" s="6">
        <v>14.75</v>
      </c>
      <c r="C65" s="4">
        <f t="shared" si="2"/>
        <v>704.96871351180494</v>
      </c>
    </row>
    <row r="66" spans="1:5">
      <c r="A66" s="5">
        <v>15</v>
      </c>
      <c r="B66" s="5">
        <v>762</v>
      </c>
      <c r="C66" s="4">
        <f t="shared" si="2"/>
        <v>736.68688975563873</v>
      </c>
      <c r="E66" s="3">
        <f>(B66-C66)^2</f>
        <v>640.75355024318742</v>
      </c>
    </row>
    <row r="67" spans="1:5" ht="12.75">
      <c r="A67" s="6">
        <v>15.25</v>
      </c>
      <c r="C67" s="4">
        <f t="shared" si="2"/>
        <v>767.72616464305781</v>
      </c>
    </row>
    <row r="68" spans="1:5" ht="12.75">
      <c r="A68" s="6">
        <v>15.5</v>
      </c>
      <c r="C68" s="4">
        <f t="shared" si="2"/>
        <v>797.93523447984774</v>
      </c>
    </row>
    <row r="69" spans="1:5">
      <c r="A69" s="5">
        <v>15.75</v>
      </c>
      <c r="C69" s="4">
        <f t="shared" si="2"/>
        <v>827.1800569850177</v>
      </c>
    </row>
    <row r="70" spans="1:5" ht="12.75">
      <c r="A70" s="6">
        <v>16</v>
      </c>
      <c r="C70" s="4">
        <f t="shared" si="2"/>
        <v>855.34573126229054</v>
      </c>
    </row>
    <row r="71" spans="1:5" ht="12.75">
      <c r="A71" s="6">
        <v>16.25</v>
      </c>
      <c r="C71" s="4">
        <f t="shared" si="2"/>
        <v>882.33762222383268</v>
      </c>
    </row>
    <row r="72" spans="1:5">
      <c r="A72" s="5">
        <v>16.5</v>
      </c>
      <c r="C72" s="4">
        <f t="shared" si="2"/>
        <v>908.081750105835</v>
      </c>
    </row>
    <row r="73" spans="1:5" ht="12.75">
      <c r="A73" s="6">
        <v>16.75</v>
      </c>
      <c r="C73" s="4">
        <f t="shared" si="2"/>
        <v>932.52450578638536</v>
      </c>
    </row>
    <row r="74" spans="1:5" ht="12.75">
      <c r="A74" s="6">
        <v>17</v>
      </c>
      <c r="B74" s="18"/>
      <c r="C74" s="4">
        <f t="shared" si="2"/>
        <v>955.63178298393154</v>
      </c>
    </row>
    <row r="75" spans="1:5">
      <c r="A75" s="5">
        <v>17.25</v>
      </c>
      <c r="C75" s="4">
        <f t="shared" si="2"/>
        <v>977.38763788170286</v>
      </c>
    </row>
    <row r="76" spans="1:5" ht="12.75">
      <c r="A76" s="6">
        <v>17.5</v>
      </c>
      <c r="C76" s="4">
        <f t="shared" si="2"/>
        <v>997.79259544933211</v>
      </c>
    </row>
    <row r="77" spans="1:5" ht="12.75">
      <c r="A77" s="6">
        <v>17.75</v>
      </c>
      <c r="C77" s="4">
        <f t="shared" si="2"/>
        <v>1016.8617209478354</v>
      </c>
    </row>
    <row r="78" spans="1:5">
      <c r="A78" s="5">
        <v>18</v>
      </c>
      <c r="B78" s="5">
        <v>1013</v>
      </c>
      <c r="C78" s="4">
        <f t="shared" ref="C78:C102" si="3">((H$6)/(1+EXP(H$7*(A78-H$8))))+H$9</f>
        <v>1034.6225667336628</v>
      </c>
      <c r="E78" s="3">
        <f>(B78-C78)^2</f>
        <v>467.53539215170025</v>
      </c>
    </row>
    <row r="79" spans="1:5" ht="12.75">
      <c r="A79" s="6">
        <v>18.25</v>
      </c>
      <c r="C79" s="4">
        <f t="shared" si="3"/>
        <v>1051.1130907603008</v>
      </c>
    </row>
    <row r="80" spans="1:5" ht="12.75">
      <c r="A80" s="6">
        <v>18.5</v>
      </c>
      <c r="C80" s="4">
        <f t="shared" si="3"/>
        <v>1066.3796263354732</v>
      </c>
    </row>
    <row r="81" spans="1:5">
      <c r="A81" s="5">
        <v>18.75</v>
      </c>
      <c r="C81" s="4">
        <f t="shared" si="3"/>
        <v>1080.4749646975934</v>
      </c>
    </row>
    <row r="82" spans="1:5" ht="12.75">
      <c r="A82" s="6">
        <v>19</v>
      </c>
      <c r="C82" s="4">
        <f t="shared" si="3"/>
        <v>1093.4565944007022</v>
      </c>
    </row>
    <row r="83" spans="1:5" ht="12.75">
      <c r="A83" s="6">
        <v>19.25</v>
      </c>
      <c r="C83" s="4">
        <f t="shared" si="3"/>
        <v>1105.3851254689646</v>
      </c>
    </row>
    <row r="84" spans="1:5">
      <c r="A84" s="5">
        <v>19.5</v>
      </c>
      <c r="C84" s="4">
        <f t="shared" si="3"/>
        <v>1116.3229124943784</v>
      </c>
    </row>
    <row r="85" spans="1:5" ht="12.75">
      <c r="A85" s="6">
        <v>19.75</v>
      </c>
      <c r="C85" s="4">
        <f t="shared" si="3"/>
        <v>1126.3328796273381</v>
      </c>
    </row>
    <row r="86" spans="1:5" ht="12.75">
      <c r="A86" s="6">
        <v>20</v>
      </c>
      <c r="C86" s="4">
        <f t="shared" si="3"/>
        <v>1135.4775417818034</v>
      </c>
    </row>
    <row r="87" spans="1:5">
      <c r="A87" s="5">
        <v>20.25</v>
      </c>
      <c r="C87" s="4">
        <f t="shared" si="3"/>
        <v>1143.8182101739033</v>
      </c>
    </row>
    <row r="88" spans="1:5" ht="12.75">
      <c r="A88" s="6">
        <v>20.5</v>
      </c>
      <c r="C88" s="4">
        <f t="shared" si="3"/>
        <v>1151.4143662384527</v>
      </c>
    </row>
    <row r="89" spans="1:5" ht="12.75">
      <c r="A89" s="6">
        <v>20.75</v>
      </c>
      <c r="C89" s="4">
        <f t="shared" si="3"/>
        <v>1158.3231856651059</v>
      </c>
    </row>
    <row r="90" spans="1:5">
      <c r="A90" s="5">
        <v>21</v>
      </c>
      <c r="C90" s="4">
        <f t="shared" si="3"/>
        <v>1164.5991933955554</v>
      </c>
    </row>
    <row r="91" spans="1:5" ht="12.75">
      <c r="A91" s="6">
        <v>21.25</v>
      </c>
      <c r="C91" s="4">
        <f t="shared" si="3"/>
        <v>1170.2940305769616</v>
      </c>
    </row>
    <row r="92" spans="1:5" ht="12.75">
      <c r="A92" s="6">
        <v>21.5</v>
      </c>
      <c r="C92" s="4">
        <f t="shared" si="3"/>
        <v>1175.4563153665824</v>
      </c>
    </row>
    <row r="93" spans="1:5">
      <c r="A93" s="5">
        <v>21.75</v>
      </c>
      <c r="C93" s="4">
        <f t="shared" si="3"/>
        <v>1180.1315808699321</v>
      </c>
    </row>
    <row r="94" spans="1:5" ht="12.75">
      <c r="A94" s="6">
        <v>22</v>
      </c>
      <c r="B94" s="5">
        <v>1282</v>
      </c>
      <c r="C94" s="4">
        <f t="shared" si="3"/>
        <v>1184.3622751626658</v>
      </c>
      <c r="E94" s="3">
        <f>(B94-C94)^2</f>
        <v>9533.1253114109859</v>
      </c>
    </row>
    <row r="95" spans="1:5" ht="12.75">
      <c r="A95" s="6">
        <v>22.25</v>
      </c>
      <c r="C95" s="4">
        <f t="shared" si="3"/>
        <v>1188.1878101361563</v>
      </c>
    </row>
    <row r="96" spans="1:5">
      <c r="A96" s="5">
        <v>22.5</v>
      </c>
      <c r="C96" s="4">
        <f t="shared" si="3"/>
        <v>1191.6446477025229</v>
      </c>
    </row>
    <row r="97" spans="1:5" ht="12.75">
      <c r="A97" s="6">
        <v>22.75</v>
      </c>
      <c r="C97" s="4">
        <f t="shared" si="3"/>
        <v>1194.76641361667</v>
      </c>
    </row>
    <row r="98" spans="1:5" ht="12.75">
      <c r="A98" s="6">
        <v>23</v>
      </c>
      <c r="C98" s="4">
        <f t="shared" si="3"/>
        <v>1197.5840307694373</v>
      </c>
    </row>
    <row r="99" spans="1:5">
      <c r="A99" s="5">
        <v>23.25</v>
      </c>
      <c r="C99" s="4">
        <f t="shared" si="3"/>
        <v>1200.1258652482354</v>
      </c>
    </row>
    <row r="100" spans="1:5" ht="12.75">
      <c r="A100" s="6">
        <v>23.5</v>
      </c>
      <c r="C100" s="4">
        <f t="shared" si="3"/>
        <v>1202.4178797369718</v>
      </c>
    </row>
    <row r="101" spans="1:5" ht="12.75">
      <c r="A101" s="6">
        <v>23.75</v>
      </c>
      <c r="C101" s="4">
        <f t="shared" si="3"/>
        <v>1204.4837899347719</v>
      </c>
    </row>
    <row r="102" spans="1:5">
      <c r="A102" s="5">
        <v>24</v>
      </c>
      <c r="B102" s="5">
        <v>1142</v>
      </c>
      <c r="C102" s="4">
        <f t="shared" si="3"/>
        <v>1206.3452206199429</v>
      </c>
      <c r="D102" s="4">
        <f t="shared" ref="D102:D126" si="4">((H$6)/(1+EXP(H$7*(A102-H$8))))+H$9</f>
        <v>1206.3452206199429</v>
      </c>
      <c r="E102" s="3">
        <f>(B102-C102)^2</f>
        <v>4140.3074166291244</v>
      </c>
    </row>
    <row r="103" spans="1:5" ht="12.75">
      <c r="A103" s="6">
        <v>24.25</v>
      </c>
      <c r="D103" s="4">
        <f t="shared" si="4"/>
        <v>1208.0218587836068</v>
      </c>
    </row>
    <row r="104" spans="1:5" ht="12.75">
      <c r="A104" s="6">
        <v>24.5</v>
      </c>
      <c r="D104" s="4">
        <f t="shared" si="4"/>
        <v>1209.5316019209929</v>
      </c>
    </row>
    <row r="105" spans="1:5">
      <c r="A105" s="5">
        <v>24.75</v>
      </c>
      <c r="D105" s="4">
        <f t="shared" si="4"/>
        <v>1210.8907001130383</v>
      </c>
    </row>
    <row r="106" spans="1:5" ht="12.75">
      <c r="A106" s="6">
        <v>25</v>
      </c>
      <c r="D106" s="4">
        <f t="shared" si="4"/>
        <v>1212.1138909723345</v>
      </c>
    </row>
    <row r="107" spans="1:5" ht="12.75">
      <c r="A107" s="6">
        <v>25.25</v>
      </c>
      <c r="D107" s="4">
        <f t="shared" si="4"/>
        <v>1213.2145268803206</v>
      </c>
    </row>
    <row r="108" spans="1:5" ht="12.75">
      <c r="A108" s="6">
        <v>25.5</v>
      </c>
      <c r="D108" s="4">
        <f t="shared" si="4"/>
        <v>1214.2046942207121</v>
      </c>
    </row>
    <row r="109" spans="1:5">
      <c r="A109" s="5">
        <v>25.75</v>
      </c>
      <c r="D109" s="4">
        <f t="shared" si="4"/>
        <v>1215.0953245297187</v>
      </c>
    </row>
    <row r="110" spans="1:5" ht="12.75">
      <c r="A110" s="6">
        <v>26</v>
      </c>
      <c r="D110" s="4">
        <f t="shared" si="4"/>
        <v>1215.8962976474961</v>
      </c>
      <c r="E110" s="3">
        <f>SUM(E6:E102)</f>
        <v>16263.479821909654</v>
      </c>
    </row>
    <row r="111" spans="1:5" ht="12.75">
      <c r="A111" s="6">
        <v>26.25</v>
      </c>
      <c r="D111" s="4">
        <f t="shared" si="4"/>
        <v>1216.6165370769252</v>
      </c>
    </row>
    <row r="112" spans="1:5" ht="12.75">
      <c r="A112" s="6">
        <v>26.5</v>
      </c>
      <c r="D112" s="4">
        <f t="shared" si="4"/>
        <v>1217.264097843248</v>
      </c>
    </row>
    <row r="113" spans="1:4">
      <c r="A113" s="5">
        <v>26.75</v>
      </c>
      <c r="D113" s="4">
        <f t="shared" si="4"/>
        <v>1217.8462472081378</v>
      </c>
    </row>
    <row r="114" spans="1:4" ht="12.75">
      <c r="A114" s="6">
        <v>27</v>
      </c>
      <c r="D114" s="4">
        <f t="shared" si="4"/>
        <v>1218.3695386301572</v>
      </c>
    </row>
    <row r="115" spans="1:4" ht="12.75">
      <c r="A115" s="6">
        <v>27.25</v>
      </c>
      <c r="D115" s="4">
        <f t="shared" si="4"/>
        <v>1218.8398793849699</v>
      </c>
    </row>
    <row r="116" spans="1:4" ht="12.75">
      <c r="A116" s="6">
        <v>27.5</v>
      </c>
      <c r="D116" s="4">
        <f t="shared" si="4"/>
        <v>1219.2625922670372</v>
      </c>
    </row>
    <row r="117" spans="1:4">
      <c r="A117" s="5">
        <v>27.75</v>
      </c>
      <c r="D117" s="4">
        <f t="shared" si="4"/>
        <v>1219.6424717929965</v>
      </c>
    </row>
    <row r="118" spans="1:4" ht="12.75">
      <c r="A118" s="6">
        <v>28</v>
      </c>
      <c r="D118" s="4">
        <f t="shared" si="4"/>
        <v>1219.9838353180573</v>
      </c>
    </row>
    <row r="119" spans="1:4" ht="12.75">
      <c r="A119" s="6">
        <v>28.25</v>
      </c>
      <c r="D119" s="4">
        <f t="shared" si="4"/>
        <v>1220.2905694626168</v>
      </c>
    </row>
    <row r="120" spans="1:4" ht="12.75">
      <c r="A120" s="6">
        <v>28.5</v>
      </c>
      <c r="D120" s="4">
        <f t="shared" si="4"/>
        <v>1220.5661722285045</v>
      </c>
    </row>
    <row r="121" spans="1:4">
      <c r="A121" s="5">
        <v>28.75</v>
      </c>
      <c r="D121" s="4">
        <f t="shared" si="4"/>
        <v>1220.8137911641134</v>
      </c>
    </row>
    <row r="122" spans="1:4" ht="12.75">
      <c r="A122" s="6">
        <v>29</v>
      </c>
      <c r="D122" s="4">
        <f t="shared" si="4"/>
        <v>1221.0362579161369</v>
      </c>
    </row>
    <row r="123" spans="1:4" ht="12.75">
      <c r="A123" s="6">
        <v>29.25</v>
      </c>
      <c r="D123" s="4">
        <f t="shared" si="4"/>
        <v>1221.2361194834948</v>
      </c>
    </row>
    <row r="124" spans="1:4" ht="12.75">
      <c r="A124" s="6">
        <v>29.5</v>
      </c>
      <c r="D124" s="4">
        <f t="shared" si="4"/>
        <v>1221.4156664668387</v>
      </c>
    </row>
    <row r="125" spans="1:4">
      <c r="A125" s="5">
        <v>29.75</v>
      </c>
      <c r="D125" s="4">
        <f t="shared" si="4"/>
        <v>1221.5769585852411</v>
      </c>
    </row>
    <row r="126" spans="1:4" ht="12.75">
      <c r="A126" s="6">
        <v>30</v>
      </c>
      <c r="D126" s="4">
        <f t="shared" si="4"/>
        <v>1221.7218477105723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2" workbookViewId="0">
      <selection activeCell="A46" sqref="A46:A64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20</v>
      </c>
      <c r="B2" s="13"/>
      <c r="C2" s="13"/>
      <c r="D2" s="13"/>
      <c r="E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46" si="0">((H$6)/(1+EXP(H$7*(A6-H$8))))+H$9</f>
        <v>13.285291277098027</v>
      </c>
      <c r="G6" s="3" t="s">
        <v>11</v>
      </c>
      <c r="H6" s="3">
        <v>1728</v>
      </c>
      <c r="I6" s="3" t="s">
        <v>10</v>
      </c>
    </row>
    <row r="7" spans="1:9" ht="12.75">
      <c r="A7" s="6">
        <v>0.25</v>
      </c>
      <c r="D7" s="4">
        <f t="shared" si="0"/>
        <v>14.243298136390507</v>
      </c>
      <c r="E7" s="8"/>
      <c r="G7" s="3" t="s">
        <v>9</v>
      </c>
      <c r="H7" s="3">
        <v>-0.43989673625723952</v>
      </c>
      <c r="I7" s="3" t="s">
        <v>8</v>
      </c>
    </row>
    <row r="8" spans="1:9" ht="12.75">
      <c r="A8" s="6">
        <v>0.5</v>
      </c>
      <c r="D8" s="4">
        <f t="shared" si="0"/>
        <v>15.311412669444403</v>
      </c>
      <c r="E8" s="8"/>
      <c r="G8" s="3" t="s">
        <v>7</v>
      </c>
      <c r="H8" s="3">
        <v>12.12882806769592</v>
      </c>
      <c r="I8" s="3" t="s">
        <v>6</v>
      </c>
    </row>
    <row r="9" spans="1:9" ht="12.75">
      <c r="A9" s="6">
        <v>0.75</v>
      </c>
      <c r="D9" s="4">
        <f t="shared" si="0"/>
        <v>16.502127794616609</v>
      </c>
      <c r="E9" s="8"/>
      <c r="G9" s="3" t="s">
        <v>5</v>
      </c>
      <c r="H9" s="3">
        <v>5</v>
      </c>
      <c r="I9" s="3" t="s">
        <v>4</v>
      </c>
    </row>
    <row r="10" spans="1:9" ht="12.75">
      <c r="A10" s="6">
        <v>1</v>
      </c>
      <c r="D10" s="4">
        <f t="shared" si="0"/>
        <v>17.829314329812988</v>
      </c>
    </row>
    <row r="11" spans="1:9" ht="12.75">
      <c r="A11" s="6">
        <v>1.25</v>
      </c>
      <c r="D11" s="4">
        <f t="shared" si="0"/>
        <v>19.308363309207408</v>
      </c>
    </row>
    <row r="12" spans="1:9" ht="12.75">
      <c r="A12" s="6">
        <v>1.5</v>
      </c>
      <c r="D12" s="4">
        <f t="shared" si="0"/>
        <v>20.956340617806188</v>
      </c>
      <c r="G12" s="3" t="s">
        <v>3</v>
      </c>
      <c r="H12" s="7">
        <f>RSQ(B6:B102,C6:C102)</f>
        <v>0.99204840595297417</v>
      </c>
    </row>
    <row r="13" spans="1:9" ht="12.75">
      <c r="A13" s="6">
        <v>1.75</v>
      </c>
      <c r="D13" s="4">
        <f t="shared" si="0"/>
        <v>22.79215440004252</v>
      </c>
    </row>
    <row r="14" spans="1:9" ht="12.75">
      <c r="A14" s="6">
        <v>2</v>
      </c>
      <c r="D14" s="4">
        <f t="shared" si="0"/>
        <v>24.83673553563327</v>
      </c>
      <c r="G14" s="3" t="s">
        <v>2</v>
      </c>
      <c r="H14" s="3">
        <f>SLOPE(C46:C64,A46:A64)</f>
        <v>180.35461290134489</v>
      </c>
    </row>
    <row r="15" spans="1:9" ht="12.75">
      <c r="A15" s="6">
        <v>2.25</v>
      </c>
      <c r="D15" s="4">
        <f t="shared" si="0"/>
        <v>27.1132312498004</v>
      </c>
      <c r="G15" s="3" t="s">
        <v>48</v>
      </c>
      <c r="H15" s="3">
        <f>-1*(H6+5)*H7/4</f>
        <v>190.58526098344902</v>
      </c>
    </row>
    <row r="16" spans="1:9" ht="12.75">
      <c r="A16" s="6">
        <v>2.5</v>
      </c>
      <c r="D16" s="4">
        <f t="shared" si="0"/>
        <v>29.647211620636686</v>
      </c>
      <c r="G16" s="3" t="s">
        <v>50</v>
      </c>
      <c r="H16" s="3">
        <f>(H14/373)</f>
        <v>0.48352443137089784</v>
      </c>
    </row>
    <row r="17" spans="1:4" ht="12.75">
      <c r="A17" s="6">
        <v>2.75</v>
      </c>
      <c r="D17" s="4">
        <f t="shared" si="0"/>
        <v>32.466888346344462</v>
      </c>
    </row>
    <row r="18" spans="1:4" ht="12.75">
      <c r="A18" s="6">
        <v>3</v>
      </c>
      <c r="D18" s="4">
        <f t="shared" si="0"/>
        <v>35.603344619128414</v>
      </c>
    </row>
    <row r="19" spans="1:4" ht="12.75">
      <c r="A19" s="6">
        <v>3.25</v>
      </c>
      <c r="D19" s="4">
        <f t="shared" si="0"/>
        <v>39.090774297886249</v>
      </c>
    </row>
    <row r="20" spans="1:4" ht="12.75">
      <c r="A20" s="6">
        <v>3.5</v>
      </c>
      <c r="D20" s="4">
        <f t="shared" si="0"/>
        <v>42.96672775333279</v>
      </c>
    </row>
    <row r="21" spans="1:4" ht="12.75">
      <c r="A21" s="6">
        <v>3.75</v>
      </c>
      <c r="D21" s="4">
        <f t="shared" si="0"/>
        <v>47.272360749784411</v>
      </c>
    </row>
    <row r="22" spans="1:4" ht="12.75">
      <c r="A22" s="6">
        <v>4</v>
      </c>
      <c r="D22" s="4">
        <f t="shared" si="0"/>
        <v>52.052681499636044</v>
      </c>
    </row>
    <row r="23" spans="1:4" ht="12.75">
      <c r="A23" s="6">
        <v>4.25</v>
      </c>
      <c r="D23" s="4">
        <f t="shared" si="0"/>
        <v>57.356789552451275</v>
      </c>
    </row>
    <row r="24" spans="1:4" ht="12.75">
      <c r="A24" s="6">
        <v>4.5</v>
      </c>
      <c r="D24" s="4">
        <f t="shared" si="0"/>
        <v>63.238098436603309</v>
      </c>
    </row>
    <row r="25" spans="1:4" ht="12.75">
      <c r="A25" s="6">
        <v>4.75</v>
      </c>
      <c r="D25" s="4">
        <f t="shared" si="0"/>
        <v>69.754531940254367</v>
      </c>
    </row>
    <row r="26" spans="1:4" ht="12.75">
      <c r="A26" s="6">
        <v>5</v>
      </c>
      <c r="D26" s="4">
        <f t="shared" si="0"/>
        <v>76.968681594291127</v>
      </c>
    </row>
    <row r="27" spans="1:4" ht="12.75">
      <c r="A27" s="6">
        <v>5.25</v>
      </c>
      <c r="D27" s="4">
        <f t="shared" si="0"/>
        <v>84.947910314568276</v>
      </c>
    </row>
    <row r="28" spans="1:4" ht="12.75">
      <c r="A28" s="6">
        <v>5.5</v>
      </c>
      <c r="D28" s="4">
        <f t="shared" si="0"/>
        <v>93.764384312260574</v>
      </c>
    </row>
    <row r="29" spans="1:4" ht="12.75">
      <c r="A29" s="6">
        <v>5.75</v>
      </c>
      <c r="D29" s="4">
        <f t="shared" si="0"/>
        <v>103.49501236290317</v>
      </c>
    </row>
    <row r="30" spans="1:4" ht="12.75">
      <c r="A30" s="6">
        <v>6</v>
      </c>
      <c r="D30" s="4">
        <f t="shared" si="0"/>
        <v>114.22126845789943</v>
      </c>
    </row>
    <row r="31" spans="1:4" ht="12.75">
      <c r="A31" s="6">
        <v>6.25</v>
      </c>
      <c r="D31" s="4">
        <f t="shared" si="0"/>
        <v>126.02887092832876</v>
      </c>
    </row>
    <row r="32" spans="1:4" ht="12.75">
      <c r="A32" s="6">
        <v>6.5</v>
      </c>
      <c r="D32" s="4">
        <f t="shared" si="0"/>
        <v>139.00728858469216</v>
      </c>
    </row>
    <row r="33" spans="1:5" ht="12.75">
      <c r="A33" s="6">
        <v>6.75</v>
      </c>
      <c r="D33" s="4">
        <f t="shared" si="0"/>
        <v>153.24904259776483</v>
      </c>
    </row>
    <row r="34" spans="1:5" ht="12.75">
      <c r="A34" s="6">
        <v>7</v>
      </c>
      <c r="D34" s="4">
        <f t="shared" si="0"/>
        <v>168.84877218753559</v>
      </c>
    </row>
    <row r="35" spans="1:5" ht="12.75">
      <c r="A35" s="6">
        <v>7.25</v>
      </c>
      <c r="D35" s="4">
        <f t="shared" si="0"/>
        <v>185.90203321407409</v>
      </c>
    </row>
    <row r="36" spans="1:5" ht="12.75">
      <c r="A36" s="6">
        <v>7.5</v>
      </c>
      <c r="D36" s="4">
        <f t="shared" si="0"/>
        <v>204.50380208012962</v>
      </c>
    </row>
    <row r="37" spans="1:5" ht="12.75">
      <c r="A37" s="6">
        <v>7.75</v>
      </c>
      <c r="D37" s="4">
        <f t="shared" si="0"/>
        <v>224.7466636124872</v>
      </c>
    </row>
    <row r="38" spans="1:5" ht="12.75">
      <c r="A38" s="6">
        <v>8</v>
      </c>
      <c r="D38" s="4">
        <f t="shared" si="0"/>
        <v>246.7186714326688</v>
      </c>
    </row>
    <row r="39" spans="1:5" ht="12.75">
      <c r="A39" s="6">
        <v>8.25</v>
      </c>
      <c r="D39" s="4">
        <f t="shared" si="0"/>
        <v>270.50088331142132</v>
      </c>
    </row>
    <row r="40" spans="1:5" ht="12.75">
      <c r="A40" s="6">
        <v>8.5</v>
      </c>
      <c r="D40" s="4">
        <f t="shared" si="0"/>
        <v>296.16459247352776</v>
      </c>
    </row>
    <row r="41" spans="1:5" ht="12.75">
      <c r="A41" s="6">
        <v>8.75</v>
      </c>
      <c r="D41" s="4">
        <f t="shared" si="0"/>
        <v>323.76829877909717</v>
      </c>
    </row>
    <row r="42" spans="1:5" ht="12.75">
      <c r="A42" s="6">
        <v>9</v>
      </c>
      <c r="D42" s="4">
        <f t="shared" si="0"/>
        <v>353.35449064614119</v>
      </c>
    </row>
    <row r="43" spans="1:5" ht="12.75">
      <c r="A43" s="6">
        <v>9.25</v>
      </c>
      <c r="D43" s="4">
        <f t="shared" si="0"/>
        <v>384.9463383263456</v>
      </c>
    </row>
    <row r="44" spans="1:5" ht="12.75">
      <c r="A44" s="6">
        <v>9.5</v>
      </c>
      <c r="D44" s="4">
        <f t="shared" si="0"/>
        <v>418.54442975240744</v>
      </c>
    </row>
    <row r="45" spans="1:5" ht="12.75">
      <c r="A45" s="6">
        <v>9.75</v>
      </c>
      <c r="D45" s="4">
        <f t="shared" si="0"/>
        <v>454.12370887755776</v>
      </c>
    </row>
    <row r="46" spans="1:5" ht="12.75">
      <c r="A46" s="17">
        <v>10</v>
      </c>
      <c r="B46" s="5">
        <v>496</v>
      </c>
      <c r="C46" s="4">
        <f t="shared" ref="C46:C90" si="1">((H$6)/(1+EXP(H$7*(A46-H$8))))+H$9</f>
        <v>491.63079973908947</v>
      </c>
      <c r="D46" s="4">
        <f t="shared" si="0"/>
        <v>491.63079973908947</v>
      </c>
      <c r="E46" s="3">
        <f>(B46-C46)^2</f>
        <v>19.089910919940657</v>
      </c>
    </row>
    <row r="47" spans="1:5" ht="12.75">
      <c r="A47" s="6">
        <v>10.25</v>
      </c>
      <c r="C47" s="4">
        <f t="shared" si="1"/>
        <v>530.98191344638553</v>
      </c>
    </row>
    <row r="48" spans="1:5" ht="12.75">
      <c r="A48" s="6">
        <v>10.5</v>
      </c>
      <c r="C48" s="4">
        <f t="shared" si="1"/>
        <v>572.06153594901798</v>
      </c>
    </row>
    <row r="49" spans="1:3" ht="12.75">
      <c r="A49" s="6">
        <v>10.75</v>
      </c>
      <c r="C49" s="4">
        <f t="shared" si="1"/>
        <v>614.72207840409544</v>
      </c>
    </row>
    <row r="50" spans="1:3" ht="12.75">
      <c r="A50" s="6">
        <v>11</v>
      </c>
      <c r="C50" s="4">
        <f t="shared" si="1"/>
        <v>658.78463716162764</v>
      </c>
    </row>
    <row r="51" spans="1:3" ht="12.75">
      <c r="A51" s="6">
        <v>11.25</v>
      </c>
      <c r="C51" s="4">
        <f t="shared" si="1"/>
        <v>704.0409567450705</v>
      </c>
    </row>
    <row r="52" spans="1:3" ht="12.75">
      <c r="A52" s="6">
        <v>11.5</v>
      </c>
      <c r="C52" s="4">
        <f t="shared" si="1"/>
        <v>750.25661914788543</v>
      </c>
    </row>
    <row r="53" spans="1:3" ht="12.75">
      <c r="A53" s="6">
        <v>11.75</v>
      </c>
      <c r="C53" s="4">
        <f t="shared" si="1"/>
        <v>797.17540138641175</v>
      </c>
    </row>
    <row r="54" spans="1:3" ht="12.75">
      <c r="A54" s="17">
        <v>12</v>
      </c>
      <c r="C54" s="4">
        <f t="shared" si="1"/>
        <v>844.52465798642197</v>
      </c>
    </row>
    <row r="55" spans="1:3" ht="12.75">
      <c r="A55" s="6">
        <v>12.25</v>
      </c>
      <c r="C55" s="4">
        <f t="shared" si="1"/>
        <v>892.02150490627821</v>
      </c>
    </row>
    <row r="56" spans="1:3" ht="12.75">
      <c r="A56" s="6">
        <v>12.5</v>
      </c>
      <c r="C56" s="4">
        <f t="shared" si="1"/>
        <v>939.37951556902817</v>
      </c>
    </row>
    <row r="57" spans="1:3" ht="12.75">
      <c r="A57" s="6">
        <v>12.75</v>
      </c>
      <c r="C57" s="4">
        <f t="shared" si="1"/>
        <v>986.31559627226704</v>
      </c>
    </row>
    <row r="58" spans="1:3" ht="12.75">
      <c r="A58" s="6">
        <v>13</v>
      </c>
      <c r="C58" s="4">
        <f t="shared" si="1"/>
        <v>1032.5566928053574</v>
      </c>
    </row>
    <row r="59" spans="1:3" ht="12.75">
      <c r="A59" s="6">
        <v>13.25</v>
      </c>
      <c r="C59" s="4">
        <f t="shared" si="1"/>
        <v>1077.8459946351104</v>
      </c>
    </row>
    <row r="60" spans="1:3" ht="12.75">
      <c r="A60" s="6">
        <v>13.5</v>
      </c>
      <c r="C60" s="4">
        <f t="shared" si="1"/>
        <v>1121.9483456342721</v>
      </c>
    </row>
    <row r="61" spans="1:3" ht="12.75">
      <c r="A61" s="6">
        <v>13.75</v>
      </c>
      <c r="C61" s="4">
        <f t="shared" si="1"/>
        <v>1164.6546355811181</v>
      </c>
    </row>
    <row r="62" spans="1:3" ht="12.75">
      <c r="A62" s="6">
        <v>14</v>
      </c>
      <c r="C62" s="4">
        <f t="shared" si="1"/>
        <v>1205.7850265287698</v>
      </c>
    </row>
    <row r="63" spans="1:3" ht="12.75">
      <c r="A63" s="6">
        <v>14.25</v>
      </c>
      <c r="C63" s="4">
        <f t="shared" si="1"/>
        <v>1245.190953388025</v>
      </c>
    </row>
    <row r="64" spans="1:3" ht="12.75">
      <c r="A64" s="17">
        <v>14.5</v>
      </c>
      <c r="C64" s="4">
        <f t="shared" si="1"/>
        <v>1282.7559196877578</v>
      </c>
    </row>
    <row r="65" spans="1:5" ht="12.75">
      <c r="A65" s="6">
        <v>14.75</v>
      </c>
      <c r="C65" s="4">
        <f t="shared" si="1"/>
        <v>1318.39517996892</v>
      </c>
    </row>
    <row r="66" spans="1:5">
      <c r="A66" s="5">
        <v>15</v>
      </c>
      <c r="C66" s="4">
        <f t="shared" si="1"/>
        <v>1352.0544544621227</v>
      </c>
    </row>
    <row r="67" spans="1:5" ht="12.75">
      <c r="A67" s="6">
        <v>15.25</v>
      </c>
      <c r="C67" s="4">
        <f t="shared" si="1"/>
        <v>1383.7078570867941</v>
      </c>
    </row>
    <row r="68" spans="1:5" ht="12.75">
      <c r="A68" s="6">
        <v>15.5</v>
      </c>
      <c r="C68" s="4">
        <f t="shared" si="1"/>
        <v>1413.3552343987301</v>
      </c>
    </row>
    <row r="69" spans="1:5">
      <c r="A69" s="5">
        <v>15.75</v>
      </c>
      <c r="C69" s="4">
        <f t="shared" si="1"/>
        <v>1441.019112923625</v>
      </c>
    </row>
    <row r="70" spans="1:5" ht="12.75">
      <c r="A70" s="6">
        <v>16</v>
      </c>
      <c r="C70" s="4">
        <f t="shared" si="1"/>
        <v>1466.7414386956038</v>
      </c>
    </row>
    <row r="71" spans="1:5" ht="12.75">
      <c r="A71" s="6">
        <v>16.25</v>
      </c>
      <c r="C71" s="4">
        <f t="shared" si="1"/>
        <v>1490.580269734641</v>
      </c>
    </row>
    <row r="72" spans="1:5">
      <c r="A72" s="5">
        <v>16.5</v>
      </c>
      <c r="C72" s="4">
        <f t="shared" si="1"/>
        <v>1512.6065536046283</v>
      </c>
    </row>
    <row r="73" spans="1:5" ht="12.75">
      <c r="A73" s="6">
        <v>16.75</v>
      </c>
      <c r="C73" s="4">
        <f t="shared" si="1"/>
        <v>1532.901091600618</v>
      </c>
    </row>
    <row r="74" spans="1:5" ht="12.75">
      <c r="A74" s="6">
        <v>17</v>
      </c>
      <c r="B74" s="5">
        <v>1518</v>
      </c>
      <c r="C74" s="4">
        <f t="shared" si="1"/>
        <v>1551.5517613072539</v>
      </c>
      <c r="E74" s="3">
        <f>(B74-C74)^2</f>
        <v>1125.7206868189369</v>
      </c>
    </row>
    <row r="75" spans="1:5">
      <c r="A75" s="5">
        <v>17.25</v>
      </c>
      <c r="C75" s="4">
        <f t="shared" si="1"/>
        <v>1568.651042224624</v>
      </c>
    </row>
    <row r="76" spans="1:5" ht="12.75">
      <c r="A76" s="6">
        <v>17.5</v>
      </c>
      <c r="C76" s="4">
        <f t="shared" si="1"/>
        <v>1584.293866065748</v>
      </c>
    </row>
    <row r="77" spans="1:5" ht="12.75">
      <c r="A77" s="6">
        <v>17.75</v>
      </c>
      <c r="C77" s="4">
        <f t="shared" si="1"/>
        <v>1598.5757947181826</v>
      </c>
    </row>
    <row r="78" spans="1:5">
      <c r="A78" s="5">
        <v>18</v>
      </c>
      <c r="C78" s="4">
        <f t="shared" si="1"/>
        <v>1611.5915147447106</v>
      </c>
    </row>
    <row r="79" spans="1:5" ht="12.75">
      <c r="A79" s="6">
        <v>18.25</v>
      </c>
      <c r="C79" s="4">
        <f t="shared" si="1"/>
        <v>1623.433627335196</v>
      </c>
    </row>
    <row r="80" spans="1:5" ht="12.75">
      <c r="A80" s="6">
        <v>18.5</v>
      </c>
      <c r="C80" s="4">
        <f t="shared" si="1"/>
        <v>1634.1917062640093</v>
      </c>
    </row>
    <row r="81" spans="1:7">
      <c r="A81" s="5">
        <v>18.75</v>
      </c>
      <c r="C81" s="4">
        <f t="shared" si="1"/>
        <v>1643.9515930111761</v>
      </c>
    </row>
    <row r="82" spans="1:7" ht="12.75">
      <c r="A82" s="6">
        <v>19</v>
      </c>
      <c r="C82" s="4">
        <f t="shared" si="1"/>
        <v>1652.7948971177696</v>
      </c>
    </row>
    <row r="83" spans="1:7" ht="12.75">
      <c r="A83" s="6">
        <v>19.25</v>
      </c>
      <c r="C83" s="4">
        <f t="shared" si="1"/>
        <v>1660.7986704608861</v>
      </c>
      <c r="G83" s="5"/>
    </row>
    <row r="84" spans="1:7">
      <c r="A84" s="5">
        <v>19.5</v>
      </c>
      <c r="C84" s="4">
        <f t="shared" si="1"/>
        <v>1668.0352259233775</v>
      </c>
    </row>
    <row r="85" spans="1:7" ht="12.75">
      <c r="A85" s="6">
        <v>19.75</v>
      </c>
      <c r="C85" s="4">
        <f t="shared" si="1"/>
        <v>1674.5720734629351</v>
      </c>
    </row>
    <row r="86" spans="1:7" ht="12.75">
      <c r="A86" s="6">
        <v>20</v>
      </c>
      <c r="C86" s="4">
        <f t="shared" si="1"/>
        <v>1680.4719495113782</v>
      </c>
    </row>
    <row r="87" spans="1:7">
      <c r="A87" s="5">
        <v>20.25</v>
      </c>
      <c r="C87" s="4">
        <f t="shared" si="1"/>
        <v>1685.7929187007685</v>
      </c>
    </row>
    <row r="88" spans="1:7" ht="12.75">
      <c r="A88" s="6">
        <v>20.5</v>
      </c>
      <c r="C88" s="4">
        <f t="shared" si="1"/>
        <v>1690.5885299347494</v>
      </c>
    </row>
    <row r="89" spans="1:7" ht="12.75">
      <c r="A89" s="6">
        <v>20.75</v>
      </c>
      <c r="C89" s="4">
        <f t="shared" si="1"/>
        <v>1694.9080116785715</v>
      </c>
    </row>
    <row r="90" spans="1:7">
      <c r="A90" s="5">
        <v>21</v>
      </c>
      <c r="B90" s="5">
        <v>1791</v>
      </c>
      <c r="C90" s="4">
        <f t="shared" si="1"/>
        <v>1698.7964939546794</v>
      </c>
      <c r="D90" s="4">
        <f t="shared" ref="D90:D126" si="2">((H$6)/(1+EXP(H$7*(A90-H$8))))+H$9</f>
        <v>1698.7964939546794</v>
      </c>
      <c r="E90" s="3">
        <f>(B90-C90)^2</f>
        <v>8501.4865270494793</v>
      </c>
    </row>
    <row r="91" spans="1:7" ht="12.75">
      <c r="A91" s="6">
        <v>21.25</v>
      </c>
      <c r="D91" s="4">
        <f t="shared" si="2"/>
        <v>1702.2952468638198</v>
      </c>
    </row>
    <row r="92" spans="1:7" ht="12.75">
      <c r="A92" s="6">
        <v>21.5</v>
      </c>
      <c r="D92" s="4">
        <f t="shared" si="2"/>
        <v>1705.4419274917311</v>
      </c>
    </row>
    <row r="93" spans="1:7">
      <c r="A93" s="5">
        <v>21.75</v>
      </c>
      <c r="D93" s="4">
        <f t="shared" si="2"/>
        <v>1708.2708288140345</v>
      </c>
    </row>
    <row r="94" spans="1:7" ht="12.75">
      <c r="A94" s="6">
        <v>22</v>
      </c>
      <c r="D94" s="4">
        <f t="shared" si="2"/>
        <v>1710.8131256940101</v>
      </c>
    </row>
    <row r="95" spans="1:7" ht="12.75">
      <c r="A95" s="6">
        <v>22.25</v>
      </c>
      <c r="D95" s="4">
        <f t="shared" si="2"/>
        <v>1713.0971143032482</v>
      </c>
    </row>
    <row r="96" spans="1:7">
      <c r="A96" s="5">
        <v>22.5</v>
      </c>
      <c r="D96" s="4">
        <f t="shared" si="2"/>
        <v>1715.148442310887</v>
      </c>
    </row>
    <row r="97" spans="1:5" ht="12.75">
      <c r="A97" s="6">
        <v>22.75</v>
      </c>
      <c r="D97" s="4">
        <f t="shared" si="2"/>
        <v>1716.990328011068</v>
      </c>
    </row>
    <row r="98" spans="1:5" ht="12.75">
      <c r="A98" s="6">
        <v>23</v>
      </c>
      <c r="D98" s="4">
        <f t="shared" si="2"/>
        <v>1718.6437672175334</v>
      </c>
    </row>
    <row r="99" spans="1:5">
      <c r="A99" s="5">
        <v>23.25</v>
      </c>
      <c r="D99" s="4">
        <f t="shared" si="2"/>
        <v>1720.1277272741181</v>
      </c>
    </row>
    <row r="100" spans="1:5" ht="12.75">
      <c r="A100" s="6">
        <v>23.5</v>
      </c>
      <c r="D100" s="4">
        <f t="shared" si="2"/>
        <v>1721.4593279331825</v>
      </c>
    </row>
    <row r="101" spans="1:5" ht="12.75">
      <c r="A101" s="6">
        <v>23.75</v>
      </c>
      <c r="D101" s="4">
        <f t="shared" si="2"/>
        <v>1722.6540091610148</v>
      </c>
    </row>
    <row r="102" spans="1:5">
      <c r="A102" s="5">
        <v>24</v>
      </c>
      <c r="D102" s="4">
        <f t="shared" si="2"/>
        <v>1723.7256861575142</v>
      </c>
    </row>
    <row r="103" spans="1:5" ht="12.75">
      <c r="A103" s="6">
        <v>24.25</v>
      </c>
      <c r="D103" s="4">
        <f t="shared" si="2"/>
        <v>1724.6868920421625</v>
      </c>
    </row>
    <row r="104" spans="1:5" ht="12.75">
      <c r="A104" s="6">
        <v>24.5</v>
      </c>
      <c r="D104" s="4">
        <f t="shared" si="2"/>
        <v>1725.548908772131</v>
      </c>
    </row>
    <row r="105" spans="1:5">
      <c r="A105" s="5">
        <v>24.75</v>
      </c>
      <c r="D105" s="4">
        <f t="shared" si="2"/>
        <v>1726.3218869320672</v>
      </c>
    </row>
    <row r="106" spans="1:5" ht="12.75">
      <c r="A106" s="6">
        <v>25</v>
      </c>
      <c r="D106" s="4">
        <f t="shared" si="2"/>
        <v>1727.0149550774529</v>
      </c>
    </row>
    <row r="107" spans="1:5" ht="12.75">
      <c r="A107" s="6">
        <v>25.25</v>
      </c>
      <c r="D107" s="4">
        <f t="shared" si="2"/>
        <v>1727.6363193317175</v>
      </c>
    </row>
    <row r="108" spans="1:5" ht="12.75">
      <c r="A108" s="6">
        <v>25.5</v>
      </c>
      <c r="D108" s="4">
        <f t="shared" si="2"/>
        <v>1728.1933539373704</v>
      </c>
    </row>
    <row r="109" spans="1:5">
      <c r="A109" s="5">
        <v>25.75</v>
      </c>
      <c r="D109" s="4">
        <f t="shared" si="2"/>
        <v>1728.6926834480653</v>
      </c>
    </row>
    <row r="110" spans="1:5" ht="12.75">
      <c r="A110" s="6">
        <v>26</v>
      </c>
      <c r="D110" s="4">
        <f t="shared" si="2"/>
        <v>1729.1402572254833</v>
      </c>
      <c r="E110" s="3">
        <f>SUM(E6:E90)</f>
        <v>9646.2971247883561</v>
      </c>
    </row>
    <row r="111" spans="1:5" ht="12.75">
      <c r="A111" s="6">
        <v>26.25</v>
      </c>
      <c r="D111" s="4">
        <f t="shared" si="2"/>
        <v>1729.5414168752461</v>
      </c>
    </row>
    <row r="112" spans="1:5" ht="12.75">
      <c r="A112" s="6">
        <v>26.5</v>
      </c>
      <c r="D112" s="4">
        <f t="shared" si="2"/>
        <v>1729.9009572220507</v>
      </c>
    </row>
    <row r="113" spans="1:4">
      <c r="A113" s="5">
        <v>26.75</v>
      </c>
      <c r="D113" s="4">
        <f t="shared" si="2"/>
        <v>1730.2231813876883</v>
      </c>
    </row>
    <row r="114" spans="1:4" ht="12.75">
      <c r="A114" s="6">
        <v>27</v>
      </c>
      <c r="D114" s="4">
        <f t="shared" si="2"/>
        <v>1730.5119504979766</v>
      </c>
    </row>
    <row r="115" spans="1:4" ht="12.75">
      <c r="A115" s="6">
        <v>27.25</v>
      </c>
      <c r="D115" s="4">
        <f t="shared" si="2"/>
        <v>1730.7707285068573</v>
      </c>
    </row>
    <row r="116" spans="1:4" ht="12.75">
      <c r="A116" s="6">
        <v>27.5</v>
      </c>
      <c r="D116" s="4">
        <f t="shared" si="2"/>
        <v>1731.0026225888557</v>
      </c>
    </row>
    <row r="117" spans="1:4">
      <c r="A117" s="5">
        <v>27.75</v>
      </c>
      <c r="D117" s="4">
        <f t="shared" si="2"/>
        <v>1731.2104195152319</v>
      </c>
    </row>
    <row r="118" spans="1:4" ht="12.75">
      <c r="A118" s="6">
        <v>28</v>
      </c>
      <c r="D118" s="4">
        <f t="shared" si="2"/>
        <v>1731.3966183948751</v>
      </c>
    </row>
    <row r="119" spans="1:4" ht="12.75">
      <c r="A119" s="6">
        <v>28.25</v>
      </c>
      <c r="D119" s="4">
        <f t="shared" si="2"/>
        <v>1731.563460128566</v>
      </c>
    </row>
    <row r="120" spans="1:4" ht="12.75">
      <c r="A120" s="6">
        <v>28.5</v>
      </c>
      <c r="D120" s="4">
        <f t="shared" si="2"/>
        <v>1731.7129538947668</v>
      </c>
    </row>
    <row r="121" spans="1:4">
      <c r="A121" s="5">
        <v>28.75</v>
      </c>
      <c r="D121" s="4">
        <f t="shared" si="2"/>
        <v>1731.8469009566741</v>
      </c>
    </row>
    <row r="122" spans="1:4" ht="12.75">
      <c r="A122" s="6">
        <v>29</v>
      </c>
      <c r="D122" s="4">
        <f t="shared" si="2"/>
        <v>1731.9669160538913</v>
      </c>
    </row>
    <row r="123" spans="1:4" ht="12.75">
      <c r="A123" s="6">
        <v>29.25</v>
      </c>
      <c r="D123" s="4">
        <f t="shared" si="2"/>
        <v>1732.0744466177064</v>
      </c>
    </row>
    <row r="124" spans="1:4" ht="12.75">
      <c r="A124" s="6">
        <v>29.5</v>
      </c>
      <c r="D124" s="4">
        <f t="shared" si="2"/>
        <v>1732.1707900265337</v>
      </c>
    </row>
    <row r="125" spans="1:4">
      <c r="A125" s="5">
        <v>29.75</v>
      </c>
      <c r="D125" s="4">
        <f t="shared" si="2"/>
        <v>1732.2571090975098</v>
      </c>
    </row>
    <row r="126" spans="1:4" ht="12.75">
      <c r="A126" s="6">
        <v>30</v>
      </c>
      <c r="D126" s="4">
        <f t="shared" si="2"/>
        <v>1732.3344459913947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E2" sqref="E2"/>
    </sheetView>
  </sheetViews>
  <sheetFormatPr defaultColWidth="11" defaultRowHeight="15.75"/>
  <cols>
    <col min="1" max="1" width="6.125" style="25" bestFit="1" customWidth="1"/>
    <col min="2" max="2" width="7.375" style="25" bestFit="1" customWidth="1"/>
    <col min="3" max="3" width="9" style="26" bestFit="1" customWidth="1"/>
    <col min="4" max="4" width="21" style="26" bestFit="1" customWidth="1"/>
    <col min="5" max="5" width="18.875" bestFit="1" customWidth="1"/>
    <col min="6" max="6" width="11" customWidth="1"/>
    <col min="7" max="7" width="11.125" bestFit="1" customWidth="1"/>
    <col min="8" max="8" width="12.5" bestFit="1" customWidth="1"/>
    <col min="9" max="9" width="38.625" bestFit="1" customWidth="1"/>
  </cols>
  <sheetData>
    <row r="1" spans="1:9" ht="26.25">
      <c r="A1" s="34" t="s">
        <v>18</v>
      </c>
    </row>
    <row r="2" spans="1:9" s="33" customFormat="1" ht="26.25">
      <c r="A2" s="34" t="s">
        <v>57</v>
      </c>
      <c r="B2" s="31"/>
      <c r="C2" s="32"/>
      <c r="D2" s="32"/>
    </row>
    <row r="5" spans="1:9">
      <c r="A5" s="25" t="s">
        <v>17</v>
      </c>
      <c r="B5" s="25" t="s">
        <v>16</v>
      </c>
      <c r="C5" s="26" t="s">
        <v>15</v>
      </c>
      <c r="D5" s="26" t="s">
        <v>14</v>
      </c>
      <c r="E5" t="s">
        <v>13</v>
      </c>
      <c r="G5" s="27" t="s">
        <v>12</v>
      </c>
      <c r="H5" s="27"/>
    </row>
    <row r="6" spans="1:9">
      <c r="A6" s="28">
        <v>0</v>
      </c>
      <c r="C6" s="26">
        <f t="shared" ref="C6:C69" si="0">((H$6)/(1+EXP(H$7*(A6-H$8))))+H$9</f>
        <v>5.5737032176496824</v>
      </c>
      <c r="G6" t="s">
        <v>11</v>
      </c>
      <c r="H6">
        <v>5550.9136015848599</v>
      </c>
      <c r="I6" t="s">
        <v>10</v>
      </c>
    </row>
    <row r="7" spans="1:9">
      <c r="A7" s="28">
        <v>0.25</v>
      </c>
      <c r="C7" s="26">
        <f t="shared" si="0"/>
        <v>5.6615571613182922</v>
      </c>
      <c r="E7" s="29"/>
      <c r="G7" t="s">
        <v>9</v>
      </c>
      <c r="H7">
        <v>-0.56999999999999995</v>
      </c>
      <c r="I7" t="s">
        <v>8</v>
      </c>
    </row>
    <row r="8" spans="1:9">
      <c r="A8" s="28">
        <v>0.5</v>
      </c>
      <c r="C8" s="26">
        <f t="shared" si="0"/>
        <v>5.7628627544495679</v>
      </c>
      <c r="E8" s="29"/>
      <c r="G8" t="s">
        <v>7</v>
      </c>
      <c r="H8">
        <v>16.100451765985099</v>
      </c>
      <c r="I8" t="s">
        <v>6</v>
      </c>
    </row>
    <row r="9" spans="1:9">
      <c r="A9" s="28">
        <v>0.75</v>
      </c>
      <c r="C9" s="26">
        <f t="shared" si="0"/>
        <v>5.879679020291559</v>
      </c>
      <c r="E9" s="29"/>
      <c r="G9" t="s">
        <v>5</v>
      </c>
      <c r="H9">
        <v>5</v>
      </c>
      <c r="I9" t="s">
        <v>4</v>
      </c>
    </row>
    <row r="10" spans="1:9">
      <c r="A10" s="28">
        <v>1</v>
      </c>
      <c r="C10" s="26">
        <f t="shared" si="0"/>
        <v>6.0143799526097101</v>
      </c>
    </row>
    <row r="11" spans="1:9">
      <c r="A11" s="28">
        <v>1.25</v>
      </c>
      <c r="C11" s="26">
        <f t="shared" si="0"/>
        <v>6.1697026307251415</v>
      </c>
    </row>
    <row r="12" spans="1:9">
      <c r="A12" s="28">
        <v>1.5</v>
      </c>
      <c r="C12" s="26">
        <f t="shared" si="0"/>
        <v>6.3488026627770182</v>
      </c>
      <c r="G12" t="s">
        <v>3</v>
      </c>
      <c r="H12" s="30">
        <f>RSQ(B6:B114,C6:C114)</f>
        <v>0.95278660559422212</v>
      </c>
    </row>
    <row r="13" spans="1:9">
      <c r="A13" s="28">
        <v>1.75</v>
      </c>
      <c r="C13" s="26">
        <f t="shared" si="0"/>
        <v>6.5553180661343085</v>
      </c>
    </row>
    <row r="14" spans="1:9">
      <c r="A14" s="28">
        <v>2</v>
      </c>
      <c r="B14" s="25">
        <v>29.9</v>
      </c>
      <c r="C14" s="26">
        <f t="shared" si="0"/>
        <v>6.793442859304772</v>
      </c>
      <c r="E14">
        <f>(B14-C14)^2</f>
        <v>533.91298289621352</v>
      </c>
      <c r="G14" t="s">
        <v>2</v>
      </c>
      <c r="H14">
        <f>SLOPE(C66:C76,A66:A76)</f>
        <v>766.87142290198062</v>
      </c>
    </row>
    <row r="15" spans="1:9">
      <c r="A15" s="28">
        <v>2.25</v>
      </c>
      <c r="C15" s="26">
        <f t="shared" si="0"/>
        <v>7.0680118289971752</v>
      </c>
      <c r="G15" t="s">
        <v>61</v>
      </c>
      <c r="H15">
        <f>-1*(H6+5)*H7/4</f>
        <v>791.71768822584249</v>
      </c>
    </row>
    <row r="16" spans="1:9">
      <c r="A16" s="28">
        <v>2.5</v>
      </c>
      <c r="C16" s="26">
        <f t="shared" si="0"/>
        <v>7.3845981523697599</v>
      </c>
      <c r="G16" t="s">
        <v>50</v>
      </c>
      <c r="H16">
        <f>(H14/371)</f>
        <v>2.0670388757465785</v>
      </c>
    </row>
    <row r="17" spans="1:3">
      <c r="A17" s="28">
        <v>2.75</v>
      </c>
      <c r="C17" s="26">
        <f t="shared" si="0"/>
        <v>7.7496258014598531</v>
      </c>
    </row>
    <row r="18" spans="1:3">
      <c r="A18" s="28">
        <v>3</v>
      </c>
      <c r="C18" s="26">
        <f t="shared" si="0"/>
        <v>8.1704989381853501</v>
      </c>
    </row>
    <row r="19" spans="1:3">
      <c r="A19" s="28">
        <v>3.25</v>
      </c>
      <c r="C19" s="26">
        <f t="shared" si="0"/>
        <v>8.65575082830585</v>
      </c>
    </row>
    <row r="20" spans="1:3">
      <c r="A20" s="28">
        <v>3.5</v>
      </c>
      <c r="C20" s="26">
        <f t="shared" si="0"/>
        <v>9.2152151657758914</v>
      </c>
    </row>
    <row r="21" spans="1:3">
      <c r="A21" s="28">
        <v>3.75</v>
      </c>
      <c r="C21" s="26">
        <f t="shared" si="0"/>
        <v>9.8602231096684747</v>
      </c>
    </row>
    <row r="22" spans="1:3">
      <c r="A22" s="28">
        <v>4</v>
      </c>
      <c r="C22" s="26">
        <f t="shared" si="0"/>
        <v>10.603829799033603</v>
      </c>
    </row>
    <row r="23" spans="1:3">
      <c r="A23" s="28">
        <v>4.25</v>
      </c>
      <c r="C23" s="26">
        <f t="shared" si="0"/>
        <v>11.461074631325502</v>
      </c>
    </row>
    <row r="24" spans="1:3">
      <c r="A24" s="28">
        <v>4.5</v>
      </c>
      <c r="C24" s="26">
        <f t="shared" si="0"/>
        <v>12.449280171649276</v>
      </c>
    </row>
    <row r="25" spans="1:3">
      <c r="A25" s="28">
        <v>4.75</v>
      </c>
      <c r="C25" s="26">
        <f t="shared" si="0"/>
        <v>13.588395206535989</v>
      </c>
    </row>
    <row r="26" spans="1:3">
      <c r="A26" s="28">
        <v>5</v>
      </c>
      <c r="C26" s="26">
        <f t="shared" si="0"/>
        <v>14.901388169410879</v>
      </c>
    </row>
    <row r="27" spans="1:3">
      <c r="A27" s="28">
        <v>5.25</v>
      </c>
      <c r="C27" s="26">
        <f t="shared" si="0"/>
        <v>16.414697945409628</v>
      </c>
    </row>
    <row r="28" spans="1:3">
      <c r="A28" s="28">
        <v>5.5</v>
      </c>
      <c r="C28" s="26">
        <f t="shared" si="0"/>
        <v>18.158749907569359</v>
      </c>
    </row>
    <row r="29" spans="1:3">
      <c r="A29" s="28">
        <v>5.75</v>
      </c>
      <c r="C29" s="26">
        <f t="shared" si="0"/>
        <v>20.168545936877958</v>
      </c>
    </row>
    <row r="30" spans="1:3">
      <c r="A30" s="28">
        <v>6</v>
      </c>
      <c r="C30" s="26">
        <f t="shared" si="0"/>
        <v>22.484338120825342</v>
      </c>
    </row>
    <row r="31" spans="1:3">
      <c r="A31" s="28">
        <v>6.25</v>
      </c>
      <c r="C31" s="26">
        <f t="shared" si="0"/>
        <v>25.152396785416776</v>
      </c>
    </row>
    <row r="32" spans="1:3">
      <c r="A32" s="28">
        <v>6.5</v>
      </c>
      <c r="C32" s="26">
        <f t="shared" si="0"/>
        <v>28.225884457990357</v>
      </c>
    </row>
    <row r="33" spans="1:3">
      <c r="A33" s="28">
        <v>6.75</v>
      </c>
      <c r="C33" s="26">
        <f t="shared" si="0"/>
        <v>31.765848229600756</v>
      </c>
    </row>
    <row r="34" spans="1:3">
      <c r="A34" s="28">
        <v>7</v>
      </c>
      <c r="C34" s="26">
        <f t="shared" si="0"/>
        <v>35.842343710592687</v>
      </c>
    </row>
    <row r="35" spans="1:3">
      <c r="A35" s="28">
        <v>7.25</v>
      </c>
      <c r="C35" s="26">
        <f t="shared" si="0"/>
        <v>40.535704245981833</v>
      </c>
    </row>
    <row r="36" spans="1:3">
      <c r="A36" s="28">
        <v>7.5</v>
      </c>
      <c r="C36" s="26">
        <f t="shared" si="0"/>
        <v>45.937969134460133</v>
      </c>
    </row>
    <row r="37" spans="1:3">
      <c r="A37" s="28">
        <v>7.75</v>
      </c>
      <c r="C37" s="26">
        <f t="shared" si="0"/>
        <v>52.154484082767922</v>
      </c>
    </row>
    <row r="38" spans="1:3">
      <c r="A38" s="28">
        <v>8</v>
      </c>
      <c r="C38" s="26">
        <f t="shared" si="0"/>
        <v>59.305685769719247</v>
      </c>
    </row>
    <row r="39" spans="1:3">
      <c r="A39" s="28">
        <v>8.25</v>
      </c>
      <c r="C39" s="26">
        <f t="shared" si="0"/>
        <v>67.529079857369723</v>
      </c>
    </row>
    <row r="40" spans="1:3">
      <c r="A40" s="28">
        <v>8.5</v>
      </c>
      <c r="C40" s="26">
        <f t="shared" si="0"/>
        <v>76.981417641911833</v>
      </c>
    </row>
    <row r="41" spans="1:3">
      <c r="A41" s="28">
        <v>8.75</v>
      </c>
      <c r="C41" s="26">
        <f t="shared" si="0"/>
        <v>87.841070242566445</v>
      </c>
    </row>
    <row r="42" spans="1:3">
      <c r="A42" s="28">
        <v>9</v>
      </c>
      <c r="C42" s="26">
        <f t="shared" si="0"/>
        <v>100.31059011255424</v>
      </c>
    </row>
    <row r="43" spans="1:3">
      <c r="A43" s="28">
        <v>9.25</v>
      </c>
      <c r="C43" s="26">
        <f t="shared" si="0"/>
        <v>114.61943691040561</v>
      </c>
    </row>
    <row r="44" spans="1:3">
      <c r="A44" s="28">
        <v>9.5</v>
      </c>
      <c r="C44" s="26">
        <f t="shared" si="0"/>
        <v>131.02682743697738</v>
      </c>
    </row>
    <row r="45" spans="1:3">
      <c r="A45" s="28">
        <v>9.75</v>
      </c>
      <c r="C45" s="26">
        <f t="shared" si="0"/>
        <v>149.82464634024839</v>
      </c>
    </row>
    <row r="46" spans="1:3">
      <c r="A46" s="28">
        <v>10</v>
      </c>
      <c r="C46" s="26">
        <f t="shared" si="0"/>
        <v>171.3403244508946</v>
      </c>
    </row>
    <row r="47" spans="1:3">
      <c r="A47" s="28">
        <v>10.25</v>
      </c>
      <c r="C47" s="26">
        <f t="shared" si="0"/>
        <v>195.93955378212087</v>
      </c>
    </row>
    <row r="48" spans="1:3">
      <c r="A48" s="28">
        <v>10.5</v>
      </c>
      <c r="C48" s="26">
        <f t="shared" si="0"/>
        <v>224.02866142488702</v>
      </c>
    </row>
    <row r="49" spans="1:5">
      <c r="A49" s="28">
        <v>10.75</v>
      </c>
      <c r="C49" s="26">
        <f t="shared" si="0"/>
        <v>256.0564082416779</v>
      </c>
    </row>
    <row r="50" spans="1:5">
      <c r="A50" s="28">
        <v>11</v>
      </c>
      <c r="C50" s="26">
        <f t="shared" si="0"/>
        <v>292.51491266750503</v>
      </c>
    </row>
    <row r="51" spans="1:5">
      <c r="A51" s="28">
        <v>11.25</v>
      </c>
      <c r="C51" s="26">
        <f t="shared" si="0"/>
        <v>333.93932667114359</v>
      </c>
    </row>
    <row r="52" spans="1:5">
      <c r="A52" s="28">
        <v>11.5</v>
      </c>
      <c r="C52" s="26">
        <f t="shared" si="0"/>
        <v>380.90581366295032</v>
      </c>
    </row>
    <row r="53" spans="1:5">
      <c r="A53" s="28">
        <v>11.75</v>
      </c>
      <c r="C53" s="26">
        <f t="shared" si="0"/>
        <v>434.02730339814855</v>
      </c>
    </row>
    <row r="54" spans="1:5">
      <c r="A54" s="28">
        <v>12</v>
      </c>
      <c r="C54" s="26">
        <f t="shared" si="0"/>
        <v>493.94643706058173</v>
      </c>
    </row>
    <row r="55" spans="1:5">
      <c r="A55" s="28">
        <v>12.25</v>
      </c>
      <c r="C55" s="26">
        <f t="shared" si="0"/>
        <v>561.32508168381105</v>
      </c>
    </row>
    <row r="56" spans="1:5">
      <c r="A56" s="28">
        <v>12.5</v>
      </c>
      <c r="C56" s="26">
        <f t="shared" si="0"/>
        <v>636.82980686632686</v>
      </c>
    </row>
    <row r="57" spans="1:5">
      <c r="A57" s="28">
        <v>12.75</v>
      </c>
      <c r="C57" s="26">
        <f t="shared" si="0"/>
        <v>721.11280294209598</v>
      </c>
    </row>
    <row r="58" spans="1:5">
      <c r="A58" s="28">
        <v>13</v>
      </c>
      <c r="C58" s="26">
        <f t="shared" si="0"/>
        <v>814.787905631277</v>
      </c>
    </row>
    <row r="59" spans="1:5">
      <c r="A59" s="28">
        <v>13.25</v>
      </c>
      <c r="C59" s="26">
        <f t="shared" si="0"/>
        <v>918.40170362716935</v>
      </c>
    </row>
    <row r="60" spans="1:5">
      <c r="A60" s="28">
        <v>13.5</v>
      </c>
      <c r="C60" s="26">
        <f t="shared" si="0"/>
        <v>1032.4001604896366</v>
      </c>
    </row>
    <row r="61" spans="1:5">
      <c r="A61" s="28">
        <v>13.75</v>
      </c>
      <c r="C61" s="26">
        <f t="shared" si="0"/>
        <v>1157.0917812743226</v>
      </c>
    </row>
    <row r="62" spans="1:5">
      <c r="A62" s="28">
        <v>14</v>
      </c>
      <c r="B62" s="25">
        <v>1804</v>
      </c>
      <c r="C62" s="26">
        <f t="shared" si="0"/>
        <v>1292.6090700690777</v>
      </c>
      <c r="E62">
        <f>(B62-C62)^2</f>
        <v>261520.68321561351</v>
      </c>
    </row>
    <row r="63" spans="1:5">
      <c r="A63" s="28">
        <v>14.25</v>
      </c>
      <c r="C63" s="26">
        <f t="shared" si="0"/>
        <v>1438.8707914252889</v>
      </c>
    </row>
    <row r="64" spans="1:5">
      <c r="A64" s="28">
        <v>14.5</v>
      </c>
      <c r="C64" s="26">
        <f t="shared" si="0"/>
        <v>1595.5482576953195</v>
      </c>
    </row>
    <row r="65" spans="1:5">
      <c r="A65" s="28">
        <v>14.75</v>
      </c>
      <c r="C65" s="26">
        <f t="shared" si="0"/>
        <v>1762.0393683101254</v>
      </c>
    </row>
    <row r="66" spans="1:5">
      <c r="A66" s="25">
        <v>15</v>
      </c>
      <c r="B66" s="25">
        <v>1761</v>
      </c>
      <c r="C66" s="26">
        <f t="shared" si="0"/>
        <v>1937.4542600132888</v>
      </c>
      <c r="E66">
        <f>(B66-C66)^2</f>
        <v>31136.10587683734</v>
      </c>
    </row>
    <row r="67" spans="1:5">
      <c r="A67" s="28">
        <v>15.25</v>
      </c>
      <c r="C67" s="26">
        <f t="shared" si="0"/>
        <v>2120.6160396434257</v>
      </c>
    </row>
    <row r="68" spans="1:5">
      <c r="A68" s="28">
        <v>15.5</v>
      </c>
      <c r="C68" s="26">
        <f t="shared" si="0"/>
        <v>2310.0790774609413</v>
      </c>
    </row>
    <row r="69" spans="1:5">
      <c r="A69" s="25">
        <v>15.75</v>
      </c>
      <c r="C69" s="26">
        <f t="shared" si="0"/>
        <v>2504.1657634342209</v>
      </c>
    </row>
    <row r="70" spans="1:5">
      <c r="A70" s="28">
        <v>16</v>
      </c>
      <c r="B70" s="25">
        <v>2984</v>
      </c>
      <c r="C70" s="26">
        <f t="shared" ref="C70:C114" si="1">((H$6)/(1+EXP(H$7*(A70-H$8))))+H$9</f>
        <v>2701.020633652965</v>
      </c>
      <c r="E70">
        <f>(B70-C70)^2</f>
        <v>80077.321778169455</v>
      </c>
    </row>
    <row r="71" spans="1:5">
      <c r="A71" s="28">
        <v>16.25</v>
      </c>
      <c r="C71" s="26">
        <f t="shared" si="1"/>
        <v>2898.6786523401292</v>
      </c>
    </row>
    <row r="72" spans="1:5">
      <c r="A72" s="25">
        <v>16.5</v>
      </c>
      <c r="C72" s="26">
        <f t="shared" si="1"/>
        <v>3095.1425599920099</v>
      </c>
    </row>
    <row r="73" spans="1:5">
      <c r="A73" s="28">
        <v>16.75</v>
      </c>
      <c r="C73" s="26">
        <f t="shared" si="1"/>
        <v>3288.4629364620791</v>
      </c>
    </row>
    <row r="74" spans="1:5">
      <c r="A74" s="28">
        <v>17</v>
      </c>
      <c r="C74" s="26">
        <f t="shared" si="1"/>
        <v>3476.8142413390901</v>
      </c>
    </row>
    <row r="75" spans="1:5">
      <c r="A75" s="25">
        <v>17.25</v>
      </c>
      <c r="C75" s="26">
        <f t="shared" si="1"/>
        <v>3658.5606651991775</v>
      </c>
    </row>
    <row r="76" spans="1:5">
      <c r="A76" s="28">
        <v>17.5</v>
      </c>
      <c r="C76" s="26">
        <f t="shared" si="1"/>
        <v>3832.3070327237401</v>
      </c>
    </row>
    <row r="77" spans="1:5">
      <c r="A77" s="28">
        <v>17.75</v>
      </c>
      <c r="C77" s="26">
        <f t="shared" si="1"/>
        <v>3996.9319526179797</v>
      </c>
    </row>
    <row r="78" spans="1:5">
      <c r="A78" s="25">
        <v>18</v>
      </c>
      <c r="B78" s="25">
        <v>3232</v>
      </c>
      <c r="C78" s="26">
        <f t="shared" si="1"/>
        <v>4151.6025341200748</v>
      </c>
      <c r="E78">
        <f>(B78-C78)^2</f>
        <v>845668.82076006324</v>
      </c>
    </row>
    <row r="79" spans="1:5">
      <c r="A79" s="28">
        <v>18.25</v>
      </c>
      <c r="C79" s="26">
        <f t="shared" si="1"/>
        <v>4295.7719221887919</v>
      </c>
    </row>
    <row r="80" spans="1:5">
      <c r="A80" s="28">
        <v>18.5</v>
      </c>
      <c r="C80" s="26">
        <f t="shared" si="1"/>
        <v>4429.1623730463525</v>
      </c>
    </row>
    <row r="81" spans="1:5">
      <c r="A81" s="25">
        <v>18.75</v>
      </c>
      <c r="C81" s="26">
        <f t="shared" si="1"/>
        <v>4551.7374641854649</v>
      </c>
    </row>
    <row r="82" spans="1:5">
      <c r="A82" s="28">
        <v>19</v>
      </c>
      <c r="C82" s="26">
        <f t="shared" si="1"/>
        <v>4663.6673086964929</v>
      </c>
    </row>
    <row r="83" spans="1:5">
      <c r="A83" s="28">
        <v>19.25</v>
      </c>
      <c r="C83" s="26">
        <f t="shared" si="1"/>
        <v>4765.290424990656</v>
      </c>
    </row>
    <row r="84" spans="1:5">
      <c r="A84" s="25">
        <v>19.5</v>
      </c>
      <c r="C84" s="26">
        <f t="shared" si="1"/>
        <v>4857.0753557957387</v>
      </c>
    </row>
    <row r="85" spans="1:5">
      <c r="A85" s="28">
        <v>19.75</v>
      </c>
      <c r="C85" s="26">
        <f t="shared" si="1"/>
        <v>4939.5843993423641</v>
      </c>
    </row>
    <row r="86" spans="1:5">
      <c r="A86" s="28">
        <v>20</v>
      </c>
      <c r="C86" s="26">
        <f t="shared" si="1"/>
        <v>5013.4410516517282</v>
      </c>
    </row>
    <row r="87" spans="1:5">
      <c r="A87" s="25">
        <v>20.25</v>
      </c>
      <c r="C87" s="26">
        <f t="shared" si="1"/>
        <v>5079.302062149055</v>
      </c>
    </row>
    <row r="88" spans="1:5">
      <c r="A88" s="28">
        <v>20.5</v>
      </c>
      <c r="C88" s="26">
        <f t="shared" si="1"/>
        <v>5137.8344329513257</v>
      </c>
    </row>
    <row r="89" spans="1:5">
      <c r="A89" s="28">
        <v>20.75</v>
      </c>
      <c r="C89" s="26">
        <f t="shared" si="1"/>
        <v>5189.6972661860054</v>
      </c>
    </row>
    <row r="90" spans="1:5">
      <c r="A90" s="25">
        <v>21</v>
      </c>
      <c r="C90" s="26">
        <f t="shared" si="1"/>
        <v>5235.5280787076035</v>
      </c>
    </row>
    <row r="91" spans="1:5">
      <c r="A91" s="28">
        <v>21.25</v>
      </c>
      <c r="C91" s="26">
        <f t="shared" si="1"/>
        <v>5275.9330394507242</v>
      </c>
    </row>
    <row r="92" spans="1:5">
      <c r="A92" s="28">
        <v>21.5</v>
      </c>
      <c r="C92" s="26">
        <f t="shared" si="1"/>
        <v>5311.4805147814814</v>
      </c>
    </row>
    <row r="93" spans="1:5">
      <c r="A93" s="25">
        <v>21.75</v>
      </c>
      <c r="C93" s="26">
        <f t="shared" si="1"/>
        <v>5342.6973046130352</v>
      </c>
    </row>
    <row r="94" spans="1:5">
      <c r="A94" s="28">
        <v>22</v>
      </c>
      <c r="B94" s="25">
        <v>5040</v>
      </c>
      <c r="C94" s="26">
        <f t="shared" si="1"/>
        <v>5370.0669929643955</v>
      </c>
      <c r="E94">
        <f>(B94-C94)^2</f>
        <v>108944.21984455829</v>
      </c>
    </row>
    <row r="95" spans="1:5">
      <c r="A95" s="28">
        <v>22.25</v>
      </c>
      <c r="C95" s="26">
        <f t="shared" si="1"/>
        <v>5394.0299020595567</v>
      </c>
    </row>
    <row r="96" spans="1:5">
      <c r="A96" s="25">
        <v>22.5</v>
      </c>
      <c r="C96" s="26">
        <f t="shared" si="1"/>
        <v>5414.9842149819005</v>
      </c>
    </row>
    <row r="97" spans="1:3">
      <c r="A97" s="28">
        <v>22.75</v>
      </c>
      <c r="C97" s="26">
        <f t="shared" si="1"/>
        <v>5433.2879087900174</v>
      </c>
    </row>
    <row r="98" spans="1:3">
      <c r="A98" s="28">
        <v>23</v>
      </c>
      <c r="C98" s="26">
        <f t="shared" si="1"/>
        <v>5449.2612119646847</v>
      </c>
    </row>
    <row r="99" spans="1:3">
      <c r="A99" s="25">
        <v>23.25</v>
      </c>
      <c r="C99" s="26">
        <f t="shared" si="1"/>
        <v>5463.1893639068494</v>
      </c>
    </row>
    <row r="100" spans="1:3">
      <c r="A100" s="28">
        <v>23.5</v>
      </c>
      <c r="C100" s="26">
        <f t="shared" si="1"/>
        <v>5475.3255086520467</v>
      </c>
    </row>
    <row r="101" spans="1:3">
      <c r="A101" s="28">
        <v>23.75</v>
      </c>
      <c r="C101" s="26">
        <f t="shared" si="1"/>
        <v>5485.8935999452215</v>
      </c>
    </row>
    <row r="102" spans="1:3">
      <c r="A102" s="25">
        <v>24</v>
      </c>
      <c r="C102" s="26">
        <f t="shared" si="1"/>
        <v>5495.0912309943024</v>
      </c>
    </row>
    <row r="103" spans="1:3">
      <c r="A103" s="28">
        <v>24.25</v>
      </c>
      <c r="C103" s="26">
        <f t="shared" si="1"/>
        <v>5503.0923306242548</v>
      </c>
    </row>
    <row r="104" spans="1:3">
      <c r="A104" s="28">
        <v>24.5</v>
      </c>
      <c r="C104" s="26">
        <f t="shared" si="1"/>
        <v>5510.0496893527134</v>
      </c>
    </row>
    <row r="105" spans="1:3">
      <c r="A105" s="25">
        <v>24.75</v>
      </c>
      <c r="C105" s="26">
        <f t="shared" si="1"/>
        <v>5516.0972952584825</v>
      </c>
    </row>
    <row r="106" spans="1:3">
      <c r="A106" s="28">
        <v>25</v>
      </c>
      <c r="C106" s="26">
        <f t="shared" si="1"/>
        <v>5521.3524714758178</v>
      </c>
    </row>
    <row r="107" spans="1:3">
      <c r="A107" s="28">
        <v>25.25</v>
      </c>
      <c r="C107" s="26">
        <f t="shared" si="1"/>
        <v>5525.9178156483658</v>
      </c>
    </row>
    <row r="108" spans="1:3">
      <c r="A108" s="25">
        <v>25.5</v>
      </c>
      <c r="C108" s="26">
        <f t="shared" si="1"/>
        <v>5529.8829475001712</v>
      </c>
    </row>
    <row r="109" spans="1:3">
      <c r="A109" s="28">
        <v>25.75</v>
      </c>
      <c r="C109" s="26">
        <f t="shared" si="1"/>
        <v>5533.3260744713434</v>
      </c>
    </row>
    <row r="110" spans="1:3">
      <c r="A110" s="28">
        <v>26</v>
      </c>
      <c r="C110" s="26">
        <f t="shared" si="1"/>
        <v>5536.315387640585</v>
      </c>
    </row>
    <row r="111" spans="1:3">
      <c r="A111" s="25">
        <v>26.25</v>
      </c>
      <c r="C111" s="26">
        <f t="shared" si="1"/>
        <v>5538.9103013245231</v>
      </c>
    </row>
    <row r="112" spans="1:3">
      <c r="A112" s="28">
        <v>26.5</v>
      </c>
      <c r="C112" s="26">
        <f t="shared" si="1"/>
        <v>5541.1625501221069</v>
      </c>
    </row>
    <row r="113" spans="1:5">
      <c r="A113" s="28">
        <v>26.75</v>
      </c>
      <c r="C113" s="26">
        <f t="shared" si="1"/>
        <v>5543.1171570038896</v>
      </c>
    </row>
    <row r="114" spans="1:5">
      <c r="A114" s="25">
        <v>27</v>
      </c>
      <c r="B114" s="25">
        <v>5654</v>
      </c>
      <c r="C114" s="26">
        <f t="shared" si="1"/>
        <v>5544.8132855135136</v>
      </c>
      <c r="D114" s="26">
        <f>((H$6)/(1+EXP(H$7*(A114-H$8))))+H$9</f>
        <v>5544.8132855135136</v>
      </c>
      <c r="E114">
        <f>(B114-D114)^2</f>
        <v>11921.738620353495</v>
      </c>
    </row>
    <row r="115" spans="1:5">
      <c r="A115" s="25">
        <v>27.25</v>
      </c>
      <c r="D115" s="26">
        <f t="shared" ref="D115:D126" si="2">((H$6)/(1+EXP(H$7*(A115-H$8))))+H$9</f>
        <v>5546.2849883878725</v>
      </c>
    </row>
    <row r="116" spans="1:5">
      <c r="A116" s="28">
        <v>27.5</v>
      </c>
      <c r="D116" s="26">
        <f t="shared" si="2"/>
        <v>5547.5618640118382</v>
      </c>
    </row>
    <row r="117" spans="1:5">
      <c r="A117" s="28">
        <v>27.75</v>
      </c>
      <c r="D117" s="26">
        <f t="shared" si="2"/>
        <v>5548.6696311740188</v>
      </c>
    </row>
    <row r="118" spans="1:5">
      <c r="A118" s="25">
        <v>28</v>
      </c>
      <c r="D118" s="26">
        <f t="shared" si="2"/>
        <v>5549.6306316308137</v>
      </c>
      <c r="E118">
        <f>SUM(E6:E114)</f>
        <v>1339802.8030784915</v>
      </c>
    </row>
    <row r="119" spans="1:5">
      <c r="A119" s="25">
        <v>28.25</v>
      </c>
      <c r="D119" s="26">
        <f t="shared" si="2"/>
        <v>5550.4642690505698</v>
      </c>
    </row>
    <row r="120" spans="1:5">
      <c r="A120" s="28">
        <v>28.5</v>
      </c>
      <c r="D120" s="26">
        <f t="shared" si="2"/>
        <v>5551.1873920193002</v>
      </c>
    </row>
    <row r="121" spans="1:5">
      <c r="A121" s="28">
        <v>28.75</v>
      </c>
      <c r="D121" s="26">
        <f t="shared" si="2"/>
        <v>5551.8146279571092</v>
      </c>
    </row>
    <row r="122" spans="1:5">
      <c r="A122" s="25">
        <v>29</v>
      </c>
      <c r="D122" s="26">
        <f t="shared" si="2"/>
        <v>5552.3586740271166</v>
      </c>
    </row>
    <row r="123" spans="1:5">
      <c r="A123" s="25">
        <v>29.25</v>
      </c>
      <c r="D123" s="26">
        <f t="shared" si="2"/>
        <v>5552.8305504183099</v>
      </c>
    </row>
    <row r="124" spans="1:5">
      <c r="A124" s="28">
        <v>29.5</v>
      </c>
      <c r="D124" s="26">
        <f t="shared" si="2"/>
        <v>5553.2398207504066</v>
      </c>
    </row>
    <row r="125" spans="1:5">
      <c r="A125" s="28">
        <v>29.75</v>
      </c>
      <c r="D125" s="26">
        <f t="shared" si="2"/>
        <v>5553.5947837794265</v>
      </c>
    </row>
    <row r="126" spans="1:5">
      <c r="A126" s="25">
        <v>30</v>
      </c>
      <c r="D126" s="26">
        <f t="shared" si="2"/>
        <v>5553.9026400740213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5" workbookViewId="0">
      <selection activeCell="I18" sqref="I18"/>
    </sheetView>
  </sheetViews>
  <sheetFormatPr defaultColWidth="11" defaultRowHeight="12"/>
  <cols>
    <col min="1" max="1" width="6.125" style="5" bestFit="1" customWidth="1"/>
    <col min="2" max="2" width="7.875" style="5" bestFit="1" customWidth="1"/>
    <col min="3" max="3" width="8.125" style="4" bestFit="1" customWidth="1"/>
    <col min="4" max="4" width="19" style="4" bestFit="1" customWidth="1"/>
    <col min="5" max="5" width="16.5" style="3" bestFit="1" customWidth="1"/>
    <col min="6" max="6" width="11" style="3" customWidth="1"/>
    <col min="7" max="7" width="22.875" style="3" customWidth="1"/>
    <col min="8" max="8" width="13.375" style="3" bestFit="1" customWidth="1"/>
    <col min="9" max="9" width="33.87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B5" s="5" t="s">
        <v>16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C6" s="4">
        <f t="shared" ref="C6:C69" si="0">((H$6)/(1+EXP(H$7*(A6-H$8))))+H$9</f>
        <v>5.8169559117870211</v>
      </c>
      <c r="G6" s="3" t="s">
        <v>11</v>
      </c>
      <c r="H6" s="3">
        <v>5649</v>
      </c>
      <c r="I6" s="3" t="s">
        <v>10</v>
      </c>
    </row>
    <row r="7" spans="1:9" ht="12.75">
      <c r="A7" s="6">
        <v>0.25</v>
      </c>
      <c r="C7" s="4">
        <f t="shared" si="0"/>
        <v>5.9367585064584274</v>
      </c>
      <c r="E7" s="8"/>
      <c r="G7" s="3" t="s">
        <v>9</v>
      </c>
      <c r="H7" s="3">
        <v>-0.547446398540122</v>
      </c>
      <c r="I7" s="3" t="s">
        <v>8</v>
      </c>
    </row>
    <row r="8" spans="1:9" ht="12.75">
      <c r="A8" s="6">
        <v>0.5</v>
      </c>
      <c r="C8" s="4">
        <f t="shared" si="0"/>
        <v>6.0741262255247781</v>
      </c>
      <c r="E8" s="8"/>
      <c r="G8" s="3" t="s">
        <v>7</v>
      </c>
      <c r="H8" s="3">
        <v>16.149999999999999</v>
      </c>
      <c r="I8" s="3" t="s">
        <v>6</v>
      </c>
    </row>
    <row r="9" spans="1:9" ht="12.75">
      <c r="A9" s="6">
        <v>0.75</v>
      </c>
      <c r="C9" s="4">
        <f t="shared" si="0"/>
        <v>6.231633367171626</v>
      </c>
      <c r="E9" s="8"/>
      <c r="G9" s="3" t="s">
        <v>5</v>
      </c>
      <c r="H9" s="3">
        <v>5</v>
      </c>
      <c r="I9" s="3" t="s">
        <v>4</v>
      </c>
    </row>
    <row r="10" spans="1:9" ht="12.75">
      <c r="A10" s="6">
        <v>1</v>
      </c>
      <c r="C10" s="4">
        <f t="shared" si="0"/>
        <v>6.4122311809002079</v>
      </c>
    </row>
    <row r="11" spans="1:9" ht="12.75">
      <c r="A11" s="6">
        <v>1.25</v>
      </c>
      <c r="C11" s="4">
        <f t="shared" si="0"/>
        <v>6.6193029598539681</v>
      </c>
    </row>
    <row r="12" spans="1:9" ht="12.75">
      <c r="A12" s="6">
        <v>1.5</v>
      </c>
      <c r="C12" s="4">
        <f t="shared" si="0"/>
        <v>6.8567271522166422</v>
      </c>
      <c r="G12" s="3" t="s">
        <v>3</v>
      </c>
      <c r="H12" s="7">
        <f>RSQ(B6:B114,C6:C114)</f>
        <v>0.94709387477332696</v>
      </c>
    </row>
    <row r="13" spans="1:9" ht="12.75">
      <c r="A13" s="6">
        <v>1.75</v>
      </c>
      <c r="C13" s="4">
        <f t="shared" si="0"/>
        <v>7.1289496485777635</v>
      </c>
    </row>
    <row r="14" spans="1:9" ht="12.75">
      <c r="A14" s="6">
        <v>2</v>
      </c>
      <c r="B14" s="5">
        <v>29.9</v>
      </c>
      <c r="C14" s="4">
        <f t="shared" si="0"/>
        <v>7.441066565799888</v>
      </c>
      <c r="E14" s="3">
        <f>(B14-C14)^2</f>
        <v>504.40369100183165</v>
      </c>
      <c r="G14" s="3" t="s">
        <v>2</v>
      </c>
      <c r="H14" s="3">
        <f>SLOPE(C66:C74,A66:A74)</f>
        <v>758.03825478512715</v>
      </c>
    </row>
    <row r="15" spans="1:9" ht="12.75">
      <c r="A15" s="6">
        <v>2.25</v>
      </c>
      <c r="C15" s="4">
        <f t="shared" si="0"/>
        <v>7.7989190336689784</v>
      </c>
      <c r="G15" s="3" t="s">
        <v>48</v>
      </c>
      <c r="H15" s="15">
        <f>-1*(H6+5)*H7/4</f>
        <v>773.81548433646242</v>
      </c>
    </row>
    <row r="16" spans="1:9" ht="12.75">
      <c r="A16" s="6">
        <v>2.5</v>
      </c>
      <c r="C16" s="4">
        <f t="shared" si="0"/>
        <v>8.2092017011168128</v>
      </c>
    </row>
    <row r="17" spans="1:8" ht="12.75">
      <c r="A17" s="6">
        <v>2.75</v>
      </c>
      <c r="C17" s="4">
        <f t="shared" si="0"/>
        <v>8.6795869169301376</v>
      </c>
      <c r="G17" s="3" t="s">
        <v>50</v>
      </c>
      <c r="H17" s="3">
        <f>(H14/371)</f>
        <v>2.0432297972644937</v>
      </c>
    </row>
    <row r="18" spans="1:8" ht="12.75">
      <c r="A18" s="6">
        <v>3</v>
      </c>
      <c r="C18" s="4">
        <f t="shared" si="0"/>
        <v>9.2188668086425594</v>
      </c>
    </row>
    <row r="19" spans="1:8" ht="12.75">
      <c r="A19" s="6">
        <v>3.25</v>
      </c>
      <c r="C19" s="4">
        <f t="shared" si="0"/>
        <v>9.837115785911319</v>
      </c>
    </row>
    <row r="20" spans="1:8" ht="12.75">
      <c r="A20" s="6">
        <v>3.5</v>
      </c>
      <c r="C20" s="4">
        <f t="shared" si="0"/>
        <v>10.545876334337613</v>
      </c>
    </row>
    <row r="21" spans="1:8" ht="12.75">
      <c r="A21" s="6">
        <v>3.75</v>
      </c>
      <c r="C21" s="4">
        <f t="shared" si="0"/>
        <v>11.358371345561897</v>
      </c>
    </row>
    <row r="22" spans="1:8" ht="12.75">
      <c r="A22" s="6">
        <v>4</v>
      </c>
      <c r="C22" s="4">
        <f t="shared" si="0"/>
        <v>12.289746652490493</v>
      </c>
    </row>
    <row r="23" spans="1:8" ht="12.75">
      <c r="A23" s="6">
        <v>4.25</v>
      </c>
      <c r="C23" s="4">
        <f t="shared" si="0"/>
        <v>13.35734790715096</v>
      </c>
    </row>
    <row r="24" spans="1:8" ht="12.75">
      <c r="A24" s="6">
        <v>4.5</v>
      </c>
      <c r="C24" s="4">
        <f t="shared" si="0"/>
        <v>14.581036454586117</v>
      </c>
    </row>
    <row r="25" spans="1:8" ht="12.75">
      <c r="A25" s="6">
        <v>4.75</v>
      </c>
      <c r="C25" s="4">
        <f t="shared" si="0"/>
        <v>15.983549419760239</v>
      </c>
    </row>
    <row r="26" spans="1:8" ht="12.75">
      <c r="A26" s="6">
        <v>5</v>
      </c>
      <c r="C26" s="4">
        <f t="shared" si="0"/>
        <v>17.59090983414071</v>
      </c>
    </row>
    <row r="27" spans="1:8" ht="12.75">
      <c r="A27" s="6">
        <v>5.25</v>
      </c>
      <c r="C27" s="4">
        <f t="shared" si="0"/>
        <v>19.432893280160528</v>
      </c>
    </row>
    <row r="28" spans="1:8" ht="12.75">
      <c r="A28" s="6">
        <v>5.5</v>
      </c>
      <c r="C28" s="4">
        <f t="shared" si="0"/>
        <v>21.543558217012478</v>
      </c>
    </row>
    <row r="29" spans="1:8" ht="12.75">
      <c r="A29" s="6">
        <v>5.75</v>
      </c>
      <c r="C29" s="4">
        <f t="shared" si="0"/>
        <v>23.961847856678077</v>
      </c>
    </row>
    <row r="30" spans="1:8" ht="12.75">
      <c r="A30" s="6">
        <v>6</v>
      </c>
      <c r="C30" s="4">
        <f t="shared" si="0"/>
        <v>26.732272163984423</v>
      </c>
    </row>
    <row r="31" spans="1:8" ht="12.75">
      <c r="A31" s="6">
        <v>6.25</v>
      </c>
      <c r="C31" s="4">
        <f t="shared" si="0"/>
        <v>29.905679228287877</v>
      </c>
    </row>
    <row r="32" spans="1:8" ht="12.75">
      <c r="A32" s="6">
        <v>6.5</v>
      </c>
      <c r="C32" s="4">
        <f t="shared" si="0"/>
        <v>33.540125853659141</v>
      </c>
    </row>
    <row r="33" spans="1:3" ht="12.75">
      <c r="A33" s="6">
        <v>6.75</v>
      </c>
      <c r="C33" s="4">
        <f t="shared" si="0"/>
        <v>37.701857678823018</v>
      </c>
    </row>
    <row r="34" spans="1:3" ht="12.75">
      <c r="A34" s="6">
        <v>7</v>
      </c>
      <c r="C34" s="4">
        <f t="shared" si="0"/>
        <v>42.466409385302867</v>
      </c>
    </row>
    <row r="35" spans="1:3" ht="12.75">
      <c r="A35" s="6">
        <v>7.25</v>
      </c>
      <c r="C35" s="4">
        <f t="shared" si="0"/>
        <v>47.919835471904449</v>
      </c>
    </row>
    <row r="36" spans="1:3" ht="12.75">
      <c r="A36" s="6">
        <v>7.5</v>
      </c>
      <c r="C36" s="4">
        <f t="shared" si="0"/>
        <v>54.160081520081789</v>
      </c>
    </row>
    <row r="37" spans="1:3" ht="12.75">
      <c r="A37" s="6">
        <v>7.75</v>
      </c>
      <c r="C37" s="4">
        <f t="shared" si="0"/>
        <v>61.298504657939674</v>
      </c>
    </row>
    <row r="38" spans="1:3" ht="12.75">
      <c r="A38" s="6">
        <v>8</v>
      </c>
      <c r="C38" s="4">
        <f t="shared" si="0"/>
        <v>69.461549806624973</v>
      </c>
    </row>
    <row r="39" spans="1:3" ht="12.75">
      <c r="A39" s="6">
        <v>8.25</v>
      </c>
      <c r="C39" s="4">
        <f t="shared" si="0"/>
        <v>78.792584952645612</v>
      </c>
    </row>
    <row r="40" spans="1:3" ht="12.75">
      <c r="A40" s="6">
        <v>8.5</v>
      </c>
      <c r="C40" s="4">
        <f t="shared" si="0"/>
        <v>89.453893748103098</v>
      </c>
    </row>
    <row r="41" spans="1:3" ht="12.75">
      <c r="A41" s="6">
        <v>8.75</v>
      </c>
      <c r="C41" s="4">
        <f t="shared" si="0"/>
        <v>101.62881672657883</v>
      </c>
    </row>
    <row r="42" spans="1:3" ht="12.75">
      <c r="A42" s="6">
        <v>9</v>
      </c>
      <c r="C42" s="4">
        <f t="shared" si="0"/>
        <v>115.52402277087214</v>
      </c>
    </row>
    <row r="43" spans="1:3" ht="12.75">
      <c r="A43" s="6">
        <v>9.25</v>
      </c>
      <c r="C43" s="4">
        <f t="shared" si="0"/>
        <v>131.37187952158456</v>
      </c>
    </row>
    <row r="44" spans="1:3" ht="12.75">
      <c r="A44" s="6">
        <v>9.5</v>
      </c>
      <c r="C44" s="4">
        <f t="shared" si="0"/>
        <v>149.43287443150604</v>
      </c>
    </row>
    <row r="45" spans="1:3" ht="12.75">
      <c r="A45" s="6">
        <v>9.75</v>
      </c>
      <c r="C45" s="4">
        <f t="shared" si="0"/>
        <v>169.99801635547144</v>
      </c>
    </row>
    <row r="46" spans="1:3" ht="12.75">
      <c r="A46" s="6">
        <v>10</v>
      </c>
      <c r="C46" s="4">
        <f t="shared" si="0"/>
        <v>193.39112012925074</v>
      </c>
    </row>
    <row r="47" spans="1:3" ht="12.75">
      <c r="A47" s="6">
        <v>10.25</v>
      </c>
      <c r="C47" s="4">
        <f t="shared" si="0"/>
        <v>219.97084284864266</v>
      </c>
    </row>
    <row r="48" spans="1:3" ht="12.75">
      <c r="A48" s="6">
        <v>10.5</v>
      </c>
      <c r="C48" s="4">
        <f t="shared" si="0"/>
        <v>250.13230008588067</v>
      </c>
    </row>
    <row r="49" spans="1:5" ht="12.75">
      <c r="A49" s="6">
        <v>10.75</v>
      </c>
      <c r="C49" s="4">
        <f t="shared" si="0"/>
        <v>284.30804313932146</v>
      </c>
    </row>
    <row r="50" spans="1:5" ht="12.75">
      <c r="A50" s="6">
        <v>11</v>
      </c>
      <c r="C50" s="4">
        <f t="shared" si="0"/>
        <v>322.96812547845548</v>
      </c>
    </row>
    <row r="51" spans="1:5" ht="12.75">
      <c r="A51" s="6">
        <v>11.25</v>
      </c>
      <c r="C51" s="4">
        <f t="shared" si="0"/>
        <v>366.61892992285851</v>
      </c>
    </row>
    <row r="52" spans="1:5" ht="12.75">
      <c r="A52" s="6">
        <v>11.5</v>
      </c>
      <c r="C52" s="4">
        <f t="shared" si="0"/>
        <v>415.80037162618265</v>
      </c>
    </row>
    <row r="53" spans="1:5" ht="12.75">
      <c r="A53" s="6">
        <v>11.75</v>
      </c>
      <c r="C53" s="4">
        <f t="shared" si="0"/>
        <v>471.08104178470091</v>
      </c>
    </row>
    <row r="54" spans="1:5" ht="12.75">
      <c r="A54" s="6">
        <v>12</v>
      </c>
      <c r="C54" s="4">
        <f t="shared" si="0"/>
        <v>533.05082218008795</v>
      </c>
    </row>
    <row r="55" spans="1:5" ht="12.75">
      <c r="A55" s="6">
        <v>12.25</v>
      </c>
      <c r="C55" s="4">
        <f t="shared" si="0"/>
        <v>602.31049347147462</v>
      </c>
    </row>
    <row r="56" spans="1:5" ht="12.75">
      <c r="A56" s="6">
        <v>12.5</v>
      </c>
      <c r="C56" s="4">
        <f t="shared" si="0"/>
        <v>679.45789607373456</v>
      </c>
    </row>
    <row r="57" spans="1:5" ht="12.75">
      <c r="A57" s="6">
        <v>12.75</v>
      </c>
      <c r="C57" s="4">
        <f t="shared" si="0"/>
        <v>765.07029948538741</v>
      </c>
    </row>
    <row r="58" spans="1:5" ht="12.75">
      <c r="A58" s="6">
        <v>13</v>
      </c>
      <c r="C58" s="4">
        <f t="shared" si="0"/>
        <v>859.68281269079796</v>
      </c>
    </row>
    <row r="59" spans="1:5" ht="12.75">
      <c r="A59" s="6">
        <v>13.25</v>
      </c>
      <c r="C59" s="4">
        <f t="shared" si="0"/>
        <v>963.76294072269059</v>
      </c>
    </row>
    <row r="60" spans="1:5" ht="12.75">
      <c r="A60" s="6">
        <v>13.5</v>
      </c>
      <c r="C60" s="4">
        <f t="shared" si="0"/>
        <v>1077.6817689749428</v>
      </c>
    </row>
    <row r="61" spans="1:5" ht="12.75">
      <c r="A61" s="6">
        <v>13.75</v>
      </c>
      <c r="C61" s="4">
        <f t="shared" si="0"/>
        <v>1201.6827317332509</v>
      </c>
    </row>
    <row r="62" spans="1:5" ht="12.75">
      <c r="A62" s="6">
        <v>14</v>
      </c>
      <c r="B62" s="5">
        <v>1804</v>
      </c>
      <c r="C62" s="4">
        <f t="shared" si="0"/>
        <v>1335.8494680368651</v>
      </c>
      <c r="E62" s="3">
        <f>(B62-C62)^2</f>
        <v>219164.92057736617</v>
      </c>
    </row>
    <row r="63" spans="1:5" ht="12.75">
      <c r="A63" s="6">
        <v>14.25</v>
      </c>
      <c r="C63" s="4">
        <f t="shared" si="0"/>
        <v>1480.074833174225</v>
      </c>
    </row>
    <row r="64" spans="1:5" ht="12.75">
      <c r="A64" s="6">
        <v>14.5</v>
      </c>
      <c r="C64" s="4">
        <f t="shared" si="0"/>
        <v>1634.033636212549</v>
      </c>
    </row>
    <row r="65" spans="1:5" ht="12.75">
      <c r="A65" s="6">
        <v>14.75</v>
      </c>
      <c r="C65" s="4">
        <f t="shared" si="0"/>
        <v>1797.1620080509499</v>
      </c>
    </row>
    <row r="66" spans="1:5">
      <c r="A66" s="18">
        <v>15</v>
      </c>
      <c r="B66" s="18">
        <v>1761</v>
      </c>
      <c r="C66" s="4">
        <f t="shared" si="0"/>
        <v>1968.6463568378192</v>
      </c>
      <c r="E66" s="3">
        <f>(B66-C66)^2</f>
        <v>43117.009508018949</v>
      </c>
    </row>
    <row r="67" spans="1:5" ht="12.75">
      <c r="A67" s="6">
        <v>15.25</v>
      </c>
      <c r="C67" s="4">
        <f t="shared" si="0"/>
        <v>2147.4245397055674</v>
      </c>
    </row>
    <row r="68" spans="1:5" ht="12.75">
      <c r="A68" s="6">
        <v>15.5</v>
      </c>
      <c r="C68" s="4">
        <f t="shared" si="0"/>
        <v>2332.2011186332406</v>
      </c>
    </row>
    <row r="69" spans="1:5">
      <c r="A69" s="5">
        <v>15.75</v>
      </c>
      <c r="C69" s="4">
        <f t="shared" si="0"/>
        <v>2521.4773952052451</v>
      </c>
    </row>
    <row r="70" spans="1:5" ht="12.75">
      <c r="A70" s="6">
        <v>16</v>
      </c>
      <c r="B70" s="5">
        <v>2984</v>
      </c>
      <c r="C70" s="4">
        <f t="shared" ref="C70:C118" si="1">((H$6)/(1+EXP(H$7*(A70-H$8))))+H$9</f>
        <v>2713.5954468150635</v>
      </c>
      <c r="E70" s="3">
        <f>(B70-C70)^2</f>
        <v>73118.62238314515</v>
      </c>
    </row>
    <row r="71" spans="1:5" ht="12.75">
      <c r="A71" s="17">
        <v>16.25</v>
      </c>
      <c r="B71" s="18"/>
      <c r="C71" s="4">
        <f t="shared" si="1"/>
        <v>2906.7938146249949</v>
      </c>
    </row>
    <row r="72" spans="1:5">
      <c r="A72" s="5">
        <v>16.5</v>
      </c>
      <c r="C72" s="4">
        <f t="shared" si="1"/>
        <v>3099.2710752665689</v>
      </c>
    </row>
    <row r="73" spans="1:5" ht="12.75">
      <c r="A73" s="6">
        <v>16.75</v>
      </c>
      <c r="C73" s="4">
        <f t="shared" si="1"/>
        <v>3289.2525185113764</v>
      </c>
    </row>
    <row r="74" spans="1:5" ht="12.75">
      <c r="A74" s="17">
        <v>17</v>
      </c>
      <c r="C74" s="4">
        <f t="shared" si="1"/>
        <v>3475.0547450060876</v>
      </c>
    </row>
    <row r="75" spans="1:5">
      <c r="A75" s="18">
        <v>17.25</v>
      </c>
      <c r="C75" s="4">
        <f t="shared" si="1"/>
        <v>3655.1432721048177</v>
      </c>
    </row>
    <row r="76" spans="1:5" ht="12.75">
      <c r="A76" s="6">
        <v>17.5</v>
      </c>
      <c r="B76" s="19"/>
      <c r="C76" s="4">
        <f t="shared" si="1"/>
        <v>3828.1791376977812</v>
      </c>
    </row>
    <row r="77" spans="1:5" ht="12.75">
      <c r="A77" s="6">
        <v>17.75</v>
      </c>
      <c r="C77" s="4">
        <f t="shared" si="1"/>
        <v>3993.0518478350218</v>
      </c>
    </row>
    <row r="78" spans="1:5">
      <c r="A78" s="5">
        <v>18</v>
      </c>
      <c r="B78" s="5">
        <v>3232</v>
      </c>
      <c r="C78" s="4">
        <f t="shared" si="1"/>
        <v>4148.8975766213935</v>
      </c>
      <c r="E78" s="3">
        <f>(B78-C78)^2</f>
        <v>840701.16601418413</v>
      </c>
    </row>
    <row r="79" spans="1:5" ht="12.75">
      <c r="A79" s="6">
        <v>18.25</v>
      </c>
      <c r="C79" s="4">
        <f t="shared" si="1"/>
        <v>4295.1030373921476</v>
      </c>
    </row>
    <row r="80" spans="1:5" ht="12.75">
      <c r="A80" s="6">
        <v>18.5</v>
      </c>
      <c r="C80" s="4">
        <f t="shared" si="1"/>
        <v>4431.2966890766475</v>
      </c>
    </row>
    <row r="81" spans="1:5">
      <c r="A81" s="5">
        <v>18.75</v>
      </c>
      <c r="C81" s="4">
        <f t="shared" si="1"/>
        <v>4557.3297896808326</v>
      </c>
    </row>
    <row r="82" spans="1:5" ht="12.75">
      <c r="A82" s="6">
        <v>19</v>
      </c>
      <c r="C82" s="4">
        <f t="shared" si="1"/>
        <v>4673.2502211223537</v>
      </c>
    </row>
    <row r="83" spans="1:5" ht="12.75">
      <c r="A83" s="6">
        <v>19.25</v>
      </c>
      <c r="C83" s="4">
        <f t="shared" si="1"/>
        <v>4779.2720264695381</v>
      </c>
    </row>
    <row r="84" spans="1:5">
      <c r="A84" s="5">
        <v>19.5</v>
      </c>
      <c r="C84" s="4">
        <f t="shared" si="1"/>
        <v>4875.743313881062</v>
      </c>
    </row>
    <row r="85" spans="1:5" ht="12.75">
      <c r="A85" s="6">
        <v>19.75</v>
      </c>
      <c r="C85" s="4">
        <f t="shared" si="1"/>
        <v>4963.1147040999103</v>
      </c>
    </row>
    <row r="86" spans="1:5" ht="12.75">
      <c r="A86" s="6">
        <v>20</v>
      </c>
      <c r="C86" s="4">
        <f t="shared" si="1"/>
        <v>5041.9099383804432</v>
      </c>
    </row>
    <row r="87" spans="1:5">
      <c r="A87" s="5">
        <v>20.25</v>
      </c>
      <c r="C87" s="4">
        <f t="shared" si="1"/>
        <v>5112.6997081967565</v>
      </c>
    </row>
    <row r="88" spans="1:5" ht="12.75">
      <c r="A88" s="6">
        <v>20.5</v>
      </c>
      <c r="C88" s="4">
        <f t="shared" si="1"/>
        <v>5176.0792759350743</v>
      </c>
    </row>
    <row r="89" spans="1:5" ht="12.75">
      <c r="A89" s="6">
        <v>20.75</v>
      </c>
      <c r="C89" s="4">
        <f t="shared" si="1"/>
        <v>5232.650058569121</v>
      </c>
    </row>
    <row r="90" spans="1:5">
      <c r="A90" s="5">
        <v>21</v>
      </c>
      <c r="C90" s="4">
        <f t="shared" si="1"/>
        <v>5283.0050533657486</v>
      </c>
    </row>
    <row r="91" spans="1:5" ht="12.75">
      <c r="A91" s="6">
        <v>21.25</v>
      </c>
      <c r="C91" s="4">
        <f t="shared" si="1"/>
        <v>5327.7177898819173</v>
      </c>
    </row>
    <row r="92" spans="1:5" ht="12.75">
      <c r="A92" s="6">
        <v>21.5</v>
      </c>
      <c r="C92" s="4">
        <f t="shared" si="1"/>
        <v>5367.3343810037904</v>
      </c>
    </row>
    <row r="93" spans="1:5">
      <c r="A93" s="5">
        <v>21.75</v>
      </c>
      <c r="C93" s="4">
        <f t="shared" si="1"/>
        <v>5402.3681991303456</v>
      </c>
    </row>
    <row r="94" spans="1:5" ht="12.75">
      <c r="A94" s="6">
        <v>22</v>
      </c>
      <c r="B94" s="5">
        <v>5040</v>
      </c>
      <c r="C94" s="4">
        <f t="shared" si="1"/>
        <v>5433.2967035113907</v>
      </c>
      <c r="E94" s="3">
        <f>(B94-C94)^2</f>
        <v>154682.29699292674</v>
      </c>
    </row>
    <row r="95" spans="1:5" ht="12.75">
      <c r="A95" s="6">
        <v>22.25</v>
      </c>
      <c r="C95" s="4">
        <f t="shared" si="1"/>
        <v>5460.5599751256768</v>
      </c>
    </row>
    <row r="96" spans="1:5">
      <c r="A96" s="5">
        <v>22.5</v>
      </c>
      <c r="C96" s="4">
        <f t="shared" si="1"/>
        <v>5484.5605633901987</v>
      </c>
    </row>
    <row r="97" spans="1:3" ht="12.75">
      <c r="A97" s="6">
        <v>22.75</v>
      </c>
      <c r="C97" s="4">
        <f t="shared" si="1"/>
        <v>5505.6643047732741</v>
      </c>
    </row>
    <row r="98" spans="1:3" ht="12.75">
      <c r="A98" s="6">
        <v>23</v>
      </c>
      <c r="C98" s="4">
        <f t="shared" si="1"/>
        <v>5524.2018303494469</v>
      </c>
    </row>
    <row r="99" spans="1:3">
      <c r="A99" s="5">
        <v>23.25</v>
      </c>
      <c r="C99" s="4">
        <f t="shared" si="1"/>
        <v>5540.4705332222329</v>
      </c>
    </row>
    <row r="100" spans="1:3" ht="12.75">
      <c r="A100" s="6">
        <v>23.5</v>
      </c>
      <c r="C100" s="4">
        <f t="shared" si="1"/>
        <v>5554.7368151429773</v>
      </c>
    </row>
    <row r="101" spans="1:3" ht="12.75">
      <c r="A101" s="6">
        <v>23.75</v>
      </c>
      <c r="C101" s="4">
        <f t="shared" si="1"/>
        <v>5567.2384734874604</v>
      </c>
    </row>
    <row r="102" spans="1:3">
      <c r="A102" s="5">
        <v>24</v>
      </c>
      <c r="C102" s="4">
        <f t="shared" si="1"/>
        <v>5578.187124818397</v>
      </c>
    </row>
    <row r="103" spans="1:3" ht="12.75">
      <c r="A103" s="6">
        <v>24.25</v>
      </c>
      <c r="C103" s="4">
        <f t="shared" si="1"/>
        <v>5587.7705899101848</v>
      </c>
    </row>
    <row r="104" spans="1:3" ht="12.75">
      <c r="A104" s="6">
        <v>24.5</v>
      </c>
      <c r="C104" s="4">
        <f t="shared" si="1"/>
        <v>5596.1551879901181</v>
      </c>
    </row>
    <row r="105" spans="1:3">
      <c r="A105" s="5">
        <v>24.75</v>
      </c>
      <c r="C105" s="4">
        <f t="shared" si="1"/>
        <v>5603.4879058361248</v>
      </c>
    </row>
    <row r="106" spans="1:3" ht="12.75">
      <c r="A106" s="6">
        <v>25</v>
      </c>
      <c r="C106" s="4">
        <f t="shared" si="1"/>
        <v>5609.898421064081</v>
      </c>
    </row>
    <row r="107" spans="1:3" ht="12.75">
      <c r="A107" s="6">
        <v>25.25</v>
      </c>
      <c r="C107" s="4">
        <f t="shared" si="1"/>
        <v>5615.5009691928708</v>
      </c>
    </row>
    <row r="108" spans="1:3">
      <c r="A108" s="5">
        <v>25.5</v>
      </c>
      <c r="C108" s="4">
        <f t="shared" si="1"/>
        <v>5620.3960515688295</v>
      </c>
    </row>
    <row r="109" spans="1:3" ht="12.75">
      <c r="A109" s="6">
        <v>25.75</v>
      </c>
      <c r="C109" s="4">
        <f t="shared" si="1"/>
        <v>5624.6719865466939</v>
      </c>
    </row>
    <row r="110" spans="1:3" ht="12.75">
      <c r="A110" s="6">
        <v>26</v>
      </c>
      <c r="C110" s="4">
        <f t="shared" si="1"/>
        <v>5628.4063099512341</v>
      </c>
    </row>
    <row r="111" spans="1:3">
      <c r="A111" s="5">
        <v>26.25</v>
      </c>
      <c r="C111" s="4">
        <f t="shared" si="1"/>
        <v>5631.6670331839641</v>
      </c>
    </row>
    <row r="112" spans="1:3" ht="12.75">
      <c r="A112" s="6">
        <v>26.5</v>
      </c>
      <c r="C112" s="4">
        <f t="shared" si="1"/>
        <v>5634.5137687161387</v>
      </c>
    </row>
    <row r="113" spans="1:5" ht="12.75">
      <c r="A113" s="6">
        <v>26.75</v>
      </c>
      <c r="C113" s="4">
        <f t="shared" si="1"/>
        <v>5636.9987333787112</v>
      </c>
    </row>
    <row r="114" spans="1:5">
      <c r="A114" s="5">
        <v>27</v>
      </c>
      <c r="C114" s="4">
        <f t="shared" si="1"/>
        <v>5639.1676400219194</v>
      </c>
    </row>
    <row r="115" spans="1:5">
      <c r="A115" s="5">
        <v>27.25</v>
      </c>
      <c r="C115" s="4">
        <f t="shared" si="1"/>
        <v>5641.0604879256689</v>
      </c>
    </row>
    <row r="116" spans="1:5" ht="12.75">
      <c r="A116" s="6">
        <v>27.5</v>
      </c>
      <c r="C116" s="4">
        <f t="shared" si="1"/>
        <v>5642.7122619135325</v>
      </c>
    </row>
    <row r="117" spans="1:5" ht="12.75">
      <c r="A117" s="6">
        <v>27.75</v>
      </c>
      <c r="C117" s="4">
        <f t="shared" si="1"/>
        <v>5644.1535495454391</v>
      </c>
    </row>
    <row r="118" spans="1:5">
      <c r="A118" s="5">
        <v>28</v>
      </c>
      <c r="B118" s="5">
        <v>5654</v>
      </c>
      <c r="C118" s="4">
        <f t="shared" si="1"/>
        <v>5645.4110851012738</v>
      </c>
      <c r="D118" s="4">
        <f t="shared" ref="D118:D126" si="2">((H$6)/(1+EXP(H$7*(A118-H$8))))+H$9</f>
        <v>5645.4110851012738</v>
      </c>
      <c r="E118" s="3">
        <f>(B118-D118)^2</f>
        <v>73.769459137561171</v>
      </c>
    </row>
    <row r="119" spans="1:5">
      <c r="A119" s="5">
        <v>28.25</v>
      </c>
      <c r="D119" s="4">
        <f t="shared" si="2"/>
        <v>5646.5082283661477</v>
      </c>
    </row>
    <row r="120" spans="1:5" ht="12.75">
      <c r="A120" s="6">
        <v>28.5</v>
      </c>
      <c r="D120" s="4">
        <f t="shared" si="2"/>
        <v>5647.4653855207807</v>
      </c>
    </row>
    <row r="121" spans="1:5" ht="12.75">
      <c r="A121" s="6">
        <v>28.75</v>
      </c>
      <c r="D121" s="4">
        <f t="shared" si="2"/>
        <v>5648.300378749931</v>
      </c>
    </row>
    <row r="122" spans="1:5">
      <c r="A122" s="5">
        <v>29</v>
      </c>
      <c r="D122" s="4">
        <f t="shared" si="2"/>
        <v>5649.0287705226665</v>
      </c>
    </row>
    <row r="123" spans="1:5">
      <c r="A123" s="5">
        <v>29.25</v>
      </c>
      <c r="D123" s="4">
        <f t="shared" si="2"/>
        <v>5649.6641478798074</v>
      </c>
    </row>
    <row r="124" spans="1:5" ht="12.75">
      <c r="A124" s="6">
        <v>29.5</v>
      </c>
      <c r="D124" s="4">
        <f t="shared" si="2"/>
        <v>5650.2183714908524</v>
      </c>
    </row>
    <row r="125" spans="1:5" ht="12.75">
      <c r="A125" s="6">
        <v>29.75</v>
      </c>
      <c r="D125" s="4">
        <f t="shared" si="2"/>
        <v>5650.7017937172704</v>
      </c>
    </row>
    <row r="126" spans="1:5">
      <c r="A126" s="5">
        <v>30</v>
      </c>
      <c r="D126" s="4">
        <f t="shared" si="2"/>
        <v>5651.123449441011</v>
      </c>
    </row>
    <row r="127" spans="1:5">
      <c r="E127" s="3">
        <f>SQRT(SUM(E6:E65,E67:E77,E79:E93,E95:E118))</f>
        <v>541.16699466121429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XFD1"/>
    </sheetView>
  </sheetViews>
  <sheetFormatPr defaultColWidth="11" defaultRowHeight="15.75"/>
  <sheetData>
    <row r="1" spans="1:1" ht="46.5">
      <c r="A1" s="12" t="s">
        <v>58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5"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A1" s="13" t="s">
        <v>18</v>
      </c>
      <c r="B1" s="13"/>
      <c r="C1" s="13"/>
      <c r="D1" s="13"/>
      <c r="E1" s="13"/>
    </row>
    <row r="2" spans="1:9" ht="26.25">
      <c r="A2" s="13" t="s">
        <v>19</v>
      </c>
      <c r="B2" s="13"/>
      <c r="C2" s="13"/>
      <c r="D2" s="13"/>
      <c r="E2" s="13"/>
    </row>
    <row r="5" spans="1:9">
      <c r="A5" s="5" t="s">
        <v>17</v>
      </c>
      <c r="B5" s="5" t="s">
        <v>16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26" si="0">((H$6)/(1+EXP(H$7*(A6-H$8))))+H$9</f>
        <v>54.243525977547982</v>
      </c>
      <c r="G6" s="3" t="s">
        <v>11</v>
      </c>
      <c r="H6" s="3">
        <v>2177.5311503937478</v>
      </c>
      <c r="I6" s="3" t="s">
        <v>10</v>
      </c>
    </row>
    <row r="7" spans="1:9" ht="12.75">
      <c r="A7" s="6">
        <v>0.25</v>
      </c>
      <c r="D7" s="4">
        <f t="shared" si="0"/>
        <v>57.025664038992382</v>
      </c>
      <c r="E7" s="8"/>
      <c r="G7" s="3" t="s">
        <v>9</v>
      </c>
      <c r="H7" s="3">
        <v>-0.20531568328725597</v>
      </c>
      <c r="I7" s="3" t="s">
        <v>8</v>
      </c>
    </row>
    <row r="8" spans="1:9" ht="12.75">
      <c r="A8" s="6">
        <v>0.5</v>
      </c>
      <c r="D8" s="4">
        <f t="shared" si="0"/>
        <v>59.946468632915035</v>
      </c>
      <c r="E8" s="8"/>
      <c r="G8" s="3" t="s">
        <v>7</v>
      </c>
      <c r="H8" s="3">
        <v>17.861457174185109</v>
      </c>
      <c r="I8" s="3" t="s">
        <v>6</v>
      </c>
    </row>
    <row r="9" spans="1:9" ht="12.75">
      <c r="A9" s="6">
        <v>0.75</v>
      </c>
      <c r="D9" s="4">
        <f t="shared" si="0"/>
        <v>63.012428772577408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66.230292948031931</v>
      </c>
    </row>
    <row r="11" spans="1:9" ht="12.75">
      <c r="A11" s="6">
        <v>1.25</v>
      </c>
      <c r="D11" s="4">
        <f t="shared" si="0"/>
        <v>69.607074801858602</v>
      </c>
    </row>
    <row r="12" spans="1:9" ht="12.75">
      <c r="A12" s="6">
        <v>1.5</v>
      </c>
      <c r="D12" s="4">
        <f t="shared" si="0"/>
        <v>73.15005837957905</v>
      </c>
      <c r="G12" s="3" t="s">
        <v>3</v>
      </c>
      <c r="H12" s="7">
        <f>RSQ(B6:B79,C6:C79)</f>
        <v>0.98347285909745563</v>
      </c>
    </row>
    <row r="13" spans="1:9" ht="12.75">
      <c r="A13" s="6">
        <v>1.75</v>
      </c>
      <c r="D13" s="4">
        <f t="shared" si="0"/>
        <v>76.866802874893551</v>
      </c>
    </row>
    <row r="14" spans="1:9" ht="12.75">
      <c r="A14" s="6">
        <v>2</v>
      </c>
      <c r="D14" s="4">
        <f t="shared" si="0"/>
        <v>80.765146782438222</v>
      </c>
      <c r="H14" s="16"/>
    </row>
    <row r="15" spans="1:9" ht="12.75">
      <c r="A15" s="6">
        <v>2.25</v>
      </c>
      <c r="D15" s="4">
        <f t="shared" si="0"/>
        <v>84.853211362962284</v>
      </c>
      <c r="G15" s="3" t="s">
        <v>48</v>
      </c>
      <c r="H15" s="3">
        <f>-1*(H6+5)*H7/4</f>
        <v>112.02696860970329</v>
      </c>
    </row>
    <row r="16" spans="1:9" ht="12.75">
      <c r="A16" s="6">
        <v>2.5</v>
      </c>
      <c r="D16" s="4">
        <f t="shared" si="0"/>
        <v>89.139403317708187</v>
      </c>
    </row>
    <row r="17" spans="1:5" ht="12.75">
      <c r="A17" s="6">
        <v>2.75</v>
      </c>
      <c r="D17" s="4">
        <f t="shared" si="0"/>
        <v>93.632416560383746</v>
      </c>
    </row>
    <row r="18" spans="1:5" ht="12.75">
      <c r="A18" s="6">
        <v>3</v>
      </c>
      <c r="D18" s="4">
        <f t="shared" si="0"/>
        <v>98.341232966502005</v>
      </c>
    </row>
    <row r="19" spans="1:5" ht="12.75">
      <c r="A19" s="6">
        <v>3.25</v>
      </c>
      <c r="D19" s="4">
        <f t="shared" si="0"/>
        <v>103.27512197109534</v>
      </c>
    </row>
    <row r="20" spans="1:5" ht="12.75">
      <c r="A20" s="6">
        <v>3.5</v>
      </c>
      <c r="D20" s="4">
        <f t="shared" si="0"/>
        <v>108.44363887697735</v>
      </c>
    </row>
    <row r="21" spans="1:5" ht="12.75">
      <c r="A21" s="6">
        <v>3.75</v>
      </c>
      <c r="D21" s="4">
        <f t="shared" si="0"/>
        <v>113.85662172692471</v>
      </c>
    </row>
    <row r="22" spans="1:5" ht="12.75">
      <c r="A22" s="6">
        <v>4</v>
      </c>
      <c r="D22" s="4">
        <f t="shared" si="0"/>
        <v>119.52418658451087</v>
      </c>
    </row>
    <row r="23" spans="1:5" ht="12.75">
      <c r="A23" s="6">
        <v>4.25</v>
      </c>
      <c r="D23" s="4">
        <f t="shared" si="0"/>
        <v>125.45672105998135</v>
      </c>
    </row>
    <row r="24" spans="1:5" ht="12.75">
      <c r="A24" s="6">
        <v>4.5</v>
      </c>
      <c r="D24" s="4">
        <f t="shared" si="0"/>
        <v>131.66487590968902</v>
      </c>
    </row>
    <row r="25" spans="1:5" ht="12.75">
      <c r="A25" s="6">
        <v>4.75</v>
      </c>
      <c r="D25" s="4">
        <f t="shared" si="0"/>
        <v>138.15955453039729</v>
      </c>
    </row>
    <row r="26" spans="1:5" ht="12.75">
      <c r="A26" s="6">
        <v>5</v>
      </c>
      <c r="B26" s="5">
        <v>127</v>
      </c>
      <c r="C26" s="4">
        <f t="shared" ref="C26:C57" si="1">((H$6)/(1+EXP(H$7*(A26-H$8))))+H$9</f>
        <v>144.9519001634238</v>
      </c>
      <c r="D26" s="4">
        <f t="shared" si="0"/>
        <v>144.9519001634238</v>
      </c>
      <c r="E26" s="3">
        <f>(B26-C26)^2</f>
        <v>322.27071947753547</v>
      </c>
    </row>
    <row r="27" spans="1:5" ht="12.75">
      <c r="A27" s="6">
        <v>5.25</v>
      </c>
      <c r="C27" s="4">
        <f t="shared" si="1"/>
        <v>152.05328061839163</v>
      </c>
    </row>
    <row r="28" spans="1:5" ht="12.75">
      <c r="A28" s="6">
        <v>5.5</v>
      </c>
      <c r="C28" s="4">
        <f t="shared" si="1"/>
        <v>159.47527032254163</v>
      </c>
    </row>
    <row r="29" spans="1:5" ht="12.75">
      <c r="A29" s="6">
        <v>5.75</v>
      </c>
      <c r="C29" s="4">
        <f t="shared" si="1"/>
        <v>167.22962949944827</v>
      </c>
    </row>
    <row r="30" spans="1:5" ht="12.75">
      <c r="A30" s="6">
        <v>6</v>
      </c>
      <c r="C30" s="4">
        <f t="shared" si="1"/>
        <v>175.32828028089867</v>
      </c>
    </row>
    <row r="31" spans="1:5" ht="12.75">
      <c r="A31" s="6">
        <v>6.25</v>
      </c>
      <c r="C31" s="4">
        <f t="shared" si="1"/>
        <v>183.78327955799077</v>
      </c>
    </row>
    <row r="32" spans="1:5" ht="12.75">
      <c r="A32" s="6">
        <v>6.5</v>
      </c>
      <c r="C32" s="4">
        <f t="shared" si="1"/>
        <v>192.60678838256837</v>
      </c>
    </row>
    <row r="33" spans="1:5" ht="12.75">
      <c r="A33" s="6">
        <v>6.75</v>
      </c>
      <c r="C33" s="4">
        <f t="shared" si="1"/>
        <v>201.81103773832746</v>
      </c>
    </row>
    <row r="34" spans="1:5" ht="12.75">
      <c r="A34" s="6">
        <v>7</v>
      </c>
      <c r="B34" s="5">
        <v>229</v>
      </c>
      <c r="C34" s="4">
        <f t="shared" si="1"/>
        <v>211.4082905127153</v>
      </c>
      <c r="E34" s="3">
        <f>(B34-C34)^2</f>
        <v>309.46824268502263</v>
      </c>
    </row>
    <row r="35" spans="1:5" ht="12.75">
      <c r="A35" s="6">
        <v>7.25</v>
      </c>
      <c r="C35" s="4">
        <f t="shared" si="1"/>
        <v>221.41079951652301</v>
      </c>
    </row>
    <row r="36" spans="1:5" ht="12.75">
      <c r="A36" s="6">
        <v>7.5</v>
      </c>
      <c r="C36" s="4">
        <f t="shared" si="1"/>
        <v>231.83076141825515</v>
      </c>
    </row>
    <row r="37" spans="1:5" ht="12.75">
      <c r="A37" s="6">
        <v>7.75</v>
      </c>
      <c r="C37" s="4">
        <f t="shared" si="1"/>
        <v>242.6802664853615</v>
      </c>
    </row>
    <row r="38" spans="1:5" ht="12.75">
      <c r="A38" s="6">
        <v>8</v>
      </c>
      <c r="C38" s="4">
        <f t="shared" si="1"/>
        <v>253.97124405461264</v>
      </c>
    </row>
    <row r="39" spans="1:5" ht="12.75">
      <c r="A39" s="6">
        <v>8.25</v>
      </c>
      <c r="C39" s="4">
        <f t="shared" si="1"/>
        <v>265.71540368963758</v>
      </c>
    </row>
    <row r="40" spans="1:5" ht="12.75">
      <c r="A40" s="6">
        <v>8.5</v>
      </c>
      <c r="C40" s="4">
        <f t="shared" si="1"/>
        <v>277.92417202521449</v>
      </c>
    </row>
    <row r="41" spans="1:5" ht="12.75">
      <c r="A41" s="6">
        <v>8.75</v>
      </c>
      <c r="C41" s="4">
        <f t="shared" si="1"/>
        <v>290.60862534551569</v>
      </c>
    </row>
    <row r="42" spans="1:5" ht="12.75">
      <c r="A42" s="6">
        <v>9</v>
      </c>
      <c r="C42" s="4">
        <f t="shared" si="1"/>
        <v>303.77941799729126</v>
      </c>
    </row>
    <row r="43" spans="1:5" ht="12.75">
      <c r="A43" s="6">
        <v>9.25</v>
      </c>
      <c r="C43" s="4">
        <f t="shared" si="1"/>
        <v>317.4467067989255</v>
      </c>
    </row>
    <row r="44" spans="1:5" ht="12.75">
      <c r="A44" s="6">
        <v>9.5</v>
      </c>
      <c r="C44" s="4">
        <f t="shared" si="1"/>
        <v>331.62007167229001</v>
      </c>
    </row>
    <row r="45" spans="1:5" ht="12.75">
      <c r="A45" s="6">
        <v>9.75</v>
      </c>
      <c r="C45" s="4">
        <f t="shared" si="1"/>
        <v>346.30843279604619</v>
      </c>
    </row>
    <row r="46" spans="1:5" ht="12.75">
      <c r="A46" s="6">
        <v>10</v>
      </c>
      <c r="C46" s="4">
        <f t="shared" si="1"/>
        <v>361.51996465604321</v>
      </c>
    </row>
    <row r="47" spans="1:5" ht="12.75">
      <c r="A47" s="6">
        <v>10.25</v>
      </c>
      <c r="C47" s="4">
        <f t="shared" si="1"/>
        <v>377.2620074500241</v>
      </c>
    </row>
    <row r="48" spans="1:5" ht="12.75">
      <c r="A48" s="6">
        <v>10.5</v>
      </c>
      <c r="C48" s="4">
        <f t="shared" si="1"/>
        <v>393.54097638909263</v>
      </c>
    </row>
    <row r="49" spans="1:5" ht="12.75">
      <c r="A49" s="6">
        <v>10.75</v>
      </c>
      <c r="C49" s="4">
        <f t="shared" si="1"/>
        <v>410.36226952615453</v>
      </c>
    </row>
    <row r="50" spans="1:5" ht="12.75">
      <c r="A50" s="6">
        <v>11</v>
      </c>
      <c r="C50" s="4">
        <f t="shared" si="1"/>
        <v>427.73017483043736</v>
      </c>
    </row>
    <row r="51" spans="1:5" ht="12.75">
      <c r="A51" s="6">
        <v>11.25</v>
      </c>
      <c r="C51" s="4">
        <f t="shared" si="1"/>
        <v>445.64777731558314</v>
      </c>
    </row>
    <row r="52" spans="1:5" ht="12.75">
      <c r="A52" s="6">
        <v>11.5</v>
      </c>
      <c r="C52" s="4">
        <f t="shared" si="1"/>
        <v>464.11686711479882</v>
      </c>
    </row>
    <row r="53" spans="1:5" ht="12.75">
      <c r="A53" s="6">
        <v>11.75</v>
      </c>
      <c r="C53" s="4">
        <f t="shared" si="1"/>
        <v>483.13784947805203</v>
      </c>
    </row>
    <row r="54" spans="1:5" ht="12.75">
      <c r="A54" s="6">
        <v>12</v>
      </c>
      <c r="C54" s="4">
        <f t="shared" si="1"/>
        <v>502.70965774100586</v>
      </c>
    </row>
    <row r="55" spans="1:5" ht="12.75">
      <c r="A55" s="6">
        <v>12.25</v>
      </c>
      <c r="C55" s="4">
        <f t="shared" si="1"/>
        <v>522.82967038082245</v>
      </c>
    </row>
    <row r="56" spans="1:5" ht="12.75">
      <c r="A56" s="6">
        <v>12.5</v>
      </c>
      <c r="C56" s="4">
        <f t="shared" si="1"/>
        <v>543.4936333275939</v>
      </c>
    </row>
    <row r="57" spans="1:5" ht="12.75">
      <c r="A57" s="6">
        <v>12.75</v>
      </c>
      <c r="C57" s="4">
        <f t="shared" si="1"/>
        <v>564.69558873934761</v>
      </c>
    </row>
    <row r="58" spans="1:5" ht="12.75">
      <c r="A58" s="6">
        <v>13</v>
      </c>
      <c r="C58" s="4">
        <f t="shared" ref="C58:C79" si="2">((H$6)/(1+EXP(H$7*(A58-H$8))))+H$9</f>
        <v>586.42781147077187</v>
      </c>
    </row>
    <row r="59" spans="1:5" ht="12.75">
      <c r="A59" s="6">
        <v>13.25</v>
      </c>
      <c r="C59" s="4">
        <f t="shared" si="2"/>
        <v>608.68075446857836</v>
      </c>
    </row>
    <row r="60" spans="1:5" ht="12.75">
      <c r="A60" s="6">
        <v>13.5</v>
      </c>
      <c r="C60" s="4">
        <f t="shared" si="2"/>
        <v>631.44300430753299</v>
      </c>
    </row>
    <row r="61" spans="1:5" ht="12.75">
      <c r="A61" s="6">
        <v>13.75</v>
      </c>
      <c r="C61" s="4">
        <f t="shared" si="2"/>
        <v>654.70124803876922</v>
      </c>
    </row>
    <row r="62" spans="1:5" ht="12.75">
      <c r="A62" s="6">
        <v>14</v>
      </c>
      <c r="B62" s="5">
        <v>607</v>
      </c>
      <c r="C62" s="4">
        <f t="shared" si="2"/>
        <v>678.44025245458465</v>
      </c>
      <c r="E62" s="3">
        <f>(B62-C62)^2</f>
        <v>5103.7096707747887</v>
      </c>
    </row>
    <row r="63" spans="1:5" ht="12.75">
      <c r="A63" s="6">
        <v>14</v>
      </c>
      <c r="B63" s="5">
        <v>747</v>
      </c>
      <c r="C63" s="4">
        <f t="shared" si="2"/>
        <v>678.44025245458465</v>
      </c>
      <c r="E63" s="3">
        <f>(B63-C63)^2</f>
        <v>4700.4389834910862</v>
      </c>
    </row>
    <row r="64" spans="1:5" ht="12.75">
      <c r="A64" s="6">
        <v>14.25</v>
      </c>
      <c r="C64" s="4">
        <f t="shared" si="2"/>
        <v>702.6428567805898</v>
      </c>
    </row>
    <row r="65" spans="1:5" ht="12.75">
      <c r="A65" s="6">
        <v>14.5</v>
      </c>
      <c r="C65" s="4">
        <f t="shared" si="2"/>
        <v>727.28997968652959</v>
      </c>
    </row>
    <row r="66" spans="1:5" ht="12.75">
      <c r="A66" s="6">
        <v>14.75</v>
      </c>
      <c r="C66" s="4">
        <f t="shared" si="2"/>
        <v>752.36064136174798</v>
      </c>
    </row>
    <row r="67" spans="1:5">
      <c r="A67" s="5">
        <v>15</v>
      </c>
      <c r="C67" s="4">
        <f t="shared" si="2"/>
        <v>777.83200123130268</v>
      </c>
    </row>
    <row r="68" spans="1:5" ht="12.75">
      <c r="A68" s="6">
        <v>15.25</v>
      </c>
      <c r="C68" s="4">
        <f t="shared" si="2"/>
        <v>803.67941169614403</v>
      </c>
    </row>
    <row r="69" spans="1:5" ht="12.75">
      <c r="A69" s="6">
        <v>15.5</v>
      </c>
      <c r="C69" s="4">
        <f t="shared" si="2"/>
        <v>829.87648806838058</v>
      </c>
    </row>
    <row r="70" spans="1:5">
      <c r="A70" s="5">
        <v>15.75</v>
      </c>
      <c r="C70" s="4">
        <f t="shared" si="2"/>
        <v>856.39519464405919</v>
      </c>
    </row>
    <row r="71" spans="1:5" ht="12.75">
      <c r="A71" s="6">
        <v>16</v>
      </c>
      <c r="C71" s="4">
        <f t="shared" si="2"/>
        <v>883.20594661545704</v>
      </c>
    </row>
    <row r="72" spans="1:5" ht="12.75">
      <c r="A72" s="6">
        <v>16.25</v>
      </c>
      <c r="C72" s="4">
        <f t="shared" si="2"/>
        <v>910.27772727759861</v>
      </c>
    </row>
    <row r="73" spans="1:5">
      <c r="A73" s="5">
        <v>16.5</v>
      </c>
      <c r="C73" s="4">
        <f t="shared" si="2"/>
        <v>937.5782197350967</v>
      </c>
    </row>
    <row r="74" spans="1:5" ht="12.75">
      <c r="A74" s="6">
        <v>16.75</v>
      </c>
      <c r="C74" s="4">
        <f t="shared" si="2"/>
        <v>965.07395207135392</v>
      </c>
    </row>
    <row r="75" spans="1:5" ht="12.75">
      <c r="A75" s="6">
        <v>17</v>
      </c>
      <c r="C75" s="4">
        <f t="shared" si="2"/>
        <v>992.73045470867203</v>
      </c>
    </row>
    <row r="76" spans="1:5">
      <c r="A76" s="5">
        <v>17.25</v>
      </c>
      <c r="C76" s="4">
        <f t="shared" si="2"/>
        <v>1020.5124284709688</v>
      </c>
    </row>
    <row r="77" spans="1:5" ht="12.75">
      <c r="A77" s="6">
        <v>17.5</v>
      </c>
      <c r="C77" s="4">
        <f t="shared" si="2"/>
        <v>1048.3839216663107</v>
      </c>
    </row>
    <row r="78" spans="1:5" ht="12.75">
      <c r="A78" s="6">
        <v>17.75</v>
      </c>
      <c r="C78" s="4">
        <f t="shared" si="2"/>
        <v>1076.3085143397348</v>
      </c>
    </row>
    <row r="79" spans="1:5">
      <c r="A79" s="5">
        <v>18</v>
      </c>
      <c r="B79" s="5">
        <v>1105</v>
      </c>
      <c r="C79" s="4">
        <f t="shared" si="2"/>
        <v>1104.2495077124283</v>
      </c>
      <c r="D79" s="4">
        <f t="shared" ref="D79:D110" si="3">((H$6)/(1+EXP(H$7*(A79-H$8))))+H$9</f>
        <v>1104.2495077124283</v>
      </c>
      <c r="E79" s="3">
        <f>(B79-C79)^2</f>
        <v>0.5632386737045435</v>
      </c>
    </row>
    <row r="80" spans="1:5" ht="12.75">
      <c r="A80" s="6">
        <v>18.25</v>
      </c>
      <c r="D80" s="4">
        <f t="shared" si="3"/>
        <v>1132.1701167251874</v>
      </c>
    </row>
    <row r="81" spans="1:5" ht="12.75">
      <c r="A81" s="6">
        <v>18.5</v>
      </c>
      <c r="D81" s="4">
        <f t="shared" si="3"/>
        <v>1160.0336635448891</v>
      </c>
    </row>
    <row r="82" spans="1:5">
      <c r="A82" s="5">
        <v>18.75</v>
      </c>
      <c r="D82" s="4">
        <f t="shared" si="3"/>
        <v>1187.8037698743335</v>
      </c>
    </row>
    <row r="83" spans="1:5" ht="12.75">
      <c r="A83" s="6">
        <v>19</v>
      </c>
      <c r="D83" s="4">
        <f t="shared" si="3"/>
        <v>1215.4445459286619</v>
      </c>
    </row>
    <row r="84" spans="1:5" ht="12.75">
      <c r="A84" s="6">
        <v>19.25</v>
      </c>
      <c r="D84" s="4">
        <f t="shared" si="3"/>
        <v>1242.920774005052</v>
      </c>
    </row>
    <row r="85" spans="1:5">
      <c r="A85" s="5">
        <v>19.5</v>
      </c>
      <c r="D85" s="4">
        <f t="shared" si="3"/>
        <v>1270.1980846746403</v>
      </c>
    </row>
    <row r="86" spans="1:5" ht="12.75">
      <c r="A86" s="6">
        <v>19.75</v>
      </c>
      <c r="D86" s="4">
        <f t="shared" si="3"/>
        <v>1297.2431237637174</v>
      </c>
    </row>
    <row r="87" spans="1:5" ht="12.75">
      <c r="A87" s="6">
        <v>20</v>
      </c>
      <c r="D87" s="4">
        <f t="shared" si="3"/>
        <v>1324.0237084612311</v>
      </c>
    </row>
    <row r="88" spans="1:5">
      <c r="A88" s="5">
        <v>20.25</v>
      </c>
      <c r="D88" s="4">
        <f t="shared" si="3"/>
        <v>1350.508971086806</v>
      </c>
    </row>
    <row r="89" spans="1:5" ht="12.75">
      <c r="A89" s="6">
        <v>20.5</v>
      </c>
      <c r="D89" s="4">
        <f t="shared" si="3"/>
        <v>1376.6694892724313</v>
      </c>
      <c r="E89" s="3">
        <f>SUM(E22:E79)</f>
        <v>10436.450855102139</v>
      </c>
    </row>
    <row r="90" spans="1:5" ht="12.75">
      <c r="A90" s="6">
        <v>20.75</v>
      </c>
      <c r="D90" s="4">
        <f t="shared" si="3"/>
        <v>1402.4774015458881</v>
      </c>
    </row>
    <row r="91" spans="1:5">
      <c r="A91" s="5">
        <v>21</v>
      </c>
      <c r="D91" s="4">
        <f t="shared" si="3"/>
        <v>1427.9065075488425</v>
      </c>
    </row>
    <row r="92" spans="1:5" ht="12.75">
      <c r="A92" s="6">
        <v>21.25</v>
      </c>
      <c r="D92" s="4">
        <f t="shared" si="3"/>
        <v>1452.9323523712712</v>
      </c>
    </row>
    <row r="93" spans="1:5" ht="12.75">
      <c r="A93" s="6">
        <v>21.5</v>
      </c>
      <c r="D93" s="4">
        <f t="shared" si="3"/>
        <v>1477.5322947306959</v>
      </c>
    </row>
    <row r="94" spans="1:5">
      <c r="A94" s="5">
        <v>21.75</v>
      </c>
      <c r="D94" s="4">
        <f t="shared" si="3"/>
        <v>1501.6855589640691</v>
      </c>
    </row>
    <row r="95" spans="1:5" ht="12.75">
      <c r="A95" s="6">
        <v>22</v>
      </c>
      <c r="D95" s="4">
        <f t="shared" si="3"/>
        <v>1525.373271027207</v>
      </c>
    </row>
    <row r="96" spans="1:5" ht="12.75">
      <c r="A96" s="6">
        <v>22.25</v>
      </c>
      <c r="D96" s="4">
        <f t="shared" si="3"/>
        <v>1548.5784789070563</v>
      </c>
    </row>
    <row r="97" spans="1:4">
      <c r="A97" s="5">
        <v>22.5</v>
      </c>
      <c r="D97" s="4">
        <f t="shared" si="3"/>
        <v>1571.286158042353</v>
      </c>
    </row>
    <row r="98" spans="1:4" ht="12.75">
      <c r="A98" s="6">
        <v>22.75</v>
      </c>
      <c r="D98" s="4">
        <f t="shared" si="3"/>
        <v>1593.4832025156102</v>
      </c>
    </row>
    <row r="99" spans="1:4" ht="12.75">
      <c r="A99" s="6">
        <v>23</v>
      </c>
      <c r="D99" s="4">
        <f t="shared" si="3"/>
        <v>1615.1584029219682</v>
      </c>
    </row>
    <row r="100" spans="1:4">
      <c r="A100" s="5">
        <v>23.25</v>
      </c>
      <c r="D100" s="4">
        <f t="shared" si="3"/>
        <v>1636.3024119371494</v>
      </c>
    </row>
    <row r="101" spans="1:4" ht="12.75">
      <c r="A101" s="6">
        <v>23.5</v>
      </c>
      <c r="D101" s="4">
        <f t="shared" si="3"/>
        <v>1656.9076986972673</v>
      </c>
    </row>
    <row r="102" spans="1:4" ht="12.75">
      <c r="A102" s="6">
        <v>23.75</v>
      </c>
      <c r="D102" s="4">
        <f t="shared" si="3"/>
        <v>1676.9684931678851</v>
      </c>
    </row>
    <row r="103" spans="1:4">
      <c r="A103" s="5">
        <v>24</v>
      </c>
      <c r="D103" s="4">
        <f t="shared" si="3"/>
        <v>1696.4807217195041</v>
      </c>
    </row>
    <row r="104" spans="1:4" ht="12.75">
      <c r="A104" s="6">
        <v>24.25</v>
      </c>
      <c r="D104" s="4">
        <f t="shared" si="3"/>
        <v>1715.4419351431109</v>
      </c>
    </row>
    <row r="105" spans="1:4" ht="12.75">
      <c r="A105" s="6">
        <v>24.5</v>
      </c>
      <c r="D105" s="4">
        <f t="shared" si="3"/>
        <v>1733.8512303344173</v>
      </c>
    </row>
    <row r="106" spans="1:4">
      <c r="A106" s="5">
        <v>24.75</v>
      </c>
      <c r="D106" s="4">
        <f t="shared" si="3"/>
        <v>1751.7091668512744</v>
      </c>
    </row>
    <row r="107" spans="1:4" ht="12.75">
      <c r="A107" s="6">
        <v>25</v>
      </c>
      <c r="D107" s="4">
        <f t="shared" si="3"/>
        <v>1769.0176795078535</v>
      </c>
    </row>
    <row r="108" spans="1:4" ht="12.75">
      <c r="A108" s="6">
        <v>25.25</v>
      </c>
      <c r="D108" s="4">
        <f t="shared" si="3"/>
        <v>1785.7799881141648</v>
      </c>
    </row>
    <row r="109" spans="1:4">
      <c r="A109" s="5">
        <v>25.5</v>
      </c>
      <c r="D109" s="4">
        <f t="shared" si="3"/>
        <v>1802.0005054029132</v>
      </c>
    </row>
    <row r="110" spans="1:4" ht="12.75">
      <c r="A110" s="6">
        <v>25.75</v>
      </c>
      <c r="D110" s="4">
        <f t="shared" si="3"/>
        <v>1817.6847441101329</v>
      </c>
    </row>
    <row r="111" spans="1:4" ht="12.75">
      <c r="A111" s="6">
        <v>26</v>
      </c>
      <c r="D111" s="4">
        <f t="shared" ref="D111:D127" si="4">((H$6)/(1+EXP(H$7*(A111-H$8))))+H$9</f>
        <v>1832.8392240939493</v>
      </c>
    </row>
    <row r="112" spans="1:4">
      <c r="A112" s="5">
        <v>26.25</v>
      </c>
      <c r="D112" s="4">
        <f t="shared" si="4"/>
        <v>1847.4713802894669</v>
      </c>
    </row>
    <row r="113" spans="1:4" ht="12.75">
      <c r="A113" s="6">
        <v>26.5</v>
      </c>
      <c r="D113" s="4">
        <f t="shared" si="4"/>
        <v>1861.5894722092457</v>
      </c>
    </row>
    <row r="114" spans="1:4" ht="12.75">
      <c r="A114" s="6">
        <v>26.75</v>
      </c>
      <c r="D114" s="4">
        <f t="shared" si="4"/>
        <v>1875.2024956099938</v>
      </c>
    </row>
    <row r="115" spans="1:4">
      <c r="A115" s="5">
        <v>27</v>
      </c>
      <c r="D115" s="4">
        <f t="shared" si="4"/>
        <v>1888.3200968585488</v>
      </c>
    </row>
    <row r="116" spans="1:4" ht="12.75">
      <c r="A116" s="6">
        <v>27.25</v>
      </c>
      <c r="D116" s="4">
        <f t="shared" si="4"/>
        <v>1900.9524904453256</v>
      </c>
    </row>
    <row r="117" spans="1:4" ht="12.75">
      <c r="A117" s="6">
        <v>27.5</v>
      </c>
      <c r="D117" s="4">
        <f t="shared" si="4"/>
        <v>1913.1103800123019</v>
      </c>
    </row>
    <row r="118" spans="1:4">
      <c r="A118" s="5">
        <v>27.75</v>
      </c>
      <c r="D118" s="4">
        <f t="shared" si="4"/>
        <v>1924.8048831861599</v>
      </c>
    </row>
    <row r="119" spans="1:4" ht="12.75">
      <c r="A119" s="6">
        <v>28</v>
      </c>
      <c r="D119" s="4">
        <f t="shared" si="4"/>
        <v>1936.0474604360716</v>
      </c>
    </row>
    <row r="120" spans="1:4" ht="12.75">
      <c r="A120" s="6">
        <v>28.25</v>
      </c>
      <c r="D120" s="4">
        <f t="shared" si="4"/>
        <v>1946.8498481102704</v>
      </c>
    </row>
    <row r="121" spans="1:4">
      <c r="A121" s="5">
        <v>28.5</v>
      </c>
      <c r="D121" s="4">
        <f t="shared" si="4"/>
        <v>1957.2239957462748</v>
      </c>
    </row>
    <row r="122" spans="1:4" ht="12.75">
      <c r="A122" s="6">
        <v>28.75</v>
      </c>
      <c r="D122" s="4">
        <f t="shared" si="4"/>
        <v>1967.1820076964998</v>
      </c>
    </row>
    <row r="123" spans="1:4" ht="12.75">
      <c r="A123" s="6">
        <v>29</v>
      </c>
      <c r="D123" s="4">
        <f t="shared" si="4"/>
        <v>1976.7360890640632</v>
      </c>
    </row>
    <row r="124" spans="1:4">
      <c r="A124" s="5">
        <v>29.25</v>
      </c>
      <c r="D124" s="4">
        <f t="shared" si="4"/>
        <v>1985.8984959026509</v>
      </c>
    </row>
    <row r="125" spans="1:4" ht="12.75">
      <c r="A125" s="6">
        <v>29.5</v>
      </c>
      <c r="D125" s="4">
        <f t="shared" si="4"/>
        <v>1994.6814895991918</v>
      </c>
    </row>
    <row r="126" spans="1:4" ht="12.75">
      <c r="A126" s="6">
        <v>29.75</v>
      </c>
      <c r="D126" s="4">
        <f t="shared" si="4"/>
        <v>2003.0972953284713</v>
      </c>
    </row>
    <row r="127" spans="1:4">
      <c r="A127" s="5">
        <v>30</v>
      </c>
      <c r="D127" s="4">
        <f t="shared" si="4"/>
        <v>2011.1580644443632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0" zoomScale="150" zoomScaleNormal="150" zoomScalePageLayoutView="150" workbookViewId="0">
      <selection activeCell="H16" sqref="H16"/>
    </sheetView>
  </sheetViews>
  <sheetFormatPr defaultColWidth="11" defaultRowHeight="12"/>
  <cols>
    <col min="1" max="1" width="6.125" style="5" bestFit="1" customWidth="1"/>
    <col min="2" max="2" width="7.375" style="5" bestFit="1" customWidth="1"/>
    <col min="3" max="3" width="9" style="4" customWidth="1"/>
    <col min="4" max="4" width="21" style="4" bestFit="1" customWidth="1"/>
    <col min="5" max="5" width="18.875" style="3" bestFit="1" customWidth="1"/>
    <col min="6" max="6" width="11" style="3" customWidth="1"/>
    <col min="7" max="7" width="11.125" style="3" bestFit="1" customWidth="1"/>
    <col min="8" max="8" width="12.5" style="3" bestFit="1" customWidth="1"/>
    <col min="9" max="9" width="38.625" style="3" bestFit="1" customWidth="1"/>
    <col min="10" max="16384" width="11" style="3"/>
  </cols>
  <sheetData>
    <row r="1" spans="1:9" ht="26.25">
      <c r="B1" s="13" t="s">
        <v>18</v>
      </c>
      <c r="C1" s="13"/>
      <c r="D1" s="13"/>
      <c r="E1" s="13"/>
      <c r="F1" s="13"/>
    </row>
    <row r="2" spans="1:9" ht="26.25">
      <c r="B2" s="13" t="s">
        <v>19</v>
      </c>
      <c r="C2" s="13"/>
      <c r="D2" s="13"/>
      <c r="E2" s="13"/>
      <c r="F2" s="13"/>
    </row>
    <row r="5" spans="1:9">
      <c r="A5" s="5" t="s">
        <v>17</v>
      </c>
      <c r="C5" s="4" t="s">
        <v>15</v>
      </c>
      <c r="D5" s="4" t="s">
        <v>14</v>
      </c>
      <c r="E5" s="3" t="s">
        <v>13</v>
      </c>
      <c r="G5" s="9" t="s">
        <v>12</v>
      </c>
      <c r="H5" s="9"/>
    </row>
    <row r="6" spans="1:9" ht="12.75">
      <c r="A6" s="6">
        <v>0</v>
      </c>
      <c r="D6" s="4">
        <f t="shared" ref="D6:D14" si="0">((H$6)/(1+EXP(H$7*(A6-H$8))))+H$9</f>
        <v>7.3204919996260944</v>
      </c>
      <c r="G6" s="3" t="s">
        <v>11</v>
      </c>
      <c r="H6" s="3">
        <v>1244.1639617511901</v>
      </c>
      <c r="I6" s="3" t="s">
        <v>10</v>
      </c>
    </row>
    <row r="7" spans="1:9" ht="12.75">
      <c r="A7" s="6">
        <v>0.25</v>
      </c>
      <c r="D7" s="4">
        <f t="shared" si="0"/>
        <v>8.0306743389477351</v>
      </c>
      <c r="E7" s="8"/>
      <c r="G7" s="3" t="s">
        <v>9</v>
      </c>
      <c r="H7" s="3">
        <v>-0.37266126944175038</v>
      </c>
      <c r="I7" s="3" t="s">
        <v>8</v>
      </c>
    </row>
    <row r="8" spans="1:9" ht="12.75">
      <c r="A8" s="6">
        <v>0.5</v>
      </c>
      <c r="D8" s="4">
        <f t="shared" si="0"/>
        <v>8.8092628347910704</v>
      </c>
      <c r="E8" s="8"/>
      <c r="G8" s="3" t="s">
        <v>7</v>
      </c>
      <c r="H8" s="3">
        <v>13.764887059700728</v>
      </c>
      <c r="I8" s="3" t="s">
        <v>6</v>
      </c>
    </row>
    <row r="9" spans="1:9" ht="12.75">
      <c r="A9" s="6">
        <v>0.75</v>
      </c>
      <c r="D9" s="4">
        <f t="shared" si="0"/>
        <v>9.6627468384364015</v>
      </c>
      <c r="E9" s="8"/>
      <c r="G9" s="3" t="s">
        <v>5</v>
      </c>
      <c r="H9" s="3">
        <v>0</v>
      </c>
      <c r="I9" s="3" t="s">
        <v>4</v>
      </c>
    </row>
    <row r="10" spans="1:9" ht="12.75">
      <c r="A10" s="6">
        <v>1</v>
      </c>
      <c r="D10" s="4">
        <f t="shared" si="0"/>
        <v>10.598211100114389</v>
      </c>
    </row>
    <row r="11" spans="1:9" ht="12.75">
      <c r="A11" s="6">
        <v>1.25</v>
      </c>
      <c r="D11" s="4">
        <f t="shared" si="0"/>
        <v>11.623386289757876</v>
      </c>
    </row>
    <row r="12" spans="1:9" ht="12.75">
      <c r="A12" s="6">
        <v>1.5</v>
      </c>
      <c r="D12" s="4">
        <f t="shared" si="0"/>
        <v>12.746702959301125</v>
      </c>
      <c r="G12" s="3">
        <v>12</v>
      </c>
      <c r="H12" s="7">
        <f>RSQ(B6:B102,C6:C102)</f>
        <v>0.9842884757040854</v>
      </c>
    </row>
    <row r="13" spans="1:9" ht="12.75">
      <c r="A13" s="6">
        <v>1.75</v>
      </c>
      <c r="D13" s="4">
        <f t="shared" si="0"/>
        <v>13.977348998495295</v>
      </c>
    </row>
    <row r="14" spans="1:9" ht="12.75">
      <c r="A14" s="6">
        <v>2</v>
      </c>
      <c r="B14" s="5">
        <v>50.3</v>
      </c>
      <c r="C14" s="4">
        <f t="shared" ref="C14:C45" si="1">((H$6)/(1+EXP(H$7*(A14-H$8))))+H$9</f>
        <v>15.325330589711289</v>
      </c>
      <c r="D14" s="4">
        <f t="shared" si="0"/>
        <v>15.325330589711289</v>
      </c>
      <c r="E14" s="3">
        <f>(B14-C14)^2</f>
        <v>1223.227500358985</v>
      </c>
    </row>
    <row r="15" spans="1:9" ht="12.75">
      <c r="A15" s="6">
        <v>2.25</v>
      </c>
      <c r="C15" s="4">
        <f t="shared" si="1"/>
        <v>16.801536607605456</v>
      </c>
      <c r="G15" s="3" t="s">
        <v>48</v>
      </c>
      <c r="H15" s="3">
        <f>-1*(H6+5)*H7/4</f>
        <v>116.37875693177115</v>
      </c>
    </row>
    <row r="16" spans="1:9" ht="12.75">
      <c r="A16" s="6">
        <v>2.5</v>
      </c>
      <c r="C16" s="4">
        <f t="shared" si="1"/>
        <v>18.417806334390399</v>
      </c>
    </row>
    <row r="17" spans="1:3" ht="12.75">
      <c r="A17" s="6">
        <v>2.75</v>
      </c>
      <c r="C17" s="4">
        <f t="shared" si="1"/>
        <v>20.187000268034367</v>
      </c>
    </row>
    <row r="18" spans="1:3" ht="12.75">
      <c r="A18" s="6">
        <v>3</v>
      </c>
      <c r="C18" s="4">
        <f t="shared" si="1"/>
        <v>22.123073685950164</v>
      </c>
    </row>
    <row r="19" spans="1:3" ht="12.75">
      <c r="A19" s="6">
        <v>3.25</v>
      </c>
      <c r="C19" s="4">
        <f t="shared" si="1"/>
        <v>24.241152487281447</v>
      </c>
    </row>
    <row r="20" spans="1:3" ht="12.75">
      <c r="A20" s="6">
        <v>3.5</v>
      </c>
      <c r="C20" s="4">
        <f t="shared" si="1"/>
        <v>26.557610669146321</v>
      </c>
    </row>
    <row r="21" spans="1:3" ht="12.75">
      <c r="A21" s="6">
        <v>3.75</v>
      </c>
      <c r="C21" s="4">
        <f t="shared" si="1"/>
        <v>29.090148592374305</v>
      </c>
    </row>
    <row r="22" spans="1:3" ht="12.75">
      <c r="A22" s="6">
        <v>4</v>
      </c>
      <c r="C22" s="4">
        <f t="shared" si="1"/>
        <v>31.857870956520959</v>
      </c>
    </row>
    <row r="23" spans="1:3" ht="12.75">
      <c r="A23" s="6">
        <v>4.25</v>
      </c>
      <c r="C23" s="4">
        <f t="shared" si="1"/>
        <v>34.881363128517748</v>
      </c>
    </row>
    <row r="24" spans="1:3" ht="12.75">
      <c r="A24" s="6">
        <v>4.5</v>
      </c>
      <c r="C24" s="4">
        <f t="shared" si="1"/>
        <v>38.182764150802342</v>
      </c>
    </row>
    <row r="25" spans="1:3" ht="12.75">
      <c r="A25" s="6">
        <v>4.75</v>
      </c>
      <c r="C25" s="4">
        <f t="shared" si="1"/>
        <v>41.785834390435689</v>
      </c>
    </row>
    <row r="26" spans="1:3" ht="12.75">
      <c r="A26" s="6">
        <v>5</v>
      </c>
      <c r="C26" s="4">
        <f t="shared" si="1"/>
        <v>45.716015378899279</v>
      </c>
    </row>
    <row r="27" spans="1:3" ht="12.75">
      <c r="A27" s="6">
        <v>5.25</v>
      </c>
      <c r="C27" s="4">
        <f t="shared" si="1"/>
        <v>50.00047893298008</v>
      </c>
    </row>
    <row r="28" spans="1:3" ht="12.75">
      <c r="A28" s="6">
        <v>5.5</v>
      </c>
      <c r="C28" s="4">
        <f t="shared" si="1"/>
        <v>54.668162142737671</v>
      </c>
    </row>
    <row r="29" spans="1:3" ht="12.75">
      <c r="A29" s="6">
        <v>5.75</v>
      </c>
      <c r="C29" s="4">
        <f t="shared" si="1"/>
        <v>59.749784268537745</v>
      </c>
    </row>
    <row r="30" spans="1:3" ht="12.75">
      <c r="A30" s="6">
        <v>6</v>
      </c>
      <c r="C30" s="4">
        <f t="shared" si="1"/>
        <v>65.277841015245585</v>
      </c>
    </row>
    <row r="31" spans="1:3" ht="12.75">
      <c r="A31" s="6">
        <v>6.25</v>
      </c>
      <c r="C31" s="4">
        <f t="shared" si="1"/>
        <v>71.286571062961173</v>
      </c>
    </row>
    <row r="32" spans="1:3" ht="12.75">
      <c r="A32" s="6">
        <v>6.5</v>
      </c>
      <c r="C32" s="4">
        <f t="shared" si="1"/>
        <v>77.811889151788108</v>
      </c>
    </row>
    <row r="33" spans="1:3" ht="12.75">
      <c r="A33" s="6">
        <v>6.75</v>
      </c>
      <c r="C33" s="4">
        <f t="shared" si="1"/>
        <v>84.89127947263502</v>
      </c>
    </row>
    <row r="34" spans="1:3" ht="12.75">
      <c r="A34" s="6">
        <v>7</v>
      </c>
      <c r="C34" s="4">
        <f t="shared" si="1"/>
        <v>92.563642645697655</v>
      </c>
    </row>
    <row r="35" spans="1:3" ht="12.75">
      <c r="A35" s="6">
        <v>7.25</v>
      </c>
      <c r="C35" s="4">
        <f t="shared" si="1"/>
        <v>100.86908922207587</v>
      </c>
    </row>
    <row r="36" spans="1:3" ht="12.75">
      <c r="A36" s="6">
        <v>7.5</v>
      </c>
      <c r="C36" s="4">
        <f t="shared" si="1"/>
        <v>109.84867248188638</v>
      </c>
    </row>
    <row r="37" spans="1:3" ht="12.75">
      <c r="A37" s="6">
        <v>7.75</v>
      </c>
      <c r="C37" s="4">
        <f t="shared" si="1"/>
        <v>119.54405339509074</v>
      </c>
    </row>
    <row r="38" spans="1:3" ht="12.75">
      <c r="A38" s="6">
        <v>8</v>
      </c>
      <c r="C38" s="4">
        <f t="shared" si="1"/>
        <v>129.99709103978896</v>
      </c>
    </row>
    <row r="39" spans="1:3" ht="12.75">
      <c r="A39" s="6">
        <v>8.25</v>
      </c>
      <c r="C39" s="4">
        <f t="shared" si="1"/>
        <v>141.24935262505971</v>
      </c>
    </row>
    <row r="40" spans="1:3" ht="12.75">
      <c r="A40" s="6">
        <v>8.5</v>
      </c>
      <c r="C40" s="4">
        <f t="shared" si="1"/>
        <v>153.34153863274639</v>
      </c>
    </row>
    <row r="41" spans="1:3" ht="12.75">
      <c r="A41" s="6">
        <v>8.75</v>
      </c>
      <c r="C41" s="4">
        <f t="shared" si="1"/>
        <v>166.31282056261452</v>
      </c>
    </row>
    <row r="42" spans="1:3" ht="12.75">
      <c r="A42" s="6">
        <v>9</v>
      </c>
      <c r="C42" s="4">
        <f t="shared" si="1"/>
        <v>180.20009141313668</v>
      </c>
    </row>
    <row r="43" spans="1:3" ht="12.75">
      <c r="A43" s="6">
        <v>9.25</v>
      </c>
      <c r="C43" s="4">
        <f t="shared" si="1"/>
        <v>195.03713240654525</v>
      </c>
    </row>
    <row r="44" spans="1:3" ht="12.75">
      <c r="A44" s="6">
        <v>9.5</v>
      </c>
      <c r="C44" s="4">
        <f t="shared" si="1"/>
        <v>210.85370358399794</v>
      </c>
    </row>
    <row r="45" spans="1:3" ht="12.75">
      <c r="A45" s="6">
        <v>9.75</v>
      </c>
      <c r="C45" s="4">
        <f t="shared" si="1"/>
        <v>227.67457071273526</v>
      </c>
    </row>
    <row r="46" spans="1:3" ht="12.75">
      <c r="A46" s="6">
        <v>10</v>
      </c>
      <c r="C46" s="4">
        <f t="shared" ref="C46:C77" si="2">((H$6)/(1+EXP(H$7*(A46-H$8))))+H$9</f>
        <v>245.51848634969929</v>
      </c>
    </row>
    <row r="47" spans="1:3" ht="12.75">
      <c r="A47" s="6">
        <v>10.25</v>
      </c>
      <c r="C47" s="4">
        <f t="shared" si="2"/>
        <v>264.39714869841191</v>
      </c>
    </row>
    <row r="48" spans="1:3" ht="12.75">
      <c r="A48" s="6">
        <v>10.5</v>
      </c>
      <c r="C48" s="4">
        <f t="shared" si="2"/>
        <v>284.31416778691516</v>
      </c>
    </row>
    <row r="49" spans="1:3" ht="12.75">
      <c r="A49" s="6">
        <v>10.75</v>
      </c>
      <c r="C49" s="4">
        <f t="shared" si="2"/>
        <v>305.26407409706093</v>
      </c>
    </row>
    <row r="50" spans="1:3" ht="12.75">
      <c r="A50" s="6">
        <v>11</v>
      </c>
      <c r="C50" s="4">
        <f t="shared" si="2"/>
        <v>327.23140961539224</v>
      </c>
    </row>
    <row r="51" spans="1:3" ht="12.75">
      <c r="A51" s="6">
        <v>11.25</v>
      </c>
      <c r="C51" s="4">
        <f t="shared" si="2"/>
        <v>350.18994481598037</v>
      </c>
    </row>
    <row r="52" spans="1:3" ht="12.75">
      <c r="A52" s="6">
        <v>11.5</v>
      </c>
      <c r="C52" s="4">
        <f t="shared" si="2"/>
        <v>374.10206676467794</v>
      </c>
    </row>
    <row r="53" spans="1:3" ht="12.75">
      <c r="A53" s="6">
        <v>11.75</v>
      </c>
      <c r="C53" s="4">
        <f t="shared" si="2"/>
        <v>398.9183828221523</v>
      </c>
    </row>
    <row r="54" spans="1:3" ht="12.75">
      <c r="A54" s="6">
        <v>12</v>
      </c>
      <c r="C54" s="4">
        <f t="shared" si="2"/>
        <v>424.57758088781651</v>
      </c>
    </row>
    <row r="55" spans="1:3" ht="12.75">
      <c r="A55" s="6">
        <v>12.25</v>
      </c>
      <c r="C55" s="4">
        <f t="shared" si="2"/>
        <v>451.0065805073682</v>
      </c>
    </row>
    <row r="56" spans="1:3" ht="12.75">
      <c r="A56" s="6">
        <v>12.5</v>
      </c>
      <c r="C56" s="4">
        <f t="shared" si="2"/>
        <v>478.1209994417469</v>
      </c>
    </row>
    <row r="57" spans="1:3" ht="12.75">
      <c r="A57" s="6">
        <v>12.75</v>
      </c>
      <c r="C57" s="4">
        <f t="shared" si="2"/>
        <v>505.8259477358086</v>
      </c>
    </row>
    <row r="58" spans="1:3" ht="12.75">
      <c r="A58" s="6">
        <v>13</v>
      </c>
      <c r="C58" s="4">
        <f t="shared" si="2"/>
        <v>534.01714651826819</v>
      </c>
    </row>
    <row r="59" spans="1:3" ht="12.75">
      <c r="A59" s="6">
        <v>13.25</v>
      </c>
      <c r="C59" s="4">
        <f t="shared" si="2"/>
        <v>562.58235260002334</v>
      </c>
    </row>
    <row r="60" spans="1:3" ht="12.75">
      <c r="A60" s="6">
        <v>13.5</v>
      </c>
      <c r="C60" s="4">
        <f t="shared" si="2"/>
        <v>591.4030535494087</v>
      </c>
    </row>
    <row r="61" spans="1:3" ht="12.75">
      <c r="A61" s="6">
        <v>13.75</v>
      </c>
      <c r="C61" s="4">
        <f t="shared" si="2"/>
        <v>620.35638258739391</v>
      </c>
    </row>
    <row r="62" spans="1:3" ht="12.75">
      <c r="A62" s="6">
        <v>14</v>
      </c>
      <c r="C62" s="4">
        <f t="shared" si="2"/>
        <v>649.31718965121479</v>
      </c>
    </row>
    <row r="63" spans="1:3" ht="12.75">
      <c r="A63" s="6">
        <v>14.25</v>
      </c>
      <c r="C63" s="4">
        <f t="shared" si="2"/>
        <v>678.16019547207225</v>
      </c>
    </row>
    <row r="64" spans="1:3" ht="12.75">
      <c r="A64" s="6">
        <v>14.5</v>
      </c>
      <c r="C64" s="4">
        <f t="shared" si="2"/>
        <v>706.76215037333384</v>
      </c>
    </row>
    <row r="65" spans="1:5" ht="12.75">
      <c r="A65" s="6">
        <v>14.75</v>
      </c>
      <c r="C65" s="4">
        <f t="shared" si="2"/>
        <v>735.00391920165043</v>
      </c>
    </row>
    <row r="66" spans="1:5">
      <c r="A66" s="5">
        <v>15</v>
      </c>
      <c r="B66" s="5">
        <v>762</v>
      </c>
      <c r="C66" s="4">
        <f t="shared" si="2"/>
        <v>762.77241838229645</v>
      </c>
      <c r="E66" s="3">
        <f>(B66-C66)^2</f>
        <v>0.59663015730946567</v>
      </c>
    </row>
    <row r="67" spans="1:5" ht="12.75">
      <c r="A67" s="6">
        <v>15.25</v>
      </c>
      <c r="C67" s="4">
        <f t="shared" si="2"/>
        <v>789.96234011216313</v>
      </c>
    </row>
    <row r="68" spans="1:5" ht="12.75">
      <c r="A68" s="6">
        <v>15.5</v>
      </c>
      <c r="C68" s="4">
        <f t="shared" si="2"/>
        <v>816.47761133866175</v>
      </c>
    </row>
    <row r="69" spans="1:5">
      <c r="A69" s="5">
        <v>15.75</v>
      </c>
      <c r="C69" s="4">
        <f t="shared" si="2"/>
        <v>842.23255029576251</v>
      </c>
    </row>
    <row r="70" spans="1:5" ht="12.75">
      <c r="A70" s="6">
        <v>16</v>
      </c>
      <c r="C70" s="4">
        <f t="shared" si="2"/>
        <v>867.15269970008399</v>
      </c>
    </row>
    <row r="71" spans="1:5" ht="12.75">
      <c r="A71" s="6">
        <v>16.25</v>
      </c>
      <c r="C71" s="4">
        <f t="shared" si="2"/>
        <v>891.1753319644223</v>
      </c>
    </row>
    <row r="72" spans="1:5">
      <c r="A72" s="5">
        <v>16.5</v>
      </c>
      <c r="C72" s="4">
        <f t="shared" si="2"/>
        <v>914.24963680669782</v>
      </c>
    </row>
    <row r="73" spans="1:5" ht="12.75">
      <c r="A73" s="6">
        <v>16.75</v>
      </c>
      <c r="C73" s="4">
        <f t="shared" si="2"/>
        <v>936.33661449647286</v>
      </c>
    </row>
    <row r="74" spans="1:5" ht="12.75">
      <c r="A74" s="6">
        <v>17</v>
      </c>
      <c r="C74" s="4">
        <f t="shared" si="2"/>
        <v>957.40870806399721</v>
      </c>
    </row>
    <row r="75" spans="1:5">
      <c r="A75" s="5">
        <v>17.25</v>
      </c>
      <c r="C75" s="4">
        <f t="shared" si="2"/>
        <v>977.44921479020115</v>
      </c>
    </row>
    <row r="76" spans="1:5" ht="12.75">
      <c r="A76" s="6">
        <v>17.5</v>
      </c>
      <c r="C76" s="4">
        <f t="shared" si="2"/>
        <v>996.45152118902604</v>
      </c>
    </row>
    <row r="77" spans="1:5" ht="12.75">
      <c r="A77" s="6">
        <v>17.75</v>
      </c>
      <c r="C77" s="4">
        <f t="shared" si="2"/>
        <v>1014.4182067218079</v>
      </c>
    </row>
    <row r="78" spans="1:5">
      <c r="A78" s="5">
        <v>18</v>
      </c>
      <c r="B78" s="5">
        <v>1013</v>
      </c>
      <c r="C78" s="4">
        <f t="shared" ref="C78:C102" si="3">((H$6)/(1+EXP(H$7*(A78-H$8))))+H$9</f>
        <v>1031.3600600625837</v>
      </c>
      <c r="E78" s="3">
        <f>(B78-C78)^2</f>
        <v>337.09180550167991</v>
      </c>
    </row>
    <row r="79" spans="1:5" ht="12.75">
      <c r="A79" s="6">
        <v>18.25</v>
      </c>
      <c r="C79" s="4">
        <f t="shared" si="3"/>
        <v>1047.2950483853078</v>
      </c>
    </row>
    <row r="80" spans="1:5" ht="12.75">
      <c r="A80" s="6">
        <v>18.5</v>
      </c>
      <c r="C80" s="4">
        <f t="shared" si="3"/>
        <v>1062.247275429741</v>
      </c>
    </row>
    <row r="81" spans="1:5">
      <c r="A81" s="5">
        <v>18.75</v>
      </c>
      <c r="C81" s="4">
        <f t="shared" si="3"/>
        <v>1076.2459585647289</v>
      </c>
    </row>
    <row r="82" spans="1:5" ht="12.75">
      <c r="A82" s="6">
        <v>19</v>
      </c>
      <c r="C82" s="4">
        <f t="shared" si="3"/>
        <v>1089.324449188791</v>
      </c>
    </row>
    <row r="83" spans="1:5" ht="12.75">
      <c r="A83" s="6">
        <v>19.25</v>
      </c>
      <c r="C83" s="4">
        <f t="shared" si="3"/>
        <v>1101.5193149866943</v>
      </c>
    </row>
    <row r="84" spans="1:5">
      <c r="A84" s="5">
        <v>19.5</v>
      </c>
      <c r="C84" s="4">
        <f t="shared" si="3"/>
        <v>1112.86949709958</v>
      </c>
    </row>
    <row r="85" spans="1:5" ht="12.75">
      <c r="A85" s="6">
        <v>19.75</v>
      </c>
      <c r="C85" s="4">
        <f t="shared" si="3"/>
        <v>1123.4155503728891</v>
      </c>
    </row>
    <row r="86" spans="1:5" ht="12.75">
      <c r="A86" s="6">
        <v>20</v>
      </c>
      <c r="C86" s="4">
        <f t="shared" si="3"/>
        <v>1133.1989706424677</v>
      </c>
    </row>
    <row r="87" spans="1:5">
      <c r="A87" s="5">
        <v>20.25</v>
      </c>
      <c r="C87" s="4">
        <f t="shared" si="3"/>
        <v>1142.2616095543622</v>
      </c>
    </row>
    <row r="88" spans="1:5" ht="12.75">
      <c r="A88" s="6">
        <v>20.5</v>
      </c>
      <c r="C88" s="4">
        <f t="shared" si="3"/>
        <v>1150.6451746812422</v>
      </c>
    </row>
    <row r="89" spans="1:5" ht="12.75">
      <c r="A89" s="6">
        <v>20.75</v>
      </c>
      <c r="C89" s="4">
        <f t="shared" si="3"/>
        <v>1158.3908106512404</v>
      </c>
    </row>
    <row r="90" spans="1:5">
      <c r="A90" s="5">
        <v>21</v>
      </c>
      <c r="C90" s="4">
        <f t="shared" si="3"/>
        <v>1165.5387555703337</v>
      </c>
    </row>
    <row r="91" spans="1:5" ht="12.75">
      <c r="A91" s="6">
        <v>21.25</v>
      </c>
      <c r="C91" s="4">
        <f t="shared" si="3"/>
        <v>1172.1280661105232</v>
      </c>
    </row>
    <row r="92" spans="1:5" ht="12.75">
      <c r="A92" s="6">
        <v>21.5</v>
      </c>
      <c r="C92" s="4">
        <f t="shared" si="3"/>
        <v>1178.196404161785</v>
      </c>
    </row>
    <row r="93" spans="1:5">
      <c r="A93" s="5">
        <v>21.75</v>
      </c>
      <c r="C93" s="4">
        <f t="shared" si="3"/>
        <v>1183.7798778173496</v>
      </c>
    </row>
    <row r="94" spans="1:5" ht="12.75">
      <c r="A94" s="6">
        <v>22</v>
      </c>
      <c r="B94" s="5">
        <v>1282</v>
      </c>
      <c r="C94" s="4">
        <f t="shared" si="3"/>
        <v>1188.9129295975065</v>
      </c>
      <c r="E94" s="3">
        <f>(B94-C94)^2</f>
        <v>8665.2026761187826</v>
      </c>
    </row>
    <row r="95" spans="1:5" ht="12.75">
      <c r="A95" s="6">
        <v>22.25</v>
      </c>
      <c r="C95" s="4">
        <f t="shared" si="3"/>
        <v>1193.6282651447762</v>
      </c>
    </row>
    <row r="96" spans="1:5">
      <c r="A96" s="5">
        <v>22.5</v>
      </c>
      <c r="C96" s="4">
        <f t="shared" si="3"/>
        <v>1197.9568160816223</v>
      </c>
    </row>
    <row r="97" spans="1:5" ht="12.75">
      <c r="A97" s="6">
        <v>22.75</v>
      </c>
      <c r="C97" s="4">
        <f t="shared" si="3"/>
        <v>1201.9277312606532</v>
      </c>
    </row>
    <row r="98" spans="1:5" ht="12.75">
      <c r="A98" s="6">
        <v>23</v>
      </c>
      <c r="C98" s="4">
        <f t="shared" si="3"/>
        <v>1205.5683912165366</v>
      </c>
    </row>
    <row r="99" spans="1:5">
      <c r="A99" s="5">
        <v>23.25</v>
      </c>
      <c r="C99" s="4">
        <f t="shared" si="3"/>
        <v>1208.9044412180262</v>
      </c>
    </row>
    <row r="100" spans="1:5" ht="12.75">
      <c r="A100" s="6">
        <v>23.5</v>
      </c>
      <c r="C100" s="4">
        <f t="shared" si="3"/>
        <v>1211.9598388950603</v>
      </c>
    </row>
    <row r="101" spans="1:5" ht="12.75">
      <c r="A101" s="6">
        <v>23.75</v>
      </c>
      <c r="C101" s="4">
        <f t="shared" si="3"/>
        <v>1214.7569129640717</v>
      </c>
    </row>
    <row r="102" spans="1:5">
      <c r="A102" s="5">
        <v>24</v>
      </c>
      <c r="B102" s="5">
        <v>1142</v>
      </c>
      <c r="C102" s="4">
        <f t="shared" si="3"/>
        <v>1217.3164300841306</v>
      </c>
      <c r="D102" s="4">
        <f t="shared" ref="D102:D126" si="4">((H$6)/(1+EXP(H$7*(A102-H$8))))+H$9</f>
        <v>1217.3164300841306</v>
      </c>
      <c r="E102" s="3">
        <f>(B102-C102)^2</f>
        <v>5672.5646406177357</v>
      </c>
    </row>
    <row r="103" spans="1:5" ht="12.75">
      <c r="A103" s="6">
        <v>24.25</v>
      </c>
      <c r="D103" s="4">
        <f t="shared" si="4"/>
        <v>1219.6576673413842</v>
      </c>
    </row>
    <row r="104" spans="1:5" ht="12.75">
      <c r="A104" s="6">
        <v>24.5</v>
      </c>
      <c r="D104" s="4">
        <f t="shared" si="4"/>
        <v>1221.7984882767641</v>
      </c>
    </row>
    <row r="105" spans="1:5">
      <c r="A105" s="5">
        <v>24.75</v>
      </c>
      <c r="D105" s="4">
        <f t="shared" si="4"/>
        <v>1223.7554207418598</v>
      </c>
    </row>
    <row r="106" spans="1:5" ht="12.75">
      <c r="A106" s="6">
        <v>25</v>
      </c>
      <c r="D106" s="4">
        <f t="shared" si="4"/>
        <v>1225.5437351917062</v>
      </c>
    </row>
    <row r="107" spans="1:5" ht="12.75">
      <c r="A107" s="6">
        <v>25.25</v>
      </c>
      <c r="D107" s="4">
        <f t="shared" si="4"/>
        <v>1227.1775223036177</v>
      </c>
    </row>
    <row r="108" spans="1:5" ht="12.75">
      <c r="A108" s="6">
        <v>25.5</v>
      </c>
      <c r="D108" s="4">
        <f t="shared" si="4"/>
        <v>1228.6697690514895</v>
      </c>
    </row>
    <row r="109" spans="1:5">
      <c r="A109" s="5">
        <v>25.75</v>
      </c>
      <c r="D109" s="4">
        <f t="shared" si="4"/>
        <v>1230.0324325688825</v>
      </c>
    </row>
    <row r="110" spans="1:5" ht="12.75">
      <c r="A110" s="6">
        <v>26</v>
      </c>
      <c r="D110" s="4">
        <f t="shared" si="4"/>
        <v>1231.2765113055798</v>
      </c>
      <c r="E110" s="3">
        <f>SQRT(SUM(E6:E102))</f>
        <v>126.08998077862687</v>
      </c>
    </row>
    <row r="111" spans="1:5" ht="12.75">
      <c r="A111" s="6">
        <v>26.25</v>
      </c>
      <c r="D111" s="4">
        <f t="shared" si="4"/>
        <v>1232.4121131249324</v>
      </c>
    </row>
    <row r="112" spans="1:5" ht="12.75">
      <c r="A112" s="6">
        <v>26.5</v>
      </c>
      <c r="D112" s="4">
        <f t="shared" si="4"/>
        <v>1233.4485201068317</v>
      </c>
    </row>
    <row r="113" spans="1:4">
      <c r="A113" s="5">
        <v>26.75</v>
      </c>
      <c r="D113" s="4">
        <f t="shared" si="4"/>
        <v>1234.394249916938</v>
      </c>
    </row>
    <row r="114" spans="1:4" ht="12.75">
      <c r="A114" s="6">
        <v>27</v>
      </c>
      <c r="D114" s="4">
        <f t="shared" si="4"/>
        <v>1235.2571136799634</v>
      </c>
    </row>
    <row r="115" spans="1:4" ht="12.75">
      <c r="A115" s="6">
        <v>27.25</v>
      </c>
      <c r="D115" s="4">
        <f t="shared" si="4"/>
        <v>1236.0442703561118</v>
      </c>
    </row>
    <row r="116" spans="1:4" ht="12.75">
      <c r="A116" s="6">
        <v>27.5</v>
      </c>
      <c r="D116" s="4">
        <f t="shared" si="4"/>
        <v>1236.7622776677219</v>
      </c>
    </row>
    <row r="117" spans="1:4">
      <c r="A117" s="5">
        <v>27.75</v>
      </c>
      <c r="D117" s="4">
        <f t="shared" si="4"/>
        <v>1237.4171396599004</v>
      </c>
    </row>
    <row r="118" spans="1:4" ht="12.75">
      <c r="A118" s="6">
        <v>28</v>
      </c>
      <c r="D118" s="4">
        <f t="shared" si="4"/>
        <v>1238.0143510063835</v>
      </c>
    </row>
    <row r="119" spans="1:4" ht="12.75">
      <c r="A119" s="6">
        <v>28.25</v>
      </c>
      <c r="D119" s="4">
        <f t="shared" si="4"/>
        <v>1238.5589381916427</v>
      </c>
    </row>
    <row r="120" spans="1:4" ht="12.75">
      <c r="A120" s="6">
        <v>28.5</v>
      </c>
      <c r="D120" s="4">
        <f t="shared" si="4"/>
        <v>1239.0554977137754</v>
      </c>
    </row>
    <row r="121" spans="1:4">
      <c r="A121" s="5">
        <v>28.75</v>
      </c>
      <c r="D121" s="4">
        <f t="shared" si="4"/>
        <v>1239.508231461188</v>
      </c>
    </row>
    <row r="122" spans="1:4" ht="12.75">
      <c r="A122" s="6">
        <v>29</v>
      </c>
      <c r="D122" s="4">
        <f t="shared" si="4"/>
        <v>1239.9209794204728</v>
      </c>
    </row>
    <row r="123" spans="1:4" ht="12.75">
      <c r="A123" s="6">
        <v>29.25</v>
      </c>
      <c r="D123" s="4">
        <f t="shared" si="4"/>
        <v>1240.2972498740837</v>
      </c>
    </row>
    <row r="124" spans="1:4" ht="12.75">
      <c r="A124" s="6">
        <v>29.5</v>
      </c>
      <c r="D124" s="4">
        <f t="shared" si="4"/>
        <v>1240.6402472450986</v>
      </c>
    </row>
    <row r="125" spans="1:4">
      <c r="A125" s="5">
        <v>29.75</v>
      </c>
      <c r="D125" s="4">
        <f t="shared" si="4"/>
        <v>1240.9528977431423</v>
      </c>
    </row>
    <row r="126" spans="1:4" ht="12.75">
      <c r="A126" s="6">
        <v>30</v>
      </c>
      <c r="D126" s="4">
        <f t="shared" si="4"/>
        <v>1241.2378729608699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1. Specimen Data</vt:lpstr>
      <vt:lpstr>2. All Evid. Gorgosaurus data</vt:lpstr>
      <vt:lpstr>3. All Evid. Albertosaurus Data</vt:lpstr>
      <vt:lpstr>4.All Evid. Daspletosaurus Data</vt:lpstr>
      <vt:lpstr>5. All Evid. Tyrannosaurus data</vt:lpstr>
      <vt:lpstr>6.AllEvid. T.rex data-corrected</vt:lpstr>
      <vt:lpstr>7.All Evid.CorrectedCompilation</vt:lpstr>
      <vt:lpstr>8.Unconstrained GorgosaurusData</vt:lpstr>
      <vt:lpstr>9.Unconstrain.AlbertosaurusData</vt:lpstr>
      <vt:lpstr>10.UnconstraDaspletosaurus Data</vt:lpstr>
      <vt:lpstr>11. Unconstrained T. rex Data</vt:lpstr>
      <vt:lpstr>12. Unconstrained Compilation</vt:lpstr>
      <vt:lpstr>13.Constrained Gorgosaurus Data</vt:lpstr>
      <vt:lpstr>14.ConstrainedAlbertosaurusData</vt:lpstr>
      <vt:lpstr>15.Constrain.DaspletosaurusData</vt:lpstr>
      <vt:lpstr>16. Constrained. T. rex Data</vt:lpstr>
      <vt:lpstr>17. Constrained Compilation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Erickson</dc:creator>
  <cp:lastModifiedBy>Loon, Dinah</cp:lastModifiedBy>
  <dcterms:created xsi:type="dcterms:W3CDTF">2015-02-02T17:46:46Z</dcterms:created>
  <dcterms:modified xsi:type="dcterms:W3CDTF">2015-12-02T16:00:03Z</dcterms:modified>
</cp:coreProperties>
</file>