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主表" sheetId="1" r:id="rId1"/>
  </sheets>
  <externalReferences>
    <externalReference r:id="rId2"/>
    <externalReference r:id="rId3"/>
  </externalReferences>
  <definedNames>
    <definedName name="_xlnm.Print_Area" localSheetId="0">主表!$B$1:$R$15</definedName>
    <definedName name="外购入库序时簿">[2]外购入库序时簿!$C$1:$W$675</definedName>
    <definedName name="委外加工入库序时簿">[2]委外加工入库序时簿!$B$1:$S$206</definedName>
    <definedName name="委外加工出库单序时簿">[1]委外加工出库单序时簿!$A$1:$S$507</definedName>
    <definedName name="_xlnm.Print_Titles" localSheetId="0">主表!$C:$C,主表!#REF!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<sst xmlns="http://schemas.openxmlformats.org/spreadsheetml/2006/main" count="15" uniqueCount="9">
  <si>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价格分析表</t>
  </si>
  <si>
    <t>名称</t>
  </si>
  <si>
    <t>年度平均</t>
  </si>
  <si>
    <t>材料1</t>
  </si>
  <si>
    <t>采购单价</t>
  </si>
  <si>
    <t>涨/跌额</t>
  </si>
  <si>
    <t>涨/跌幅</t>
  </si>
  <si>
    <t>材料2</t>
  </si>
  <si>
    <t>材料3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</si>
</sst>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&quot;月&quot;"/>
    <numFmt numFmtId="177" formatCode="#,##0.00_ "/>
  </numFmts>
  <fonts count="25">
    <font>
      <sz val="11"/>
      <color theme="1"/>
      <name val="宋体"/>
      <charset val="134"/>
      <scheme val="minor"/>
    </font>
    <font>
      <sz val="13"/>
      <name val="汉仪铁线黑-65简"/>
      <charset val="134"/>
    </font>
    <font>
      <sz val="11"/>
      <color theme="1"/>
      <name val="汉仪铁线黑-65简"/>
      <charset val="134"/>
    </font>
    <font>
      <sz val="11"/>
      <name val="汉仪铁线黑-65简"/>
      <charset val="134"/>
    </font>
    <font>
      <sz val="28"/>
      <name val="汉仪铁线黑-65简"/>
      <charset val="134"/>
    </font>
    <font>
      <sz val="13"/>
      <color theme="0"/>
      <name val="汉仪铁线黑-6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6A1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rgb="FF16A19C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rgb="FF16A19C"/>
      </bottom>
      <diagonal/>
    </border>
    <border>
      <left/>
      <right style="thin">
        <color rgb="FF16A19C"/>
      </right>
      <top style="thin">
        <color rgb="FF16A19C"/>
      </top>
      <bottom style="thin">
        <color rgb="FF16A19C"/>
      </bottom>
      <diagonal/>
    </border>
    <border>
      <left style="thin">
        <color rgb="FF16A19C"/>
      </left>
      <right style="thin">
        <color rgb="FF16A19C"/>
      </right>
      <top style="thin">
        <color rgb="FF16A19C"/>
      </top>
      <bottom style="thin">
        <color rgb="FF16A19C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rgb="FF16A19C"/>
      </bottom>
      <diagonal/>
    </border>
    <border>
      <left style="thin">
        <color rgb="FF16A19C"/>
      </left>
      <right/>
      <top style="thin">
        <color rgb="FF16A19C"/>
      </top>
      <bottom style="thin">
        <color rgb="FF16A19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/>
    </xf>
    <xf numFmtId="10" fontId="1" fillId="0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00C0504D"/>
      <color rgb="00F87D5D"/>
      <color rgb="00EC4C58"/>
      <color rgb="002E908A"/>
      <color rgb="0020E0D5"/>
      <color rgb="00288590"/>
      <color rgb="00000000"/>
      <color rgb="00367486"/>
      <color rgb="0016A19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&#24212;&#20184;\NBC\2020&#24180;&#24212;&#20184;\202012\&#24212;&#20184;&#26126;&#32454;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anencw$\&#36130;&#21153;&#25253;&#34920;\&#24212;&#20184;&#36134;&#27454;\2021\2021&#24180;&#24212;&#20184;&#26126;&#32454;01-09%20-%20&#26368;&#2603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购入库序时簿"/>
      <sheetName val="委外加工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采购分析-供应商"/>
      <sheetName val="采购分析-物料汇总"/>
      <sheetName val="加工费-供应商分析"/>
      <sheetName val="加工费-产品分析"/>
      <sheetName val="委外加工入库序时簿"/>
      <sheetName val="采购入库物料"/>
      <sheetName val="外购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R15"/>
  <sheetViews>
    <sheetView showGridLines="0" tabSelected="1" workbookViewId="0">
      <selection activeCell="U8" sqref="U8"/>
    </sheetView>
  </sheetViews>
  <sheetFormatPr defaultColWidth="12.25" defaultRowHeight="27" customHeight="1"/>
  <cols>
    <col min="1" max="1" width="2.125" style="5" customWidth="1"/>
    <col min="2" max="2" width="1.625" style="5" customWidth="1"/>
    <col min="3" max="17" width="11" style="5" customWidth="1"/>
    <col min="18" max="18" width="1.625" style="5" customWidth="1"/>
    <col min="19" max="16384" width="12.25" style="5"/>
  </cols>
  <sheetData>
    <row r="1" s="1" customFormat="1" ht="12" customHeight="1" spans="3:17">
      <c r="C1" s="5"/>
      <c r="D1" s="5"/>
      <c r="Q1" s="5"/>
    </row>
    <row r="2" s="1" customFormat="1" ht="34" customHeight="1" spans="2:18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="1" customFormat="1" ht="12" customHeight="1" spans="3:17">
      <c r="C3" s="5"/>
      <c r="D3" s="5"/>
      <c r="Q3" s="5"/>
    </row>
    <row r="4" s="1" customFormat="1" ht="13" customHeight="1" spans="1:18">
      <c r="A4" s="5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="2" customFormat="1" ht="29" customHeight="1" spans="2:18">
      <c r="B5" s="7"/>
      <c r="C5" s="8" t="s">
        <v>1</v>
      </c>
      <c r="D5" s="9"/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0">
        <v>7</v>
      </c>
      <c r="L5" s="10">
        <v>8</v>
      </c>
      <c r="M5" s="10">
        <v>9</v>
      </c>
      <c r="N5" s="10">
        <v>10</v>
      </c>
      <c r="O5" s="10">
        <v>11</v>
      </c>
      <c r="P5" s="10">
        <v>12</v>
      </c>
      <c r="Q5" s="15" t="s">
        <v>2</v>
      </c>
      <c r="R5" s="7"/>
    </row>
    <row r="6" ht="29" customHeight="1" spans="2:18">
      <c r="B6" s="7"/>
      <c r="C6" s="11" t="s">
        <v>3</v>
      </c>
      <c r="D6" s="12" t="s">
        <v>4</v>
      </c>
      <c r="E6" s="13">
        <v>1.25</v>
      </c>
      <c r="F6" s="13">
        <v>1.1</v>
      </c>
      <c r="G6" s="13">
        <v>1.35</v>
      </c>
      <c r="H6" s="13">
        <v>1.38</v>
      </c>
      <c r="I6" s="13">
        <v>1.35</v>
      </c>
      <c r="J6" s="13">
        <v>1.26</v>
      </c>
      <c r="K6" s="13">
        <v>1.34</v>
      </c>
      <c r="L6" s="13">
        <v>1.34</v>
      </c>
      <c r="M6" s="13">
        <v>1.34</v>
      </c>
      <c r="N6" s="13">
        <v>1.34</v>
      </c>
      <c r="O6" s="13">
        <v>1.34</v>
      </c>
      <c r="P6" s="13">
        <v>1.3</v>
      </c>
      <c r="Q6" s="16">
        <f>IFERROR(SUM(E6:P6)/COUNTA(E6:P6),"")</f>
        <v>1.3075</v>
      </c>
      <c r="R6" s="7"/>
    </row>
    <row r="7" s="3" customFormat="1" ht="29" customHeight="1" spans="2:18">
      <c r="B7" s="7"/>
      <c r="C7" s="11"/>
      <c r="D7" s="12" t="s">
        <v>5</v>
      </c>
      <c r="E7" s="13"/>
      <c r="F7" s="13">
        <f>IF(F6="","",F6-E6)</f>
        <v>-0.15</v>
      </c>
      <c r="G7" s="13">
        <f>IF(G6="","",G6-F6)</f>
        <v>0.25</v>
      </c>
      <c r="H7" s="13">
        <f t="shared" ref="G7:P7" si="0">IF(H6="","",H6-G6)</f>
        <v>0.0299999999999998</v>
      </c>
      <c r="I7" s="13">
        <f t="shared" si="0"/>
        <v>-0.0299999999999998</v>
      </c>
      <c r="J7" s="13">
        <f t="shared" si="0"/>
        <v>-0.0900000000000001</v>
      </c>
      <c r="K7" s="13">
        <f t="shared" si="0"/>
        <v>0.0800000000000001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0"/>
        <v>-0.04</v>
      </c>
      <c r="Q7" s="16">
        <f>IFERROR(IF(Q6="","",Q6-E6),"")</f>
        <v>0.0574999999999999</v>
      </c>
      <c r="R7" s="7"/>
    </row>
    <row r="8" s="3" customFormat="1" ht="29" customHeight="1" spans="2:18">
      <c r="B8" s="7"/>
      <c r="C8" s="11"/>
      <c r="D8" s="12" t="s">
        <v>6</v>
      </c>
      <c r="E8" s="13"/>
      <c r="F8" s="14">
        <f>IF(F6="","",(F6-E6)/E6)</f>
        <v>-0.12</v>
      </c>
      <c r="G8" s="14">
        <f>IF(G6="","",(G6-F6)/F6)</f>
        <v>0.227272727272727</v>
      </c>
      <c r="H8" s="14">
        <f t="shared" ref="G8:P8" si="1">IF(H6="","",(H6-G6)/G6)</f>
        <v>0.0222222222222221</v>
      </c>
      <c r="I8" s="14">
        <f t="shared" si="1"/>
        <v>-0.0217391304347825</v>
      </c>
      <c r="J8" s="14">
        <f t="shared" si="1"/>
        <v>-0.0666666666666667</v>
      </c>
      <c r="K8" s="14">
        <f t="shared" si="1"/>
        <v>0.0634920634920635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4">
        <f t="shared" si="1"/>
        <v>-0.0298507462686567</v>
      </c>
      <c r="Q8" s="17">
        <f>IFERROR(IF(Q6="","",(Q6-E6)/E6),"")</f>
        <v>0.0459999999999999</v>
      </c>
      <c r="R8" s="7"/>
    </row>
    <row r="9" s="4" customFormat="1" ht="29" customHeight="1" spans="2:18">
      <c r="B9" s="7"/>
      <c r="C9" s="11" t="s">
        <v>7</v>
      </c>
      <c r="D9" s="12" t="s">
        <v>4</v>
      </c>
      <c r="E9" s="13">
        <v>2.5</v>
      </c>
      <c r="F9" s="13">
        <v>2.5</v>
      </c>
      <c r="G9" s="13">
        <v>2.5</v>
      </c>
      <c r="H9" s="13">
        <v>2.5</v>
      </c>
      <c r="I9" s="13">
        <v>2.5</v>
      </c>
      <c r="J9" s="13">
        <v>2.66</v>
      </c>
      <c r="K9" s="13">
        <v>2.66</v>
      </c>
      <c r="L9" s="13">
        <v>2.56</v>
      </c>
      <c r="M9" s="13">
        <v>2.56</v>
      </c>
      <c r="N9" s="13">
        <v>2.56</v>
      </c>
      <c r="O9" s="13">
        <v>2.66</v>
      </c>
      <c r="P9" s="13">
        <v>2.66</v>
      </c>
      <c r="Q9" s="16">
        <f>IFERROR(SUM(E9:P9)/COUNTA(E9:P9),"")</f>
        <v>2.56833333333333</v>
      </c>
      <c r="R9" s="7"/>
    </row>
    <row r="10" s="4" customFormat="1" ht="29" customHeight="1" spans="2:18">
      <c r="B10" s="7"/>
      <c r="C10" s="11"/>
      <c r="D10" s="12" t="s">
        <v>5</v>
      </c>
      <c r="E10" s="13"/>
      <c r="F10" s="13">
        <f t="shared" ref="F10:P10" si="2">IF(F9="","",F9-E9)</f>
        <v>0</v>
      </c>
      <c r="G10" s="13">
        <f t="shared" si="2"/>
        <v>0</v>
      </c>
      <c r="H10" s="13">
        <f t="shared" si="2"/>
        <v>0</v>
      </c>
      <c r="I10" s="13">
        <f t="shared" si="2"/>
        <v>0</v>
      </c>
      <c r="J10" s="13">
        <f t="shared" si="2"/>
        <v>0.16</v>
      </c>
      <c r="K10" s="13">
        <f t="shared" si="2"/>
        <v>0</v>
      </c>
      <c r="L10" s="13">
        <f t="shared" si="2"/>
        <v>-0.1</v>
      </c>
      <c r="M10" s="13">
        <f t="shared" si="2"/>
        <v>0</v>
      </c>
      <c r="N10" s="13">
        <f t="shared" si="2"/>
        <v>0</v>
      </c>
      <c r="O10" s="13">
        <f t="shared" si="2"/>
        <v>0.1</v>
      </c>
      <c r="P10" s="13">
        <f t="shared" si="2"/>
        <v>0</v>
      </c>
      <c r="Q10" s="16">
        <f>IFERROR(IF(Q9="","",Q9-E9),"")</f>
        <v>0.0683333333333329</v>
      </c>
      <c r="R10" s="7"/>
    </row>
    <row r="11" s="4" customFormat="1" ht="29" customHeight="1" spans="2:18">
      <c r="B11" s="7"/>
      <c r="C11" s="11"/>
      <c r="D11" s="12" t="s">
        <v>6</v>
      </c>
      <c r="E11" s="13"/>
      <c r="F11" s="14">
        <f t="shared" ref="F11:P11" si="3">IF(F9="","",(F9-E9)/E9)</f>
        <v>0</v>
      </c>
      <c r="G11" s="14">
        <f t="shared" si="3"/>
        <v>0</v>
      </c>
      <c r="H11" s="14">
        <f t="shared" si="3"/>
        <v>0</v>
      </c>
      <c r="I11" s="14">
        <f t="shared" si="3"/>
        <v>0</v>
      </c>
      <c r="J11" s="14">
        <f t="shared" si="3"/>
        <v>0.0640000000000001</v>
      </c>
      <c r="K11" s="14">
        <f t="shared" si="3"/>
        <v>0</v>
      </c>
      <c r="L11" s="14">
        <f t="shared" si="3"/>
        <v>-0.037593984962406</v>
      </c>
      <c r="M11" s="14">
        <f t="shared" si="3"/>
        <v>0</v>
      </c>
      <c r="N11" s="14">
        <f t="shared" si="3"/>
        <v>0</v>
      </c>
      <c r="O11" s="14">
        <f t="shared" si="3"/>
        <v>0.0390625</v>
      </c>
      <c r="P11" s="14">
        <f t="shared" si="3"/>
        <v>0</v>
      </c>
      <c r="Q11" s="17">
        <f>IFERROR(IF(Q9="","",(Q9-E9)/E9),"")</f>
        <v>0.0273333333333332</v>
      </c>
      <c r="R11" s="7"/>
    </row>
    <row r="12" ht="29" customHeight="1" spans="2:18">
      <c r="B12" s="7"/>
      <c r="C12" s="11" t="s">
        <v>8</v>
      </c>
      <c r="D12" s="12" t="s">
        <v>4</v>
      </c>
      <c r="E12" s="13">
        <v>1.38</v>
      </c>
      <c r="F12" s="13">
        <v>1.36</v>
      </c>
      <c r="G12" s="13">
        <v>1.42</v>
      </c>
      <c r="H12" s="13">
        <v>1.42</v>
      </c>
      <c r="I12" s="13">
        <v>1.52</v>
      </c>
      <c r="J12" s="13">
        <v>2.56</v>
      </c>
      <c r="K12" s="13">
        <v>2.56</v>
      </c>
      <c r="L12" s="13">
        <v>2.66</v>
      </c>
      <c r="M12" s="13">
        <v>2.66</v>
      </c>
      <c r="N12" s="13">
        <v>2.66</v>
      </c>
      <c r="O12" s="13">
        <v>2.56</v>
      </c>
      <c r="P12" s="13">
        <v>2.56</v>
      </c>
      <c r="Q12" s="16">
        <f>IFERROR(SUM(E12:P12)/COUNTA(E12:P12),"")</f>
        <v>2.11</v>
      </c>
      <c r="R12" s="7"/>
    </row>
    <row r="13" ht="29" customHeight="1" spans="2:18">
      <c r="B13" s="7"/>
      <c r="C13" s="11"/>
      <c r="D13" s="12" t="s">
        <v>5</v>
      </c>
      <c r="E13" s="13"/>
      <c r="F13" s="13">
        <f t="shared" ref="F13:P13" si="4">IF(F12="","",F12-E12)</f>
        <v>-0.0199999999999998</v>
      </c>
      <c r="G13" s="13">
        <f t="shared" si="4"/>
        <v>0.0599999999999998</v>
      </c>
      <c r="H13" s="13">
        <f t="shared" si="4"/>
        <v>0</v>
      </c>
      <c r="I13" s="13">
        <f t="shared" si="4"/>
        <v>0.1</v>
      </c>
      <c r="J13" s="13">
        <f t="shared" si="4"/>
        <v>1.04</v>
      </c>
      <c r="K13" s="13">
        <f t="shared" si="4"/>
        <v>0</v>
      </c>
      <c r="L13" s="13">
        <f t="shared" si="4"/>
        <v>0.1</v>
      </c>
      <c r="M13" s="13">
        <f t="shared" si="4"/>
        <v>0</v>
      </c>
      <c r="N13" s="13">
        <f t="shared" si="4"/>
        <v>0</v>
      </c>
      <c r="O13" s="13">
        <f t="shared" si="4"/>
        <v>-0.1</v>
      </c>
      <c r="P13" s="13">
        <f t="shared" si="4"/>
        <v>0</v>
      </c>
      <c r="Q13" s="16">
        <f>IFERROR(IF(Q12="","",Q12-E12),"")</f>
        <v>0.73</v>
      </c>
      <c r="R13" s="7"/>
    </row>
    <row r="14" ht="29" customHeight="1" spans="2:18">
      <c r="B14" s="7"/>
      <c r="C14" s="11"/>
      <c r="D14" s="12" t="s">
        <v>6</v>
      </c>
      <c r="E14" s="13"/>
      <c r="F14" s="14">
        <f t="shared" ref="F14:P14" si="5">IF(F12="","",(F12-E12)/E12)</f>
        <v>-0.0144927536231883</v>
      </c>
      <c r="G14" s="14">
        <f t="shared" si="5"/>
        <v>0.0441176470588234</v>
      </c>
      <c r="H14" s="14">
        <f t="shared" si="5"/>
        <v>0</v>
      </c>
      <c r="I14" s="14">
        <f t="shared" si="5"/>
        <v>0.0704225352112677</v>
      </c>
      <c r="J14" s="14">
        <f t="shared" si="5"/>
        <v>0.684210526315789</v>
      </c>
      <c r="K14" s="14">
        <f t="shared" si="5"/>
        <v>0</v>
      </c>
      <c r="L14" s="14">
        <f t="shared" si="5"/>
        <v>0.0390625</v>
      </c>
      <c r="M14" s="14">
        <f t="shared" si="5"/>
        <v>0</v>
      </c>
      <c r="N14" s="14">
        <f t="shared" si="5"/>
        <v>0</v>
      </c>
      <c r="O14" s="14">
        <f t="shared" si="5"/>
        <v>-0.037593984962406</v>
      </c>
      <c r="P14" s="14">
        <f t="shared" si="5"/>
        <v>0</v>
      </c>
      <c r="Q14" s="17">
        <f>IFERROR(IF(Q12="","",(Q12-E12)/E12),"")</f>
        <v>0.528985507246377</v>
      </c>
      <c r="R14" s="7"/>
    </row>
    <row r="15" ht="13" customHeight="1" spans="2:18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</sheetData>
  <mergeCells count="12">
    <mergeCell ref="B2:R2"/>
    <mergeCell ref="C4:Q4"/>
    <mergeCell ref="C5:D5"/>
    <mergeCell ref="C15:Q15"/>
    <mergeCell ref="B4:B15"/>
    <mergeCell ref="C6:C8"/>
    <mergeCell ref="C9:C11"/>
    <mergeCell ref="C12:C14"/>
    <mergeCell ref="E6:E8"/>
    <mergeCell ref="E9:E11"/>
    <mergeCell ref="E12:E14"/>
    <mergeCell ref="R4:R15"/>
  </mergeCells>
  <conditionalFormatting sqref="Q10:Q11">
    <cfRule type="cellIs" dxfId="0" priority="10" operator="lessThan">
      <formula>0</formula>
    </cfRule>
    <cfRule type="cellIs" dxfId="1" priority="9" operator="greaterThan">
      <formula>0</formula>
    </cfRule>
  </conditionalFormatting>
  <conditionalFormatting sqref="Q13:Q14">
    <cfRule type="cellIs" dxfId="0" priority="8" operator="lessThan">
      <formula>0</formula>
    </cfRule>
    <cfRule type="cellIs" dxfId="1" priority="7" operator="greaterThan">
      <formula>0</formula>
    </cfRule>
  </conditionalFormatting>
  <conditionalFormatting sqref="E6:P6 F7:Q8 E9:P9 F10:P11 E12:P12 F13:P14">
    <cfRule type="cellIs" dxfId="0" priority="17" operator="lessThan">
      <formula>0</formula>
    </cfRule>
  </conditionalFormatting>
  <conditionalFormatting sqref="F7:Q8 F10:P11 F13:P14">
    <cfRule type="cellIs" dxfId="1" priority="13" operator="greaterThan">
      <formula>0</formula>
    </cfRule>
  </conditionalFormatting>
  <dataValidations count="1">
    <dataValidation allowBlank="1" showInputMessage="1" showErrorMessage="1" sqref="A4 B4 C4 D4 E4 F4 G4 H4 I4 J4 K4 L4 M4 N4 O4 P4 Q4 R4 A5 B5 C5 D5 E5:H5 I5:L5 M5:P5 Q5 R5 A6 B6 E6:J6 K6:O6 P6 Q6 R6 A7 B7 E7 F7:O7 P7:Q7 R7 A8 B8 C8 D8 E8 F8:O8 P8:Q8 R8 A9 B9 C9 E9:F9 G9:I9 J9 K9 L9 M9:N9 O9 P9 Q9 R9 A10 B10 C10 E10 F10:P10 Q10 R10 A11 B11 C11 D11 E11 F11:P11 Q11 R11 A12 B12 C12 E12:G12 H12 I12:M12 N12 O12 P12 Q12 R12 A13 B13 C13 E13 F13:P13 Q13 R13 A14 B14 C14 D14 E14 F14:P14 Q14 R14 A15 B15 C15 D15 E15 F15 G15 H15 I15 J15 K15 L15 M15 N15 O15 P15 Q15 R15 D9:D10 D12:D13 C6:D7"/>
  </dataValidations>
  <pageMargins left="0.236111111111111" right="0" top="0.314583333333333" bottom="0" header="0.5" footer="0.393055555555556"/>
  <pageSetup paperSize="9" scale="87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UMBRA~</cp:lastModifiedBy>
  <dcterms:created xsi:type="dcterms:W3CDTF">2020-11-04T03:33:00Z</dcterms:created>
  <dcterms:modified xsi:type="dcterms:W3CDTF">2024-02-24T08:46:13Z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FB2F48E63CAF4C7A99981CDBE7A356A2_11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v1.0_mb_FABZOc4hma0cnrvgDz7EHA==</vt:lpwstr>
  </property>
</Properties>
</file>