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0" windowHeight="12375"/>
  </bookViews>
  <sheets>
    <sheet name="Sheet1" sheetId="2" r:id="rId1"/>
  </sheets>
  <definedNames>
    <definedName name="_xlnm.Print_Area" localSheetId="0">Sheet1!$A$1:$Q$20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<sst xmlns="http://schemas.openxmlformats.org/spreadsheetml/2006/main" count="108" uniqueCount="54">
  <si>
    <t>员工加班费用统计表</t>
  </si>
  <si>
    <t>输入员工姓名</t>
  </si>
  <si>
    <t>稻小壳1</t>
  </si>
  <si>
    <t>查询
加班次数</t>
  </si>
  <si>
    <t>查询加班
总费用</t>
  </si>
  <si>
    <t>合计加班工资
总计：</t>
  </si>
  <si>
    <t>序号</t>
  </si>
  <si>
    <t>登记日期</t>
  </si>
  <si>
    <t>员工
编号</t>
  </si>
  <si>
    <t>姓名</t>
  </si>
  <si>
    <t>部门</t>
  </si>
  <si>
    <t>岗位</t>
  </si>
  <si>
    <t>加班时长</t>
  </si>
  <si>
    <t>类别</t>
  </si>
  <si>
    <t>单价/元</t>
  </si>
  <si>
    <t>合计加班
工资/元</t>
  </si>
  <si>
    <t>登记人</t>
  </si>
  <si>
    <t>员工
核对</t>
  </si>
  <si>
    <t>说明</t>
  </si>
  <si>
    <t>开始</t>
  </si>
  <si>
    <t>结束</t>
  </si>
  <si>
    <t>时长/小时</t>
  </si>
  <si>
    <t>年 月 日</t>
  </si>
  <si>
    <t>xx部门</t>
  </si>
  <si>
    <t>岗位1</t>
  </si>
  <si>
    <t>工作日</t>
  </si>
  <si>
    <t>稻壳儿</t>
  </si>
  <si>
    <t>工作日加班</t>
  </si>
  <si>
    <t>1.5倍工资</t>
  </si>
  <si>
    <t>稻小壳2</t>
  </si>
  <si>
    <t>岗位2</t>
  </si>
  <si>
    <t>节假日加班</t>
  </si>
  <si>
    <t>2倍工资</t>
  </si>
  <si>
    <t>稻小壳3</t>
  </si>
  <si>
    <t>岗位3</t>
  </si>
  <si>
    <t>法定日加班</t>
  </si>
  <si>
    <t>3倍工资</t>
  </si>
  <si>
    <t>稻小壳4</t>
  </si>
  <si>
    <t>岗位4</t>
  </si>
  <si>
    <t>注：基本时长单价为15元。</t>
  </si>
  <si>
    <t>稻小壳5</t>
  </si>
  <si>
    <t>岗位5</t>
  </si>
  <si>
    <t>节假日</t>
  </si>
  <si>
    <t>稻小壳6</t>
  </si>
  <si>
    <t>岗位6</t>
  </si>
  <si>
    <t>登记加班次数</t>
  </si>
  <si>
    <t>稻小壳8</t>
  </si>
  <si>
    <t>岗位8</t>
  </si>
  <si>
    <t>稻小壳9</t>
  </si>
  <si>
    <t>岗位9</t>
  </si>
  <si>
    <t>法定日</t>
  </si>
  <si>
    <t>登记加班总时长</t>
  </si>
  <si>
    <t>稻小壳10</t>
  </si>
  <si>
    <t>岗位10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</si>
</sst>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汉仪正圆-75W"/>
      <charset val="134"/>
    </font>
    <font>
      <sz val="11"/>
      <color theme="1"/>
      <name val="汉仪正圆-75W"/>
      <charset val="134"/>
    </font>
    <font>
      <sz val="12"/>
      <color theme="1"/>
      <name val="宋体"/>
      <charset val="134"/>
      <scheme val="minor"/>
    </font>
    <font>
      <sz val="16"/>
      <color theme="1"/>
      <name val="汉仪文黑-85W"/>
      <charset val="134"/>
    </font>
    <font>
      <sz val="26"/>
      <color theme="1"/>
      <name val="汉仪文黑-85W"/>
      <charset val="134"/>
    </font>
    <font>
      <sz val="16"/>
      <color theme="0"/>
      <name val="汉仪文黑-8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9A3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44" fontId="4" fillId="3" borderId="0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4" fontId="4" fillId="0" borderId="0" xfId="0" applyNumberFormat="1" applyFont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19A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Q37"/>
  <sheetViews>
    <sheetView showGridLines="0" tabSelected="1" zoomScale="55" zoomScaleNormal="55" topLeftCell="B5" workbookViewId="0">
      <selection activeCell="S19" sqref="S19"/>
    </sheetView>
  </sheetViews>
  <sheetFormatPr defaultColWidth="8.60833333333333" defaultRowHeight="20.25"/>
  <cols>
    <col min="1" max="1" width="8.60833333333333" style="4"/>
    <col min="2" max="2" width="13.7583333333333" style="4" customWidth="1"/>
    <col min="3" max="3" width="13.4416666666667" style="4" customWidth="1"/>
    <col min="4" max="4" width="14.8166666666667" style="4" customWidth="1"/>
    <col min="5" max="5" width="12.7583333333333" style="4" customWidth="1"/>
    <col min="6" max="6" width="12.5833333333333" style="4" customWidth="1"/>
    <col min="7" max="7" width="11.6" style="4" customWidth="1"/>
    <col min="8" max="8" width="12.4666666666667" style="4" customWidth="1"/>
    <col min="9" max="9" width="13.625" style="4" customWidth="1"/>
    <col min="10" max="10" width="13.5" style="4" customWidth="1"/>
    <col min="11" max="11" width="11.8416666666667" style="4" customWidth="1"/>
    <col min="12" max="12" width="8.60833333333333" style="4"/>
    <col min="13" max="13" width="6.625" style="4" customWidth="1"/>
    <col min="14" max="14" width="12.9666666666667" style="4" customWidth="1"/>
    <col min="15" max="15" width="13.9416666666667" style="4" customWidth="1"/>
    <col min="16" max="16" width="20.1166666666667" style="4" customWidth="1"/>
    <col min="17" max="17" width="14.075" style="4" customWidth="1"/>
  </cols>
  <sheetData>
    <row r="1" ht="11" customHeight="1"/>
    <row r="2" s="1" customFormat="1" ht="23" customHeight="1" spans="1:17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="2" customFormat="1" ht="23" customHeight="1" spans="1:17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="2" customFormat="1" ht="5" customHeight="1" spans="1:17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="1" customFormat="1" ht="22" customHeight="1" spans="1:17">
      <c r="A5" s="6" t="s">
        <v>1</v>
      </c>
      <c r="B5" s="6"/>
      <c r="C5" s="7" t="s">
        <v>2</v>
      </c>
      <c r="D5" s="8" t="s">
        <v>3</v>
      </c>
      <c r="E5" s="7">
        <f>COUNTIF(D10:D2392,C5)</f>
        <v>3</v>
      </c>
      <c r="F5" s="8" t="s">
        <v>4</v>
      </c>
      <c r="G5" s="9">
        <f>SUMIF(D:D,C5,L:L)</f>
        <v>179.999999999999</v>
      </c>
      <c r="H5" s="9"/>
      <c r="I5" s="9"/>
      <c r="J5" s="4"/>
      <c r="K5" s="18" t="s">
        <v>5</v>
      </c>
      <c r="L5" s="4"/>
      <c r="M5" s="19">
        <f>SUM(L10:M2392)</f>
        <v>929.999999999998</v>
      </c>
      <c r="N5" s="19"/>
      <c r="O5" s="19"/>
      <c r="P5" s="4"/>
      <c r="Q5" s="4"/>
    </row>
    <row r="6" s="1" customFormat="1" ht="22" customHeight="1" spans="1:17">
      <c r="A6" s="6"/>
      <c r="B6" s="6"/>
      <c r="C6" s="7"/>
      <c r="D6" s="6"/>
      <c r="E6" s="7"/>
      <c r="F6" s="6"/>
      <c r="G6" s="9"/>
      <c r="H6" s="9"/>
      <c r="I6" s="9"/>
      <c r="J6" s="4"/>
      <c r="K6" s="4"/>
      <c r="L6" s="4"/>
      <c r="M6" s="19"/>
      <c r="N6" s="19"/>
      <c r="O6" s="19"/>
      <c r="P6" s="4"/>
      <c r="Q6" s="4"/>
    </row>
    <row r="7" s="1" customFormat="1" ht="5" customHeight="1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30" customHeight="1" spans="1:17">
      <c r="A8" s="10" t="s">
        <v>6</v>
      </c>
      <c r="B8" s="10" t="s">
        <v>7</v>
      </c>
      <c r="C8" s="11" t="s">
        <v>8</v>
      </c>
      <c r="D8" s="10" t="s">
        <v>9</v>
      </c>
      <c r="E8" s="10" t="s">
        <v>10</v>
      </c>
      <c r="F8" s="10" t="s">
        <v>11</v>
      </c>
      <c r="G8" s="12" t="s">
        <v>12</v>
      </c>
      <c r="H8" s="13"/>
      <c r="I8" s="13"/>
      <c r="J8" s="15" t="s">
        <v>13</v>
      </c>
      <c r="K8" s="10" t="s">
        <v>14</v>
      </c>
      <c r="L8" s="20" t="s">
        <v>15</v>
      </c>
      <c r="M8" s="21"/>
      <c r="N8" s="10" t="s">
        <v>16</v>
      </c>
      <c r="O8" s="11" t="s">
        <v>17</v>
      </c>
      <c r="P8" s="15" t="s">
        <v>18</v>
      </c>
      <c r="Q8" s="15"/>
    </row>
    <row r="9" customFormat="1" ht="39" customHeight="1" spans="1:17">
      <c r="A9" s="14"/>
      <c r="B9" s="14"/>
      <c r="C9" s="14"/>
      <c r="D9" s="14"/>
      <c r="E9" s="14"/>
      <c r="F9" s="14"/>
      <c r="G9" s="15" t="s">
        <v>19</v>
      </c>
      <c r="H9" s="15" t="s">
        <v>20</v>
      </c>
      <c r="I9" s="12" t="s">
        <v>21</v>
      </c>
      <c r="J9" s="15"/>
      <c r="K9" s="14"/>
      <c r="L9" s="22"/>
      <c r="M9" s="23"/>
      <c r="N9" s="14"/>
      <c r="O9" s="14"/>
      <c r="P9" s="15"/>
      <c r="Q9" s="15"/>
    </row>
    <row r="10" customFormat="1" ht="32" customHeight="1" spans="1:17">
      <c r="A10" s="16">
        <v>1</v>
      </c>
      <c r="B10" s="16" t="s">
        <v>22</v>
      </c>
      <c r="C10" s="16">
        <v>3101</v>
      </c>
      <c r="D10" s="16" t="s">
        <v>2</v>
      </c>
      <c r="E10" s="16" t="s">
        <v>23</v>
      </c>
      <c r="F10" s="16" t="s">
        <v>24</v>
      </c>
      <c r="G10" s="17">
        <v>0.791666666666667</v>
      </c>
      <c r="H10" s="17">
        <v>0.875</v>
      </c>
      <c r="I10" s="16">
        <f>IF(B10="","",MOD(H10-G10,1)*24)</f>
        <v>1.99999999999999</v>
      </c>
      <c r="J10" s="16" t="s">
        <v>25</v>
      </c>
      <c r="K10" s="16">
        <f>_xlfn.IFS(J10="","",J10="工作日",15*1.5,J10="节假日",15*2,J10="法定日",15*3)</f>
        <v>22.5</v>
      </c>
      <c r="L10" s="24">
        <f>IF(B10="","",I10*K10)</f>
        <v>44.9999999999998</v>
      </c>
      <c r="M10" s="25"/>
      <c r="N10" s="16" t="s">
        <v>26</v>
      </c>
      <c r="O10" s="16" t="s">
        <v>2</v>
      </c>
      <c r="P10" s="16" t="s">
        <v>27</v>
      </c>
      <c r="Q10" s="16" t="s">
        <v>28</v>
      </c>
    </row>
    <row r="11" customFormat="1" ht="32" customHeight="1" spans="1:17">
      <c r="A11" s="16">
        <v>2</v>
      </c>
      <c r="B11" s="16" t="s">
        <v>22</v>
      </c>
      <c r="C11" s="16">
        <v>3102</v>
      </c>
      <c r="D11" s="16" t="s">
        <v>29</v>
      </c>
      <c r="E11" s="16" t="s">
        <v>23</v>
      </c>
      <c r="F11" s="16" t="s">
        <v>30</v>
      </c>
      <c r="G11" s="17">
        <v>0.375</v>
      </c>
      <c r="H11" s="17">
        <v>0.458333333333333</v>
      </c>
      <c r="I11" s="16">
        <f t="shared" ref="I11:I25" si="0">IF(B11="","",MOD(H11-G11,1)*24)</f>
        <v>1.99999999999999</v>
      </c>
      <c r="J11" s="16" t="s">
        <v>25</v>
      </c>
      <c r="K11" s="16">
        <f t="shared" ref="K11:K25" si="1">_xlfn.IFS(J11="","",J11="工作日",15*1.5,J11="节假日",15*2,J11="法定日",15*3)</f>
        <v>22.5</v>
      </c>
      <c r="L11" s="24">
        <f t="shared" ref="L11:L25" si="2">IF(B11="","",I11*K11)</f>
        <v>44.9999999999998</v>
      </c>
      <c r="M11" s="25"/>
      <c r="N11" s="16" t="s">
        <v>26</v>
      </c>
      <c r="O11" s="16" t="s">
        <v>29</v>
      </c>
      <c r="P11" s="16" t="s">
        <v>31</v>
      </c>
      <c r="Q11" s="16" t="s">
        <v>32</v>
      </c>
    </row>
    <row r="12" s="3" customFormat="1" ht="32" customHeight="1" spans="1:17">
      <c r="A12" s="16">
        <v>3</v>
      </c>
      <c r="B12" s="16" t="s">
        <v>22</v>
      </c>
      <c r="C12" s="16">
        <v>3103</v>
      </c>
      <c r="D12" s="16" t="s">
        <v>33</v>
      </c>
      <c r="E12" s="16" t="s">
        <v>23</v>
      </c>
      <c r="F12" s="16" t="s">
        <v>34</v>
      </c>
      <c r="G12" s="17">
        <v>0.541666666666667</v>
      </c>
      <c r="H12" s="17">
        <v>0.75</v>
      </c>
      <c r="I12" s="16">
        <f t="shared" si="0"/>
        <v>4.99999999999999</v>
      </c>
      <c r="J12" s="16" t="s">
        <v>25</v>
      </c>
      <c r="K12" s="16">
        <f t="shared" si="1"/>
        <v>22.5</v>
      </c>
      <c r="L12" s="24">
        <f t="shared" si="2"/>
        <v>112.5</v>
      </c>
      <c r="M12" s="25"/>
      <c r="N12" s="16" t="s">
        <v>26</v>
      </c>
      <c r="O12" s="16" t="s">
        <v>33</v>
      </c>
      <c r="P12" s="16" t="s">
        <v>35</v>
      </c>
      <c r="Q12" s="16" t="s">
        <v>36</v>
      </c>
    </row>
    <row r="13" ht="32" customHeight="1" spans="1:17">
      <c r="A13" s="16">
        <v>4</v>
      </c>
      <c r="B13" s="16" t="s">
        <v>22</v>
      </c>
      <c r="C13" s="16">
        <v>3104</v>
      </c>
      <c r="D13" s="16" t="s">
        <v>37</v>
      </c>
      <c r="E13" s="16" t="s">
        <v>23</v>
      </c>
      <c r="F13" s="16" t="s">
        <v>38</v>
      </c>
      <c r="G13" s="17">
        <v>0.375</v>
      </c>
      <c r="H13" s="17">
        <v>0.5</v>
      </c>
      <c r="I13" s="16">
        <f t="shared" si="0"/>
        <v>3</v>
      </c>
      <c r="J13" s="16" t="s">
        <v>25</v>
      </c>
      <c r="K13" s="16">
        <f t="shared" si="1"/>
        <v>22.5</v>
      </c>
      <c r="L13" s="24">
        <f t="shared" si="2"/>
        <v>67.5</v>
      </c>
      <c r="M13" s="25"/>
      <c r="N13" s="16" t="s">
        <v>26</v>
      </c>
      <c r="O13" s="16" t="s">
        <v>37</v>
      </c>
      <c r="P13" s="16" t="s">
        <v>39</v>
      </c>
      <c r="Q13" s="16"/>
    </row>
    <row r="14" ht="32" customHeight="1" spans="1:17">
      <c r="A14" s="16">
        <v>5</v>
      </c>
      <c r="B14" s="16" t="s">
        <v>22</v>
      </c>
      <c r="C14" s="16">
        <v>3105</v>
      </c>
      <c r="D14" s="16" t="s">
        <v>40</v>
      </c>
      <c r="E14" s="16" t="s">
        <v>23</v>
      </c>
      <c r="F14" s="16" t="s">
        <v>41</v>
      </c>
      <c r="G14" s="17">
        <v>0.375</v>
      </c>
      <c r="H14" s="17">
        <v>0.708333333333333</v>
      </c>
      <c r="I14" s="16">
        <f t="shared" si="0"/>
        <v>7.99999999999999</v>
      </c>
      <c r="J14" s="16" t="s">
        <v>42</v>
      </c>
      <c r="K14" s="16">
        <f t="shared" si="1"/>
        <v>30</v>
      </c>
      <c r="L14" s="24">
        <f t="shared" si="2"/>
        <v>240</v>
      </c>
      <c r="M14" s="25"/>
      <c r="N14" s="16" t="s">
        <v>26</v>
      </c>
      <c r="O14" s="16" t="s">
        <v>40</v>
      </c>
      <c r="P14" s="16"/>
      <c r="Q14" s="16"/>
    </row>
    <row r="15" ht="32" customHeight="1" spans="1:17">
      <c r="A15" s="16">
        <v>6</v>
      </c>
      <c r="B15" s="16" t="s">
        <v>22</v>
      </c>
      <c r="C15" s="16">
        <v>3106</v>
      </c>
      <c r="D15" s="16" t="s">
        <v>43</v>
      </c>
      <c r="E15" s="16" t="s">
        <v>23</v>
      </c>
      <c r="F15" s="16" t="s">
        <v>44</v>
      </c>
      <c r="G15" s="17">
        <v>0.375</v>
      </c>
      <c r="H15" s="17">
        <v>0.458333333333333</v>
      </c>
      <c r="I15" s="16">
        <f t="shared" si="0"/>
        <v>1.99999999999999</v>
      </c>
      <c r="J15" s="16" t="s">
        <v>42</v>
      </c>
      <c r="K15" s="16">
        <f t="shared" si="1"/>
        <v>30</v>
      </c>
      <c r="L15" s="24">
        <f t="shared" si="2"/>
        <v>59.9999999999997</v>
      </c>
      <c r="M15" s="25"/>
      <c r="N15" s="16" t="s">
        <v>26</v>
      </c>
      <c r="O15" s="16" t="s">
        <v>43</v>
      </c>
      <c r="P15" s="15" t="s">
        <v>45</v>
      </c>
      <c r="Q15" s="15"/>
    </row>
    <row r="16" ht="32" customHeight="1" spans="1:17">
      <c r="A16" s="16">
        <v>7</v>
      </c>
      <c r="B16" s="16" t="s">
        <v>22</v>
      </c>
      <c r="C16" s="16">
        <v>3107</v>
      </c>
      <c r="D16" s="16" t="s">
        <v>2</v>
      </c>
      <c r="E16" s="16" t="s">
        <v>23</v>
      </c>
      <c r="F16" s="16" t="s">
        <v>24</v>
      </c>
      <c r="G16" s="17">
        <v>0.791666666666667</v>
      </c>
      <c r="H16" s="17">
        <v>0.875</v>
      </c>
      <c r="I16" s="16">
        <f t="shared" si="0"/>
        <v>1.99999999999999</v>
      </c>
      <c r="J16" s="16" t="s">
        <v>25</v>
      </c>
      <c r="K16" s="16">
        <f t="shared" si="1"/>
        <v>22.5</v>
      </c>
      <c r="L16" s="24">
        <f t="shared" si="2"/>
        <v>44.9999999999998</v>
      </c>
      <c r="M16" s="25"/>
      <c r="N16" s="16" t="s">
        <v>26</v>
      </c>
      <c r="O16" s="16" t="s">
        <v>2</v>
      </c>
      <c r="P16" s="16">
        <f>COUNTA(D10:D2293)</f>
        <v>11</v>
      </c>
      <c r="Q16" s="16"/>
    </row>
    <row r="17" ht="32" customHeight="1" spans="1:17">
      <c r="A17" s="16">
        <v>8</v>
      </c>
      <c r="B17" s="16" t="s">
        <v>22</v>
      </c>
      <c r="C17" s="16">
        <v>3108</v>
      </c>
      <c r="D17" s="16" t="s">
        <v>46</v>
      </c>
      <c r="E17" s="16" t="s">
        <v>23</v>
      </c>
      <c r="F17" s="16" t="s">
        <v>47</v>
      </c>
      <c r="G17" s="17">
        <v>0.791666666666667</v>
      </c>
      <c r="H17" s="17">
        <v>0.875</v>
      </c>
      <c r="I17" s="16">
        <f t="shared" si="0"/>
        <v>1.99999999999999</v>
      </c>
      <c r="J17" s="16" t="s">
        <v>25</v>
      </c>
      <c r="K17" s="16">
        <f t="shared" si="1"/>
        <v>22.5</v>
      </c>
      <c r="L17" s="24">
        <f t="shared" si="2"/>
        <v>44.9999999999998</v>
      </c>
      <c r="M17" s="25"/>
      <c r="N17" s="16" t="s">
        <v>26</v>
      </c>
      <c r="O17" s="16" t="s">
        <v>46</v>
      </c>
      <c r="P17" s="16"/>
      <c r="Q17" s="16"/>
    </row>
    <row r="18" ht="32" customHeight="1" spans="1:17">
      <c r="A18" s="16">
        <v>9</v>
      </c>
      <c r="B18" s="16" t="s">
        <v>22</v>
      </c>
      <c r="C18" s="16">
        <v>3109</v>
      </c>
      <c r="D18" s="16" t="s">
        <v>48</v>
      </c>
      <c r="E18" s="16" t="s">
        <v>23</v>
      </c>
      <c r="F18" s="16" t="s">
        <v>49</v>
      </c>
      <c r="G18" s="17">
        <v>0.791666666666667</v>
      </c>
      <c r="H18" s="17">
        <v>0.875</v>
      </c>
      <c r="I18" s="16">
        <f t="shared" si="0"/>
        <v>1.99999999999999</v>
      </c>
      <c r="J18" s="16" t="s">
        <v>50</v>
      </c>
      <c r="K18" s="16">
        <f t="shared" si="1"/>
        <v>45</v>
      </c>
      <c r="L18" s="24">
        <f t="shared" si="2"/>
        <v>89.9999999999997</v>
      </c>
      <c r="M18" s="25"/>
      <c r="N18" s="16" t="s">
        <v>26</v>
      </c>
      <c r="O18" s="16" t="s">
        <v>48</v>
      </c>
      <c r="P18" s="15" t="s">
        <v>51</v>
      </c>
      <c r="Q18" s="15"/>
    </row>
    <row r="19" ht="32" customHeight="1" spans="1:17">
      <c r="A19" s="16">
        <v>10</v>
      </c>
      <c r="B19" s="16" t="s">
        <v>22</v>
      </c>
      <c r="C19" s="16">
        <v>3110</v>
      </c>
      <c r="D19" s="16" t="s">
        <v>52</v>
      </c>
      <c r="E19" s="16" t="s">
        <v>23</v>
      </c>
      <c r="F19" s="16" t="s">
        <v>53</v>
      </c>
      <c r="G19" s="17">
        <v>0.791666666666667</v>
      </c>
      <c r="H19" s="17">
        <v>0.875</v>
      </c>
      <c r="I19" s="16">
        <f t="shared" si="0"/>
        <v>1.99999999999999</v>
      </c>
      <c r="J19" s="16" t="s">
        <v>50</v>
      </c>
      <c r="K19" s="16">
        <f t="shared" si="1"/>
        <v>45</v>
      </c>
      <c r="L19" s="24">
        <f t="shared" si="2"/>
        <v>89.9999999999997</v>
      </c>
      <c r="M19" s="25"/>
      <c r="N19" s="16" t="s">
        <v>26</v>
      </c>
      <c r="O19" s="16" t="s">
        <v>52</v>
      </c>
      <c r="P19" s="16">
        <f>SUM(I10:I2293)</f>
        <v>31.9999999999999</v>
      </c>
      <c r="Q19" s="16"/>
    </row>
    <row r="20" ht="32" customHeight="1" spans="1:17">
      <c r="A20" s="16">
        <v>11</v>
      </c>
      <c r="B20" s="16" t="s">
        <v>22</v>
      </c>
      <c r="C20" s="16">
        <v>3111</v>
      </c>
      <c r="D20" s="16" t="s">
        <v>2</v>
      </c>
      <c r="E20" s="16" t="s">
        <v>23</v>
      </c>
      <c r="F20" s="16" t="s">
        <v>24</v>
      </c>
      <c r="G20" s="17">
        <v>0.791666666666667</v>
      </c>
      <c r="H20" s="17">
        <v>0.875</v>
      </c>
      <c r="I20" s="16">
        <f t="shared" si="0"/>
        <v>1.99999999999999</v>
      </c>
      <c r="J20" s="16" t="s">
        <v>50</v>
      </c>
      <c r="K20" s="16">
        <f t="shared" si="1"/>
        <v>45</v>
      </c>
      <c r="L20" s="24">
        <f t="shared" si="2"/>
        <v>89.9999999999997</v>
      </c>
      <c r="M20" s="25"/>
      <c r="N20" s="16" t="s">
        <v>26</v>
      </c>
      <c r="O20" s="16" t="s">
        <v>2</v>
      </c>
      <c r="P20" s="16"/>
      <c r="Q20" s="16"/>
    </row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2" customHeight="1"/>
    <row r="29" ht="22" customHeight="1"/>
    <row r="30" ht="22" customHeight="1"/>
    <row r="31" ht="22" customHeight="1"/>
    <row r="32" ht="19" customHeight="1"/>
    <row r="33" ht="19" customHeight="1"/>
    <row r="34" ht="19" customHeight="1"/>
    <row r="35" ht="19" customHeight="1"/>
    <row r="37" ht="18" customHeight="1"/>
  </sheetData>
  <mergeCells count="38">
    <mergeCell ref="G8:I8"/>
    <mergeCell ref="L10:M10"/>
    <mergeCell ref="L11:M11"/>
    <mergeCell ref="L12:M12"/>
    <mergeCell ref="L13:M13"/>
    <mergeCell ref="L14:M14"/>
    <mergeCell ref="L15:M15"/>
    <mergeCell ref="P15:Q15"/>
    <mergeCell ref="L16:M16"/>
    <mergeCell ref="L17:M17"/>
    <mergeCell ref="L18:M18"/>
    <mergeCell ref="P18:Q18"/>
    <mergeCell ref="L19:M19"/>
    <mergeCell ref="L20:M20"/>
    <mergeCell ref="A8:A9"/>
    <mergeCell ref="B8:B9"/>
    <mergeCell ref="C5:C6"/>
    <mergeCell ref="C8:C9"/>
    <mergeCell ref="D5:D6"/>
    <mergeCell ref="D8:D9"/>
    <mergeCell ref="E5:E6"/>
    <mergeCell ref="E8:E9"/>
    <mergeCell ref="F5:F6"/>
    <mergeCell ref="F8:F9"/>
    <mergeCell ref="J8:J9"/>
    <mergeCell ref="K8:K9"/>
    <mergeCell ref="N8:N9"/>
    <mergeCell ref="O8:O9"/>
    <mergeCell ref="L8:M9"/>
    <mergeCell ref="P8:Q9"/>
    <mergeCell ref="A5:B6"/>
    <mergeCell ref="K5:L6"/>
    <mergeCell ref="G5:I6"/>
    <mergeCell ref="M5:O6"/>
    <mergeCell ref="P16:Q17"/>
    <mergeCell ref="P19:Q20"/>
    <mergeCell ref="P13:Q14"/>
    <mergeCell ref="A2:Q3"/>
  </mergeCells>
  <dataValidations count="1">
    <dataValidation type="list" allowBlank="1" showInputMessage="1" showErrorMessage="1" sqref="J10:J20">
      <formula1>#REF!</formula1>
    </dataValidation>
  </dataValidations>
  <pageMargins left="0.75" right="0.75" top="1" bottom="1" header="0.5" footer="0.5"/>
  <pageSetup paperSize="9" scale="37" orientation="portrait"/>
  <headerFooter/>
  <ignoredErrors>
    <ignoredError sqref="J10:J20" listDataValidatio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2024-02-26T01:58:59Z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7C7DC38F363B4290A889F779D803DFC0_11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v1.0_mb_FDcppHLZ9fEeJ1pzH6ToIg==</vt:lpwstr>
  </property>
</Properties>
</file>