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出入库登记表" sheetId="1" r:id="rId1"/>
    <sheet name="库存明细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<sst xmlns="http://schemas.openxmlformats.org/spreadsheetml/2006/main" count="78" uniqueCount="52">
  <si>
    <t>出入库管理明细表</t>
  </si>
  <si>
    <t>日期</t>
  </si>
  <si>
    <t>产品编码</t>
  </si>
  <si>
    <t>产品名称</t>
  </si>
  <si>
    <t>规格型号</t>
  </si>
  <si>
    <t>单位</t>
  </si>
  <si>
    <t>入库明细</t>
  </si>
  <si>
    <t>出库明细</t>
  </si>
  <si>
    <t>备注</t>
  </si>
  <si>
    <t>入库数量</t>
  </si>
  <si>
    <t>入库单价</t>
  </si>
  <si>
    <t>入库金额</t>
  </si>
  <si>
    <t>出库数量</t>
  </si>
  <si>
    <t>出库单价</t>
  </si>
  <si>
    <t>出库金额</t>
  </si>
  <si>
    <t>CP-003</t>
  </si>
  <si>
    <t>CP-001</t>
  </si>
  <si>
    <t>CP-006</t>
  </si>
  <si>
    <t>CP-004</t>
  </si>
  <si>
    <t>CP-009</t>
  </si>
  <si>
    <t>库存明细表</t>
  </si>
  <si>
    <t>统计区间：</t>
  </si>
  <si>
    <t>期初数量</t>
  </si>
  <si>
    <t>库存数量</t>
  </si>
  <si>
    <t>安全库存</t>
  </si>
  <si>
    <t>库存预警</t>
  </si>
  <si>
    <t>产品1</t>
  </si>
  <si>
    <t>规格1</t>
  </si>
  <si>
    <t>箱</t>
  </si>
  <si>
    <t>CP-002</t>
  </si>
  <si>
    <t>产品2</t>
  </si>
  <si>
    <t>规格2</t>
  </si>
  <si>
    <t>产品3</t>
  </si>
  <si>
    <t>规格3</t>
  </si>
  <si>
    <t>产品4</t>
  </si>
  <si>
    <t>规格4</t>
  </si>
  <si>
    <t>CP-005</t>
  </si>
  <si>
    <t>产品5</t>
  </si>
  <si>
    <t>规格5</t>
  </si>
  <si>
    <t>产品6</t>
  </si>
  <si>
    <t>规格6</t>
  </si>
  <si>
    <t>CP-007</t>
  </si>
  <si>
    <t>产品7</t>
  </si>
  <si>
    <t>规格7</t>
  </si>
  <si>
    <t>CP-008</t>
  </si>
  <si>
    <t>产品8</t>
  </si>
  <si>
    <t>规格8</t>
  </si>
  <si>
    <t>产品9</t>
  </si>
  <si>
    <t>规格9</t>
  </si>
  <si>
    <t>CP-010</t>
  </si>
  <si>
    <t>产品10</t>
  </si>
  <si>
    <t>规格10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</si>
</sst>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theme="1"/>
      <name val="微软雅黑"/>
      <charset val="134"/>
    </font>
    <font>
      <b/>
      <sz val="11"/>
      <color theme="0"/>
      <name val="微软雅黑"/>
      <charset val="134"/>
    </font>
    <font>
      <b/>
      <sz val="18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292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329298"/>
      </left>
      <right style="thin">
        <color theme="0"/>
      </right>
      <top style="medium">
        <color rgb="FF329298"/>
      </top>
      <bottom/>
      <diagonal/>
    </border>
    <border>
      <left style="thin">
        <color theme="0"/>
      </left>
      <right style="thin">
        <color theme="0"/>
      </right>
      <top style="medium">
        <color rgb="FF329298"/>
      </top>
      <bottom/>
      <diagonal/>
    </border>
    <border>
      <left style="medium">
        <color rgb="FF329298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medium">
        <color rgb="FF329298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/>
      </left>
      <right style="medium">
        <color rgb="FF329298"/>
      </right>
      <top style="medium">
        <color rgb="FF329298"/>
      </top>
      <bottom/>
      <diagonal/>
    </border>
    <border>
      <left style="thin">
        <color theme="0" tint="-0.35"/>
      </left>
      <right style="medium">
        <color rgb="FF329298"/>
      </right>
      <top/>
      <bottom style="thin">
        <color theme="0" tint="-0.35"/>
      </bottom>
      <diagonal/>
    </border>
    <border>
      <left style="thin">
        <color theme="0" tint="-0.35"/>
      </left>
      <right style="medium">
        <color rgb="FF329298"/>
      </right>
      <top style="thin">
        <color theme="0" tint="-0.35"/>
      </top>
      <bottom style="thin">
        <color theme="0" tint="-0.35"/>
      </bottom>
      <diagonal/>
    </border>
    <border>
      <left style="medium">
        <color rgb="FF329298"/>
      </left>
      <right style="thin">
        <color theme="0"/>
      </right>
      <top style="medium">
        <color rgb="FF329298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329298"/>
      </top>
      <bottom style="thin">
        <color theme="0"/>
      </bottom>
      <diagonal/>
    </border>
    <border>
      <left style="medium">
        <color rgb="FF329298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329298"/>
      </right>
      <top style="medium">
        <color rgb="FF329298"/>
      </top>
      <bottom style="thin">
        <color theme="0"/>
      </bottom>
      <diagonal/>
    </border>
    <border>
      <left style="thin">
        <color theme="0"/>
      </left>
      <right style="medium">
        <color rgb="FF329298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20" applyNumberFormat="0" applyAlignment="0" applyProtection="0">
      <alignment vertical="center"/>
    </xf>
    <xf numFmtId="0" fontId="15" fillId="5" borderId="21" applyNumberFormat="0" applyAlignment="0" applyProtection="0">
      <alignment vertical="center"/>
    </xf>
    <xf numFmtId="0" fontId="16" fillId="5" borderId="20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3" fontId="4" fillId="0" borderId="0" xfId="0" applyNumberFormat="1" applyFont="1" applyBorder="1" applyAlignment="1">
      <alignment horizontal="center" vertical="center"/>
    </xf>
    <xf numFmtId="43" fontId="1" fillId="0" borderId="0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3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3" fontId="5" fillId="2" borderId="13" xfId="0" applyNumberFormat="1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43" fontId="1" fillId="0" borderId="4" xfId="0" applyNumberFormat="1" applyFont="1" applyBorder="1" applyAlignment="1">
      <alignment horizontal="center" vertical="center"/>
    </xf>
    <xf numFmtId="43" fontId="1" fillId="0" borderId="6" xfId="0" applyNumberFormat="1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gradientFill degree="90">
          <stop position="0">
            <color theme="0"/>
          </stop>
          <stop position="1">
            <color theme="5"/>
          </stop>
        </gradientFill>
      </fill>
    </dxf>
  </dxfs>
  <tableStyles count="0" defaultTableStyle="TableStyleMedium2" defaultPivotStyle="PivotStyleLight16"/>
  <colors>
    <mruColors>
      <color rgb="003292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793750</xdr:colOff>
      <xdr:row>2</xdr:row>
      <xdr:rowOff>152400</xdr:rowOff>
    </xdr:from>
    <xdr:to>
      <xdr:col>11</xdr:col>
      <xdr:colOff>107950</xdr:colOff>
      <xdr:row>2</xdr:row>
      <xdr:rowOff>152400</xdr:rowOff>
    </xdr:to>
    <xdr:cxnSp>
      <xdr:nvCxnSpPr>
        <xdr:cNvPr id="2" name="直接连接符 1"/>
        <xdr:cNvCxnSpPr/>
      </xdr:nvCxnSpPr>
      <xdr:spPr>
        <a:xfrm>
          <a:off x="9813925" y="673100"/>
          <a:ext cx="45021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showGridLines="0" workbookViewId="0">
      <selection activeCell="A16" sqref="$A16:$XFD25"/>
    </sheetView>
  </sheetViews>
  <sheetFormatPr defaultColWidth="10.55" defaultRowHeight="25" customHeight="1"/>
  <cols>
    <col min="1" max="1" width="4" style="1" customWidth="1"/>
    <col min="2" max="2" width="14.1833333333333" style="1" customWidth="1"/>
    <col min="3" max="5" width="15.3583333333333" style="1" customWidth="1"/>
    <col min="6" max="6" width="9.55" style="1" customWidth="1"/>
    <col min="7" max="7" width="12.6416666666667" style="1" customWidth="1"/>
    <col min="8" max="8" width="12.9083333333333" style="15" customWidth="1"/>
    <col min="9" max="9" width="13.2666666666667" style="15" customWidth="1"/>
    <col min="10" max="10" width="12.2666666666667" style="1" customWidth="1"/>
    <col min="11" max="12" width="12.2666666666667" style="15" customWidth="1"/>
    <col min="13" max="16384" width="10.55" style="1" customWidth="1"/>
  </cols>
  <sheetData>
    <row r="1" ht="12" customHeight="1"/>
    <row r="2" ht="33" customHeight="1" spans="1:13">
      <c r="A2" s="16"/>
      <c r="B2" s="17" t="s">
        <v>0</v>
      </c>
      <c r="C2" s="17"/>
      <c r="D2" s="17"/>
      <c r="E2" s="17"/>
      <c r="F2" s="17"/>
      <c r="G2" s="17"/>
      <c r="H2" s="18"/>
      <c r="I2" s="18"/>
      <c r="J2" s="17"/>
      <c r="K2" s="18"/>
      <c r="L2" s="18"/>
      <c r="M2" s="17"/>
    </row>
    <row r="3" ht="9" customHeight="1" spans="1:13">
      <c r="A3" s="16"/>
      <c r="B3" s="16"/>
      <c r="C3" s="16"/>
      <c r="D3" s="16"/>
      <c r="E3" s="16"/>
      <c r="F3" s="16"/>
      <c r="G3" s="16"/>
      <c r="H3" s="19"/>
      <c r="I3" s="19"/>
      <c r="J3" s="16"/>
      <c r="K3" s="19"/>
      <c r="L3" s="19"/>
      <c r="M3" s="16"/>
    </row>
    <row r="4" ht="21" customHeight="1" spans="2:13">
      <c r="B4" s="20" t="s">
        <v>1</v>
      </c>
      <c r="C4" s="21" t="s">
        <v>2</v>
      </c>
      <c r="D4" s="21" t="s">
        <v>3</v>
      </c>
      <c r="E4" s="21" t="s">
        <v>4</v>
      </c>
      <c r="F4" s="5" t="s">
        <v>5</v>
      </c>
      <c r="G4" s="21" t="s">
        <v>6</v>
      </c>
      <c r="H4" s="22"/>
      <c r="I4" s="22"/>
      <c r="J4" s="21" t="s">
        <v>7</v>
      </c>
      <c r="K4" s="22"/>
      <c r="L4" s="22"/>
      <c r="M4" s="31" t="s">
        <v>8</v>
      </c>
    </row>
    <row r="5" ht="17" customHeight="1" spans="2:13">
      <c r="B5" s="23"/>
      <c r="C5" s="24"/>
      <c r="D5" s="24"/>
      <c r="E5" s="24"/>
      <c r="F5" s="25"/>
      <c r="G5" s="26" t="s">
        <v>9</v>
      </c>
      <c r="H5" s="27" t="s">
        <v>10</v>
      </c>
      <c r="I5" s="27" t="s">
        <v>11</v>
      </c>
      <c r="J5" s="26" t="s">
        <v>12</v>
      </c>
      <c r="K5" s="27" t="s">
        <v>13</v>
      </c>
      <c r="L5" s="27" t="s">
        <v>14</v>
      </c>
      <c r="M5" s="32"/>
    </row>
    <row r="6" ht="21" customHeight="1" spans="2:13">
      <c r="B6" s="28">
        <v>43952</v>
      </c>
      <c r="C6" s="7" t="s">
        <v>15</v>
      </c>
      <c r="D6" s="7" t="str">
        <f>IFERROR(VLOOKUP(C6,库存明细表!B:D,2,FALSE),"")</f>
        <v>产品3</v>
      </c>
      <c r="E6" s="7" t="str">
        <f>IFERROR(VLOOKUP(C6,库存明细表!B:D,3,FALSE),"")</f>
        <v>规格3</v>
      </c>
      <c r="F6" s="7" t="str">
        <f>IFERROR(VLOOKUP(C6,库存明细表!B:E,4,FALSE),"")</f>
        <v>箱</v>
      </c>
      <c r="G6" s="7">
        <v>13</v>
      </c>
      <c r="H6" s="29">
        <v>150</v>
      </c>
      <c r="I6" s="29">
        <f>G6*H6</f>
        <v>1950</v>
      </c>
      <c r="J6" s="7">
        <v>15</v>
      </c>
      <c r="K6" s="29">
        <v>130</v>
      </c>
      <c r="L6" s="29">
        <f>J6*K6</f>
        <v>1950</v>
      </c>
      <c r="M6" s="13"/>
    </row>
    <row r="7" ht="21" customHeight="1" spans="2:13">
      <c r="B7" s="28">
        <v>43953</v>
      </c>
      <c r="C7" s="9" t="s">
        <v>16</v>
      </c>
      <c r="D7" s="7" t="str">
        <f>IFERROR(VLOOKUP(C7,库存明细表!B:D,2,FALSE),"")</f>
        <v>产品1</v>
      </c>
      <c r="E7" s="7" t="str">
        <f>IFERROR(VLOOKUP(C7,库存明细表!B:D,3,FALSE),"")</f>
        <v>规格1</v>
      </c>
      <c r="F7" s="7" t="str">
        <f>IFERROR(VLOOKUP(C7,库存明细表!B:E,4,FALSE),"")</f>
        <v>箱</v>
      </c>
      <c r="G7" s="9">
        <v>16</v>
      </c>
      <c r="H7" s="30">
        <v>120</v>
      </c>
      <c r="I7" s="29">
        <f t="shared" ref="I7:I25" si="0">G7*H7</f>
        <v>1920</v>
      </c>
      <c r="J7" s="9">
        <v>12</v>
      </c>
      <c r="K7" s="30">
        <v>150</v>
      </c>
      <c r="L7" s="29">
        <f t="shared" ref="L7:L25" si="1">J7*K7</f>
        <v>1800</v>
      </c>
      <c r="M7" s="14"/>
    </row>
    <row r="8" ht="21" customHeight="1" spans="2:13">
      <c r="B8" s="28">
        <v>43954</v>
      </c>
      <c r="C8" s="9" t="s">
        <v>17</v>
      </c>
      <c r="D8" s="7" t="str">
        <f>IFERROR(VLOOKUP(C8,库存明细表!B:D,2,FALSE),"")</f>
        <v>产品6</v>
      </c>
      <c r="E8" s="7" t="str">
        <f>IFERROR(VLOOKUP(C8,库存明细表!B:D,3,FALSE),"")</f>
        <v>规格6</v>
      </c>
      <c r="F8" s="7" t="str">
        <f>IFERROR(VLOOKUP(C8,库存明细表!B:E,4,FALSE),"")</f>
        <v>箱</v>
      </c>
      <c r="G8" s="9">
        <v>22</v>
      </c>
      <c r="H8" s="30">
        <v>180</v>
      </c>
      <c r="I8" s="29">
        <f t="shared" si="0"/>
        <v>3960</v>
      </c>
      <c r="J8" s="9">
        <v>23</v>
      </c>
      <c r="K8" s="30">
        <v>230</v>
      </c>
      <c r="L8" s="29">
        <f t="shared" si="1"/>
        <v>5290</v>
      </c>
      <c r="M8" s="14"/>
    </row>
    <row r="9" ht="21" customHeight="1" spans="2:13">
      <c r="B9" s="28">
        <v>43955</v>
      </c>
      <c r="C9" s="9" t="s">
        <v>18</v>
      </c>
      <c r="D9" s="7" t="str">
        <f>IFERROR(VLOOKUP(C9,库存明细表!B:D,2,FALSE),"")</f>
        <v>产品4</v>
      </c>
      <c r="E9" s="7" t="str">
        <f>IFERROR(VLOOKUP(C9,库存明细表!B:D,3,FALSE),"")</f>
        <v>规格4</v>
      </c>
      <c r="F9" s="7" t="str">
        <f>IFERROR(VLOOKUP(C9,库存明细表!B:E,4,FALSE),"")</f>
        <v>箱</v>
      </c>
      <c r="G9" s="9">
        <v>24</v>
      </c>
      <c r="H9" s="30">
        <v>210</v>
      </c>
      <c r="I9" s="29">
        <f t="shared" si="0"/>
        <v>5040</v>
      </c>
      <c r="J9" s="9">
        <v>16</v>
      </c>
      <c r="K9" s="30">
        <v>180</v>
      </c>
      <c r="L9" s="29">
        <f t="shared" si="1"/>
        <v>2880</v>
      </c>
      <c r="M9" s="14"/>
    </row>
    <row r="10" ht="21" customHeight="1" spans="2:13">
      <c r="B10" s="28">
        <v>43956</v>
      </c>
      <c r="C10" s="9" t="s">
        <v>18</v>
      </c>
      <c r="D10" s="7" t="str">
        <f>IFERROR(VLOOKUP(C10,库存明细表!B:D,2,FALSE),"")</f>
        <v>产品4</v>
      </c>
      <c r="E10" s="7" t="str">
        <f>IFERROR(VLOOKUP(C10,库存明细表!B:D,3,FALSE),"")</f>
        <v>规格4</v>
      </c>
      <c r="F10" s="7" t="str">
        <f>IFERROR(VLOOKUP(C10,库存明细表!B:E,4,FALSE),"")</f>
        <v>箱</v>
      </c>
      <c r="G10" s="9">
        <v>31</v>
      </c>
      <c r="H10" s="30">
        <v>160</v>
      </c>
      <c r="I10" s="29">
        <f t="shared" si="0"/>
        <v>4960</v>
      </c>
      <c r="J10" s="9">
        <v>13</v>
      </c>
      <c r="K10" s="30">
        <v>120</v>
      </c>
      <c r="L10" s="29">
        <f t="shared" si="1"/>
        <v>1560</v>
      </c>
      <c r="M10" s="14"/>
    </row>
    <row r="11" ht="21" customHeight="1" spans="2:13">
      <c r="B11" s="28">
        <v>43957</v>
      </c>
      <c r="C11" s="9" t="s">
        <v>19</v>
      </c>
      <c r="D11" s="7" t="str">
        <f>IFERROR(VLOOKUP(C11,库存明细表!B:D,2,FALSE),"")</f>
        <v>产品9</v>
      </c>
      <c r="E11" s="7" t="str">
        <f>IFERROR(VLOOKUP(C11,库存明细表!B:D,3,FALSE),"")</f>
        <v>规格9</v>
      </c>
      <c r="F11" s="7" t="str">
        <f>IFERROR(VLOOKUP(C11,库存明细表!B:E,4,FALSE),"")</f>
        <v>箱</v>
      </c>
      <c r="G11" s="9">
        <v>18</v>
      </c>
      <c r="H11" s="30">
        <v>190</v>
      </c>
      <c r="I11" s="29">
        <f t="shared" si="0"/>
        <v>3420</v>
      </c>
      <c r="J11" s="9">
        <v>10</v>
      </c>
      <c r="K11" s="30">
        <v>110</v>
      </c>
      <c r="L11" s="29">
        <f t="shared" si="1"/>
        <v>1100</v>
      </c>
      <c r="M11" s="14"/>
    </row>
    <row r="12" ht="21" customHeight="1" spans="2:13">
      <c r="B12" s="28">
        <v>43958</v>
      </c>
      <c r="C12" s="9" t="s">
        <v>17</v>
      </c>
      <c r="D12" s="7" t="str">
        <f>IFERROR(VLOOKUP(C12,库存明细表!B:D,2,FALSE),"")</f>
        <v>产品6</v>
      </c>
      <c r="E12" s="7" t="str">
        <f>IFERROR(VLOOKUP(C12,库存明细表!B:D,3,FALSE),"")</f>
        <v>规格6</v>
      </c>
      <c r="F12" s="7" t="str">
        <f>IFERROR(VLOOKUP(C12,库存明细表!B:E,4,FALSE),"")</f>
        <v>箱</v>
      </c>
      <c r="G12" s="9">
        <v>36</v>
      </c>
      <c r="H12" s="30">
        <v>120</v>
      </c>
      <c r="I12" s="29">
        <f t="shared" si="0"/>
        <v>4320</v>
      </c>
      <c r="J12" s="9">
        <v>16</v>
      </c>
      <c r="K12" s="30">
        <v>140</v>
      </c>
      <c r="L12" s="29">
        <f t="shared" si="1"/>
        <v>2240</v>
      </c>
      <c r="M12" s="14"/>
    </row>
    <row r="13" ht="21" customHeight="1" spans="2:13">
      <c r="B13" s="28">
        <v>43959</v>
      </c>
      <c r="C13" s="9" t="s">
        <v>19</v>
      </c>
      <c r="D13" s="7" t="str">
        <f>IFERROR(VLOOKUP(C13,库存明细表!B:D,2,FALSE),"")</f>
        <v>产品9</v>
      </c>
      <c r="E13" s="7" t="str">
        <f>IFERROR(VLOOKUP(C13,库存明细表!B:D,3,FALSE),"")</f>
        <v>规格9</v>
      </c>
      <c r="F13" s="7" t="str">
        <f>IFERROR(VLOOKUP(C13,库存明细表!B:E,4,FALSE),"")</f>
        <v>箱</v>
      </c>
      <c r="G13" s="9">
        <v>25</v>
      </c>
      <c r="H13" s="30">
        <v>180</v>
      </c>
      <c r="I13" s="29">
        <f t="shared" si="0"/>
        <v>4500</v>
      </c>
      <c r="J13" s="9">
        <v>18</v>
      </c>
      <c r="K13" s="30">
        <v>170</v>
      </c>
      <c r="L13" s="29">
        <f t="shared" si="1"/>
        <v>3060</v>
      </c>
      <c r="M13" s="14"/>
    </row>
    <row r="14" ht="21" customHeight="1" spans="2:13">
      <c r="B14" s="28">
        <v>43960</v>
      </c>
      <c r="C14" s="9" t="s">
        <v>17</v>
      </c>
      <c r="D14" s="7" t="str">
        <f>IFERROR(VLOOKUP(C14,库存明细表!B:D,2,FALSE),"")</f>
        <v>产品6</v>
      </c>
      <c r="E14" s="7" t="str">
        <f>IFERROR(VLOOKUP(C14,库存明细表!B:D,3,FALSE),"")</f>
        <v>规格6</v>
      </c>
      <c r="F14" s="7" t="str">
        <f>IFERROR(VLOOKUP(C14,库存明细表!B:E,4,FALSE),"")</f>
        <v>箱</v>
      </c>
      <c r="G14" s="9">
        <v>19</v>
      </c>
      <c r="H14" s="30">
        <v>210</v>
      </c>
      <c r="I14" s="29">
        <f t="shared" si="0"/>
        <v>3990</v>
      </c>
      <c r="J14" s="9">
        <v>12</v>
      </c>
      <c r="K14" s="30">
        <v>190</v>
      </c>
      <c r="L14" s="29">
        <f t="shared" si="1"/>
        <v>2280</v>
      </c>
      <c r="M14" s="14"/>
    </row>
    <row r="15" ht="21" customHeight="1" spans="2:13">
      <c r="B15" s="28">
        <v>43961</v>
      </c>
      <c r="C15" s="9" t="s">
        <v>15</v>
      </c>
      <c r="D15" s="7" t="str">
        <f>IFERROR(VLOOKUP(C15,库存明细表!B:D,2,FALSE),"")</f>
        <v>产品3</v>
      </c>
      <c r="E15" s="7" t="str">
        <f>IFERROR(VLOOKUP(C15,库存明细表!B:D,3,FALSE),"")</f>
        <v>规格3</v>
      </c>
      <c r="F15" s="7" t="str">
        <f>IFERROR(VLOOKUP(C15,库存明细表!B:E,4,FALSE),"")</f>
        <v>箱</v>
      </c>
      <c r="G15" s="9">
        <v>17</v>
      </c>
      <c r="H15" s="30">
        <v>160</v>
      </c>
      <c r="I15" s="29">
        <f t="shared" si="0"/>
        <v>2720</v>
      </c>
      <c r="J15" s="9">
        <v>17</v>
      </c>
      <c r="K15" s="30">
        <v>210</v>
      </c>
      <c r="L15" s="29">
        <f t="shared" si="1"/>
        <v>3570</v>
      </c>
      <c r="M15" s="14"/>
    </row>
  </sheetData>
  <mergeCells count="9">
    <mergeCell ref="B2:M2"/>
    <mergeCell ref="G4:I4"/>
    <mergeCell ref="J4:L4"/>
    <mergeCell ref="B4:B5"/>
    <mergeCell ref="C4:C5"/>
    <mergeCell ref="D4:D5"/>
    <mergeCell ref="E4:E5"/>
    <mergeCell ref="F4:F5"/>
    <mergeCell ref="M4:M5"/>
  </mergeCells>
  <dataValidations count="1">
    <dataValidation type="list" allowBlank="1" showInputMessage="1" showErrorMessage="1" sqref="C6:C15 C16:C1048576">
      <formula1>库存明细表!$B$5:$B$192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4"/>
  <sheetViews>
    <sheetView showGridLines="0" tabSelected="1" workbookViewId="0">
      <selection activeCell="B14" sqref="B14:K14"/>
    </sheetView>
  </sheetViews>
  <sheetFormatPr defaultColWidth="10.45" defaultRowHeight="23" customHeight="1"/>
  <cols>
    <col min="1" max="1" width="4.45" style="2" customWidth="1"/>
    <col min="2" max="2" width="15.55" style="1" customWidth="1"/>
    <col min="3" max="3" width="13.7333333333333" style="1" customWidth="1"/>
    <col min="4" max="4" width="11.9083333333333" style="1" customWidth="1"/>
    <col min="5" max="5" width="9.09166666666667" style="1" customWidth="1"/>
    <col min="6" max="9" width="12.1833333333333" style="1" customWidth="1"/>
    <col min="10" max="11" width="14.9083333333333" style="1" customWidth="1"/>
    <col min="12" max="12" width="13.8166666666667" style="1" customWidth="1"/>
    <col min="13" max="16384" width="10.45" style="2" customWidth="1"/>
  </cols>
  <sheetData>
    <row r="1" ht="10" customHeight="1"/>
    <row r="2" ht="31" customHeight="1" spans="2:12">
      <c r="B2" s="3" t="s">
        <v>20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Height="1" spans="10:12">
      <c r="J3" s="1" t="s">
        <v>21</v>
      </c>
      <c r="K3" s="10">
        <v>43952</v>
      </c>
      <c r="L3" s="11">
        <v>43982</v>
      </c>
    </row>
    <row r="4" s="1" customFormat="1" ht="30" customHeight="1" spans="2:12">
      <c r="B4" s="4" t="s">
        <v>2</v>
      </c>
      <c r="C4" s="5" t="s">
        <v>3</v>
      </c>
      <c r="D4" s="5" t="s">
        <v>4</v>
      </c>
      <c r="E4" s="5" t="s">
        <v>5</v>
      </c>
      <c r="F4" s="5" t="s">
        <v>22</v>
      </c>
      <c r="G4" s="5" t="s">
        <v>9</v>
      </c>
      <c r="H4" s="5" t="s">
        <v>12</v>
      </c>
      <c r="I4" s="5" t="s">
        <v>23</v>
      </c>
      <c r="J4" s="5" t="s">
        <v>24</v>
      </c>
      <c r="K4" s="5" t="s">
        <v>25</v>
      </c>
      <c r="L4" s="12" t="s">
        <v>8</v>
      </c>
    </row>
    <row r="5" customHeight="1" spans="2:12">
      <c r="B5" s="6" t="s">
        <v>16</v>
      </c>
      <c r="C5" s="7" t="s">
        <v>26</v>
      </c>
      <c r="D5" s="7" t="s">
        <v>27</v>
      </c>
      <c r="E5" s="7" t="s">
        <v>28</v>
      </c>
      <c r="F5" s="7">
        <v>12</v>
      </c>
      <c r="G5" s="7">
        <f>IFERROR(SUMIF(出入库登记表!$C$6:$C$1990,B5,出入库登记表!$G$6:$G$1990),"")</f>
        <v>16</v>
      </c>
      <c r="H5" s="7">
        <f>IFERROR(SUMIF(出入库登记表!$C$6:$C$1990,B5,出入库登记表!$J$6:$J$1990),"")</f>
        <v>12</v>
      </c>
      <c r="I5" s="7">
        <f>IF(B5="","",F5+G5-H5)</f>
        <v>16</v>
      </c>
      <c r="J5" s="7">
        <v>20</v>
      </c>
      <c r="K5" s="7" t="str">
        <f>IF(B5="","",IF(I5&lt;J5,"库存不足",""))</f>
        <v>库存不足</v>
      </c>
      <c r="L5" s="13"/>
    </row>
    <row r="6" customHeight="1" spans="2:12">
      <c r="B6" s="8" t="s">
        <v>29</v>
      </c>
      <c r="C6" s="9" t="s">
        <v>30</v>
      </c>
      <c r="D6" s="9" t="s">
        <v>31</v>
      </c>
      <c r="E6" s="7" t="s">
        <v>28</v>
      </c>
      <c r="F6" s="9">
        <v>24</v>
      </c>
      <c r="G6" s="7">
        <f>IFERROR(SUMIF(出入库登记表!$C$6:$C$1990,B6,出入库登记表!$G$6:$G$1990),"")</f>
        <v>0</v>
      </c>
      <c r="H6" s="7">
        <f>IFERROR(SUMIF(出入库登记表!$C$6:$C$1990,B6,出入库登记表!$J$6:$J$1990),"")</f>
        <v>0</v>
      </c>
      <c r="I6" s="7">
        <f t="shared" ref="I6:I22" si="0">IF(B6="","",F6+G6-H6)</f>
        <v>24</v>
      </c>
      <c r="J6" s="9">
        <v>20</v>
      </c>
      <c r="K6" s="7" t="str">
        <f t="shared" ref="K6:K22" si="1">IF(B6="","",IF(I6&lt;J6,"库存不足",""))</f>
        <v/>
      </c>
      <c r="L6" s="14"/>
    </row>
    <row r="7" customHeight="1" spans="2:12">
      <c r="B7" s="8" t="s">
        <v>15</v>
      </c>
      <c r="C7" s="9" t="s">
        <v>32</v>
      </c>
      <c r="D7" s="9" t="s">
        <v>33</v>
      </c>
      <c r="E7" s="7" t="s">
        <v>28</v>
      </c>
      <c r="F7" s="9">
        <v>15</v>
      </c>
      <c r="G7" s="7">
        <f>IFERROR(SUMIF(出入库登记表!$C$6:$C$1990,B7,出入库登记表!$G$6:$G$1990),"")</f>
        <v>30</v>
      </c>
      <c r="H7" s="7">
        <f>IFERROR(SUMIF(出入库登记表!$C$6:$C$1990,B7,出入库登记表!$J$6:$J$1990),"")</f>
        <v>32</v>
      </c>
      <c r="I7" s="7">
        <f t="shared" si="0"/>
        <v>13</v>
      </c>
      <c r="J7" s="7">
        <v>20</v>
      </c>
      <c r="K7" s="7" t="str">
        <f t="shared" si="1"/>
        <v>库存不足</v>
      </c>
      <c r="L7" s="14"/>
    </row>
    <row r="8" customHeight="1" spans="2:12">
      <c r="B8" s="8" t="s">
        <v>18</v>
      </c>
      <c r="C8" s="9" t="s">
        <v>34</v>
      </c>
      <c r="D8" s="9" t="s">
        <v>35</v>
      </c>
      <c r="E8" s="7" t="s">
        <v>28</v>
      </c>
      <c r="F8" s="9">
        <v>20</v>
      </c>
      <c r="G8" s="7">
        <f>IFERROR(SUMIF(出入库登记表!$C$6:$C$1990,B8,出入库登记表!$G$6:$G$1990),"")</f>
        <v>55</v>
      </c>
      <c r="H8" s="7">
        <f>IFERROR(SUMIF(出入库登记表!$C$6:$C$1990,B8,出入库登记表!$J$6:$J$1990),"")</f>
        <v>29</v>
      </c>
      <c r="I8" s="7">
        <f t="shared" si="0"/>
        <v>46</v>
      </c>
      <c r="J8" s="9">
        <v>20</v>
      </c>
      <c r="K8" s="7" t="str">
        <f t="shared" si="1"/>
        <v/>
      </c>
      <c r="L8" s="14"/>
    </row>
    <row r="9" customHeight="1" spans="2:12">
      <c r="B9" s="8" t="s">
        <v>36</v>
      </c>
      <c r="C9" s="9" t="s">
        <v>37</v>
      </c>
      <c r="D9" s="9" t="s">
        <v>38</v>
      </c>
      <c r="E9" s="7" t="s">
        <v>28</v>
      </c>
      <c r="F9" s="9">
        <v>25</v>
      </c>
      <c r="G9" s="7">
        <f>IFERROR(SUMIF(出入库登记表!$C$6:$C$1990,B9,出入库登记表!$G$6:$G$1990),"")</f>
        <v>0</v>
      </c>
      <c r="H9" s="7">
        <f>IFERROR(SUMIF(出入库登记表!$C$6:$C$1990,B9,出入库登记表!$J$6:$J$1990),"")</f>
        <v>0</v>
      </c>
      <c r="I9" s="7">
        <f t="shared" si="0"/>
        <v>25</v>
      </c>
      <c r="J9" s="7">
        <v>20</v>
      </c>
      <c r="K9" s="7" t="str">
        <f t="shared" si="1"/>
        <v/>
      </c>
      <c r="L9" s="14"/>
    </row>
    <row r="10" customHeight="1" spans="2:12">
      <c r="B10" s="8" t="s">
        <v>17</v>
      </c>
      <c r="C10" s="9" t="s">
        <v>39</v>
      </c>
      <c r="D10" s="9" t="s">
        <v>40</v>
      </c>
      <c r="E10" s="7" t="s">
        <v>28</v>
      </c>
      <c r="F10" s="9">
        <v>35</v>
      </c>
      <c r="G10" s="7">
        <f>IFERROR(SUMIF(出入库登记表!$C$6:$C$1990,B10,出入库登记表!$G$6:$G$1990),"")</f>
        <v>77</v>
      </c>
      <c r="H10" s="7">
        <f>IFERROR(SUMIF(出入库登记表!$C$6:$C$1990,B10,出入库登记表!$J$6:$J$1990),"")</f>
        <v>51</v>
      </c>
      <c r="I10" s="7">
        <f t="shared" si="0"/>
        <v>61</v>
      </c>
      <c r="J10" s="9">
        <v>20</v>
      </c>
      <c r="K10" s="7" t="str">
        <f t="shared" si="1"/>
        <v/>
      </c>
      <c r="L10" s="14"/>
    </row>
    <row r="11" customHeight="1" spans="2:12">
      <c r="B11" s="8" t="s">
        <v>41</v>
      </c>
      <c r="C11" s="9" t="s">
        <v>42</v>
      </c>
      <c r="D11" s="9" t="s">
        <v>43</v>
      </c>
      <c r="E11" s="7" t="s">
        <v>28</v>
      </c>
      <c r="F11" s="9">
        <v>40</v>
      </c>
      <c r="G11" s="7">
        <f>IFERROR(SUMIF(出入库登记表!$C$6:$C$1990,B11,出入库登记表!$G$6:$G$1990),"")</f>
        <v>0</v>
      </c>
      <c r="H11" s="7">
        <f>IFERROR(SUMIF(出入库登记表!$C$6:$C$1990,B11,出入库登记表!$J$6:$J$1990),"")</f>
        <v>0</v>
      </c>
      <c r="I11" s="7">
        <f t="shared" si="0"/>
        <v>40</v>
      </c>
      <c r="J11" s="7">
        <v>20</v>
      </c>
      <c r="K11" s="7" t="str">
        <f t="shared" si="1"/>
        <v/>
      </c>
      <c r="L11" s="14"/>
    </row>
    <row r="12" customHeight="1" spans="2:12">
      <c r="B12" s="8" t="s">
        <v>44</v>
      </c>
      <c r="C12" s="9" t="s">
        <v>45</v>
      </c>
      <c r="D12" s="9" t="s">
        <v>46</v>
      </c>
      <c r="E12" s="7" t="s">
        <v>28</v>
      </c>
      <c r="F12" s="9">
        <v>22</v>
      </c>
      <c r="G12" s="7">
        <f>IFERROR(SUMIF(出入库登记表!$C$6:$C$1990,B12,出入库登记表!$G$6:$G$1990),"")</f>
        <v>0</v>
      </c>
      <c r="H12" s="7">
        <f>IFERROR(SUMIF(出入库登记表!$C$6:$C$1990,B12,出入库登记表!$J$6:$J$1990),"")</f>
        <v>0</v>
      </c>
      <c r="I12" s="7">
        <f t="shared" si="0"/>
        <v>22</v>
      </c>
      <c r="J12" s="9">
        <v>20</v>
      </c>
      <c r="K12" s="7" t="str">
        <f t="shared" si="1"/>
        <v/>
      </c>
      <c r="L12" s="14"/>
    </row>
    <row r="13" customHeight="1" spans="2:12">
      <c r="B13" s="8" t="s">
        <v>19</v>
      </c>
      <c r="C13" s="9" t="s">
        <v>47</v>
      </c>
      <c r="D13" s="9" t="s">
        <v>48</v>
      </c>
      <c r="E13" s="7" t="s">
        <v>28</v>
      </c>
      <c r="F13" s="9">
        <v>32</v>
      </c>
      <c r="G13" s="7">
        <f>IFERROR(SUMIF(出入库登记表!$C$6:$C$1990,B13,出入库登记表!$G$6:$G$1990),"")</f>
        <v>43</v>
      </c>
      <c r="H13" s="7">
        <f>IFERROR(SUMIF(出入库登记表!$C$6:$C$1990,B13,出入库登记表!$J$6:$J$1990),"")</f>
        <v>28</v>
      </c>
      <c r="I13" s="7">
        <f t="shared" si="0"/>
        <v>47</v>
      </c>
      <c r="J13" s="7">
        <v>20</v>
      </c>
      <c r="K13" s="7" t="str">
        <f t="shared" si="1"/>
        <v/>
      </c>
      <c r="L13" s="14"/>
    </row>
    <row r="14" customHeight="1" spans="2:12">
      <c r="B14" s="8" t="s">
        <v>49</v>
      </c>
      <c r="C14" s="9" t="s">
        <v>50</v>
      </c>
      <c r="D14" s="9" t="s">
        <v>51</v>
      </c>
      <c r="E14" s="7" t="s">
        <v>28</v>
      </c>
      <c r="F14" s="9">
        <v>18</v>
      </c>
      <c r="G14" s="7">
        <f>IFERROR(SUMIF(出入库登记表!$C$6:$C$1990,B14,出入库登记表!$G$6:$G$1990),"")</f>
        <v>0</v>
      </c>
      <c r="H14" s="7">
        <f>IFERROR(SUMIF(出入库登记表!$C$6:$C$1990,B14,出入库登记表!$J$6:$J$1990),"")</f>
        <v>0</v>
      </c>
      <c r="I14" s="7">
        <f t="shared" si="0"/>
        <v>18</v>
      </c>
      <c r="J14" s="9">
        <v>20</v>
      </c>
      <c r="K14" s="7" t="str">
        <f t="shared" si="1"/>
        <v>库存不足</v>
      </c>
      <c r="L14" s="14"/>
    </row>
  </sheetData>
  <mergeCells count="1">
    <mergeCell ref="B2:L2"/>
  </mergeCells>
  <conditionalFormatting sqref="K$1:K$1048576">
    <cfRule type="containsText" dxfId="0" priority="1" operator="between" text="库存不足">
      <formula>NOT(ISERROR(SEARCH("库存不足",K1)))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出入库登记表</vt:lpstr>
      <vt:lpstr>库存明细表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UMBRA~</cp:lastModifiedBy>
  <dcterms:created xsi:type="dcterms:W3CDTF">2020-05-04T12:30:00Z</dcterms:created>
  <dcterms:modified xsi:type="dcterms:W3CDTF">2024-02-23T05:23:03Z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KSOTemplateUUID">
    <vt:lpwstr>v1.0_mb_QDsOrs3Mrtj/rDpdvfC5zQ==</vt:lpwstr>
  </property>
  <property fmtid="{D5CDD505-2E9C-101B-9397-08002B2CF9AE}" pid="4" name="ICV">
    <vt:lpwstr>C788574BA7A04805A893F0C620603C62_12</vt:lpwstr>
  </property>
</Properties>
</file>