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数据统计表" sheetId="1" r:id="rId1"/>
    <sheet name="数据设置表" sheetId="2" r:id="rId2"/>
  </sheets>
  <definedNames>
    <definedName name="单位">数据设置表!$C$6:$Q$6</definedName>
    <definedName name="业务员">数据设置表!$C$9:$Q$9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<sst xmlns="http://schemas.openxmlformats.org/spreadsheetml/2006/main" count="220" uniqueCount="127">
  <si>
    <t xml:space="preserve">          商品销售和库存数据统计表</t>
  </si>
  <si>
    <t xml:space="preserve">                       Sales and inventory statistics</t>
  </si>
  <si>
    <t>界面管理</t>
  </si>
  <si>
    <t>序号</t>
  </si>
  <si>
    <t>日期</t>
  </si>
  <si>
    <t>单位：元</t>
  </si>
  <si>
    <t>数量统计</t>
  </si>
  <si>
    <t>金额统计</t>
  </si>
  <si>
    <t>业务员</t>
  </si>
  <si>
    <t>备注</t>
  </si>
  <si>
    <t>商品编号</t>
  </si>
  <si>
    <t>商品名称</t>
  </si>
  <si>
    <t>规格</t>
  </si>
  <si>
    <t>单位</t>
  </si>
  <si>
    <t>昨日结存</t>
  </si>
  <si>
    <t>本日售出</t>
  </si>
  <si>
    <t>本日结存</t>
  </si>
  <si>
    <t>本日销售</t>
  </si>
  <si>
    <t>平均售价</t>
  </si>
  <si>
    <t>当月累计</t>
  </si>
  <si>
    <t>名称1</t>
  </si>
  <si>
    <t>MM-1001</t>
  </si>
  <si>
    <t>瓶</t>
  </si>
  <si>
    <t>七桦</t>
  </si>
  <si>
    <t>管理界面</t>
  </si>
  <si>
    <t>名称2</t>
  </si>
  <si>
    <t>MM-1002</t>
  </si>
  <si>
    <t>个</t>
  </si>
  <si>
    <t>张三</t>
  </si>
  <si>
    <t>目标</t>
  </si>
  <si>
    <t>名称3</t>
  </si>
  <si>
    <t>MM-1003</t>
  </si>
  <si>
    <t>盒</t>
  </si>
  <si>
    <t>李四</t>
  </si>
  <si>
    <t>名称4</t>
  </si>
  <si>
    <t>MM-1004</t>
  </si>
  <si>
    <t>袋</t>
  </si>
  <si>
    <t>王五</t>
  </si>
  <si>
    <t>完成</t>
  </si>
  <si>
    <t>名称5</t>
  </si>
  <si>
    <t>MM-1005</t>
  </si>
  <si>
    <t>箱</t>
  </si>
  <si>
    <t>周六</t>
  </si>
  <si>
    <t>MM-1006</t>
  </si>
  <si>
    <t>只</t>
  </si>
  <si>
    <t>完成率</t>
  </si>
  <si>
    <t>名称7</t>
  </si>
  <si>
    <t>MM-1007</t>
  </si>
  <si>
    <t>名称8</t>
  </si>
  <si>
    <t>MM-1008</t>
  </si>
  <si>
    <t>斤</t>
  </si>
  <si>
    <t>查询界面</t>
  </si>
  <si>
    <t>名称9</t>
  </si>
  <si>
    <t>MM-1009</t>
  </si>
  <si>
    <t>KG</t>
  </si>
  <si>
    <t>开始日期</t>
  </si>
  <si>
    <t>MM-1010</t>
  </si>
  <si>
    <t>名称11</t>
  </si>
  <si>
    <t>MM-1011</t>
  </si>
  <si>
    <t>结束日期</t>
  </si>
  <si>
    <t>名称12</t>
  </si>
  <si>
    <t>MM-1012</t>
  </si>
  <si>
    <t>MM-1013</t>
  </si>
  <si>
    <t>销量</t>
  </si>
  <si>
    <t>名称14</t>
  </si>
  <si>
    <t>MM-1014</t>
  </si>
  <si>
    <t>名称15</t>
  </si>
  <si>
    <t>MM-1015</t>
  </si>
  <si>
    <t>销售额</t>
  </si>
  <si>
    <t>名称16</t>
  </si>
  <si>
    <t>MM-1016</t>
  </si>
  <si>
    <t>MM-1017</t>
  </si>
  <si>
    <t>统计界面</t>
  </si>
  <si>
    <t>名称18</t>
  </si>
  <si>
    <t>MM-1018</t>
  </si>
  <si>
    <t>期初金额</t>
  </si>
  <si>
    <t>名称19</t>
  </si>
  <si>
    <t>MM-1019</t>
  </si>
  <si>
    <t>名称20</t>
  </si>
  <si>
    <t>MM-1020</t>
  </si>
  <si>
    <t>销售金额</t>
  </si>
  <si>
    <t>名称21</t>
  </si>
  <si>
    <t>MM-1021</t>
  </si>
  <si>
    <t>名称22</t>
  </si>
  <si>
    <t>MM-1022</t>
  </si>
  <si>
    <t>期末金额</t>
  </si>
  <si>
    <t>名称23</t>
  </si>
  <si>
    <t>MM-1023</t>
  </si>
  <si>
    <t>名称24</t>
  </si>
  <si>
    <t>MM-1024</t>
  </si>
  <si>
    <t>销售数量</t>
  </si>
  <si>
    <t>名称25</t>
  </si>
  <si>
    <t>MM-1025</t>
  </si>
  <si>
    <t>名称26</t>
  </si>
  <si>
    <t>MM-1026</t>
  </si>
  <si>
    <t>名称27</t>
  </si>
  <si>
    <t>MM-1027</t>
  </si>
  <si>
    <t>名称28</t>
  </si>
  <si>
    <t>MM-1028</t>
  </si>
  <si>
    <t>分类界面</t>
  </si>
  <si>
    <t>名称29</t>
  </si>
  <si>
    <t>MM-1029</t>
  </si>
  <si>
    <t>输入产品</t>
  </si>
  <si>
    <t>名称30</t>
  </si>
  <si>
    <t>MM-1030</t>
  </si>
  <si>
    <t>名称31</t>
  </si>
  <si>
    <t>MM-1031</t>
  </si>
  <si>
    <t>名称32</t>
  </si>
  <si>
    <t>MM-1032</t>
  </si>
  <si>
    <t>名称33</t>
  </si>
  <si>
    <t>MM-1033</t>
  </si>
  <si>
    <t>名称34</t>
  </si>
  <si>
    <t>MM-1034</t>
  </si>
  <si>
    <t>名称35</t>
  </si>
  <si>
    <t>MM-1035</t>
  </si>
  <si>
    <t>输入姓名</t>
  </si>
  <si>
    <t>名称36</t>
  </si>
  <si>
    <t>MM-1036</t>
  </si>
  <si>
    <t>名称37</t>
  </si>
  <si>
    <t>MM-1037</t>
  </si>
  <si>
    <t>名称38</t>
  </si>
  <si>
    <t>MM-1038</t>
  </si>
  <si>
    <t>名称39</t>
  </si>
  <si>
    <t>MM-1039</t>
  </si>
  <si>
    <t>名称40</t>
  </si>
  <si>
    <t>MM-1040</t>
  </si>
  <si>
    <t>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</si>
</sst>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2"/>
      <color theme="1"/>
      <name val="微软雅黑"/>
      <charset val="134"/>
    </font>
    <font>
      <sz val="26"/>
      <color theme="0"/>
      <name val="微软雅黑"/>
      <charset val="134"/>
    </font>
    <font>
      <sz val="14"/>
      <color theme="0"/>
      <name val="微软雅黑"/>
      <charset val="134"/>
    </font>
    <font>
      <b/>
      <sz val="14"/>
      <color theme="0"/>
      <name val="微软雅黑"/>
      <charset val="134"/>
    </font>
    <font>
      <b/>
      <sz val="12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0"/>
      </right>
      <top style="thin">
        <color theme="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3"/>
      </top>
      <bottom style="thin">
        <color theme="0"/>
      </bottom>
      <diagonal/>
    </border>
    <border>
      <left style="thin">
        <color theme="3"/>
      </left>
      <right style="thin">
        <color theme="0"/>
      </right>
      <top style="thin">
        <color theme="0"/>
      </top>
      <bottom style="thin">
        <color theme="0" tint="-0.1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5"/>
      </bottom>
      <diagonal/>
    </border>
    <border>
      <left style="thin">
        <color theme="3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/>
      </left>
      <right style="thin">
        <color theme="3"/>
      </right>
      <top style="thin">
        <color theme="3"/>
      </top>
      <bottom style="thin">
        <color theme="0"/>
      </bottom>
      <diagonal/>
    </border>
    <border>
      <left style="thin">
        <color theme="0"/>
      </left>
      <right style="thin">
        <color theme="3"/>
      </right>
      <top style="thin">
        <color theme="0"/>
      </top>
      <bottom style="thin">
        <color theme="0" tint="-0.15"/>
      </bottom>
      <diagonal/>
    </border>
    <border>
      <left style="thin">
        <color theme="0" tint="-0.15"/>
      </left>
      <right style="thin">
        <color theme="3"/>
      </right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6" borderId="15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7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4" fontId="4" fillId="3" borderId="0" xfId="0" applyNumberFormat="1" applyFont="1" applyFill="1" applyAlignment="1">
      <alignment horizontal="left" vertical="center"/>
    </xf>
    <xf numFmtId="44" fontId="5" fillId="3" borderId="0" xfId="0" applyNumberFormat="1" applyFont="1" applyFill="1" applyAlignment="1">
      <alignment horizontal="left" vertical="center"/>
    </xf>
    <xf numFmtId="44" fontId="5" fillId="0" borderId="0" xfId="0" applyNumberFormat="1" applyFont="1" applyFill="1" applyAlignment="1">
      <alignment horizontal="left" vertical="center"/>
    </xf>
    <xf numFmtId="176" fontId="7" fillId="3" borderId="3" xfId="0" applyNumberFormat="1" applyFont="1" applyFill="1" applyBorder="1" applyAlignment="1">
      <alignment horizontal="center" vertical="center"/>
    </xf>
    <xf numFmtId="44" fontId="7" fillId="3" borderId="3" xfId="0" applyNumberFormat="1" applyFont="1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/>
    </xf>
    <xf numFmtId="44" fontId="7" fillId="3" borderId="5" xfId="0" applyNumberFormat="1" applyFont="1" applyFill="1" applyBorder="1" applyAlignment="1">
      <alignment horizontal="center" vertical="center"/>
    </xf>
    <xf numFmtId="176" fontId="8" fillId="0" borderId="7" xfId="0" applyNumberFormat="1" applyFont="1" applyFill="1" applyBorder="1" applyAlignment="1">
      <alignment horizontal="center" vertical="center"/>
    </xf>
    <xf numFmtId="44" fontId="8" fillId="0" borderId="7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EBAB"/>
      <color rgb="00FFDE75"/>
      <color rgb="00FFB3B3"/>
      <color rgb="00FFA7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177165</xdr:colOff>
      <xdr:row>1</xdr:row>
      <xdr:rowOff>88900</xdr:rowOff>
    </xdr:from>
    <xdr:to>
      <xdr:col>17</xdr:col>
      <xdr:colOff>681355</xdr:colOff>
      <xdr:row>2</xdr:row>
      <xdr:rowOff>152400</xdr:rowOff>
    </xdr:to>
    <xdr:grpSp>
      <xdr:nvGrpSpPr>
        <xdr:cNvPr id="2" name="组合 1"/>
        <xdr:cNvGrpSpPr/>
      </xdr:nvGrpSpPr>
      <xdr:grpSpPr>
        <a:xfrm>
          <a:off x="16217265" y="647700"/>
          <a:ext cx="504190" cy="530225"/>
          <a:chOff x="2736" y="7959"/>
          <a:chExt cx="1871" cy="1874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</xdr:grpSpPr>
      <xdr:sp>
        <xdr:nvSpPr>
          <xdr:cNvPr id="3" name="Freeform 193"/>
          <xdr:cNvSpPr/>
        </xdr:nvSpPr>
        <xdr:spPr>
          <a:xfrm>
            <a:off x="2736" y="7959"/>
            <a:ext cx="1871" cy="1873"/>
          </a:xfrm>
          <a:custGeom>
            <a:avLst/>
            <a:gdLst>
              <a:gd name="T0" fmla="*/ 390 w 390"/>
              <a:gd name="T1" fmla="*/ 354 h 390"/>
              <a:gd name="T2" fmla="*/ 354 w 390"/>
              <a:gd name="T3" fmla="*/ 390 h 390"/>
              <a:gd name="T4" fmla="*/ 36 w 390"/>
              <a:gd name="T5" fmla="*/ 390 h 390"/>
              <a:gd name="T6" fmla="*/ 0 w 390"/>
              <a:gd name="T7" fmla="*/ 354 h 390"/>
              <a:gd name="T8" fmla="*/ 0 w 390"/>
              <a:gd name="T9" fmla="*/ 36 h 390"/>
              <a:gd name="T10" fmla="*/ 36 w 390"/>
              <a:gd name="T11" fmla="*/ 0 h 390"/>
              <a:gd name="T12" fmla="*/ 354 w 390"/>
              <a:gd name="T13" fmla="*/ 0 h 390"/>
              <a:gd name="T14" fmla="*/ 390 w 390"/>
              <a:gd name="T15" fmla="*/ 36 h 390"/>
              <a:gd name="T16" fmla="*/ 390 w 390"/>
              <a:gd name="T17" fmla="*/ 354 h 3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90" h="390">
                <a:moveTo>
                  <a:pt x="390" y="354"/>
                </a:moveTo>
                <a:cubicBezTo>
                  <a:pt x="390" y="374"/>
                  <a:pt x="374" y="390"/>
                  <a:pt x="354" y="390"/>
                </a:cubicBezTo>
                <a:cubicBezTo>
                  <a:pt x="36" y="390"/>
                  <a:pt x="36" y="390"/>
                  <a:pt x="36" y="390"/>
                </a:cubicBezTo>
                <a:cubicBezTo>
                  <a:pt x="16" y="390"/>
                  <a:pt x="0" y="374"/>
                  <a:pt x="0" y="354"/>
                </a:cubicBezTo>
                <a:cubicBezTo>
                  <a:pt x="0" y="36"/>
                  <a:pt x="0" y="36"/>
                  <a:pt x="0" y="36"/>
                </a:cubicBezTo>
                <a:cubicBezTo>
                  <a:pt x="0" y="16"/>
                  <a:pt x="16" y="0"/>
                  <a:pt x="36" y="0"/>
                </a:cubicBezTo>
                <a:cubicBezTo>
                  <a:pt x="354" y="0"/>
                  <a:pt x="354" y="0"/>
                  <a:pt x="354" y="0"/>
                </a:cubicBezTo>
                <a:cubicBezTo>
                  <a:pt x="374" y="0"/>
                  <a:pt x="390" y="16"/>
                  <a:pt x="390" y="36"/>
                </a:cubicBezTo>
                <a:lnTo>
                  <a:pt x="390" y="354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4" name="Freeform 194"/>
          <xdr:cNvSpPr/>
        </xdr:nvSpPr>
        <xdr:spPr>
          <a:xfrm>
            <a:off x="3109" y="8325"/>
            <a:ext cx="1498" cy="1508"/>
          </a:xfrm>
          <a:custGeom>
            <a:avLst/>
            <a:gdLst>
              <a:gd name="T0" fmla="*/ 218 w 312"/>
              <a:gd name="T1" fmla="*/ 0 h 314"/>
              <a:gd name="T2" fmla="*/ 0 w 312"/>
              <a:gd name="T3" fmla="*/ 236 h 314"/>
              <a:gd name="T4" fmla="*/ 78 w 312"/>
              <a:gd name="T5" fmla="*/ 314 h 314"/>
              <a:gd name="T6" fmla="*/ 276 w 312"/>
              <a:gd name="T7" fmla="*/ 314 h 314"/>
              <a:gd name="T8" fmla="*/ 312 w 312"/>
              <a:gd name="T9" fmla="*/ 278 h 314"/>
              <a:gd name="T10" fmla="*/ 312 w 312"/>
              <a:gd name="T11" fmla="*/ 94 h 314"/>
              <a:gd name="T12" fmla="*/ 218 w 312"/>
              <a:gd name="T13" fmla="*/ 0 h 3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312" h="314">
                <a:moveTo>
                  <a:pt x="218" y="0"/>
                </a:moveTo>
                <a:cubicBezTo>
                  <a:pt x="0" y="236"/>
                  <a:pt x="0" y="236"/>
                  <a:pt x="0" y="236"/>
                </a:cubicBezTo>
                <a:cubicBezTo>
                  <a:pt x="78" y="314"/>
                  <a:pt x="78" y="314"/>
                  <a:pt x="78" y="314"/>
                </a:cubicBezTo>
                <a:cubicBezTo>
                  <a:pt x="276" y="314"/>
                  <a:pt x="276" y="314"/>
                  <a:pt x="276" y="314"/>
                </a:cubicBezTo>
                <a:cubicBezTo>
                  <a:pt x="296" y="314"/>
                  <a:pt x="312" y="298"/>
                  <a:pt x="312" y="278"/>
                </a:cubicBezTo>
                <a:cubicBezTo>
                  <a:pt x="312" y="94"/>
                  <a:pt x="312" y="94"/>
                  <a:pt x="312" y="94"/>
                </a:cubicBezTo>
                <a:lnTo>
                  <a:pt x="218" y="0"/>
                </a:lnTo>
                <a:close/>
              </a:path>
            </a:pathLst>
          </a:custGeom>
          <a:solidFill>
            <a:schemeClr val="bg1">
              <a:lumMod val="75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5" name="Freeform 195"/>
          <xdr:cNvSpPr/>
        </xdr:nvSpPr>
        <xdr:spPr>
          <a:xfrm>
            <a:off x="3797" y="8544"/>
            <a:ext cx="580" cy="938"/>
          </a:xfrm>
          <a:custGeom>
            <a:avLst/>
            <a:gdLst>
              <a:gd name="T0" fmla="*/ 105 w 121"/>
              <a:gd name="T1" fmla="*/ 0 h 195"/>
              <a:gd name="T2" fmla="*/ 48 w 121"/>
              <a:gd name="T3" fmla="*/ 0 h 195"/>
              <a:gd name="T4" fmla="*/ 34 w 121"/>
              <a:gd name="T5" fmla="*/ 14 h 195"/>
              <a:gd name="T6" fmla="*/ 26 w 121"/>
              <a:gd name="T7" fmla="*/ 22 h 195"/>
              <a:gd name="T8" fmla="*/ 0 w 121"/>
              <a:gd name="T9" fmla="*/ 22 h 195"/>
              <a:gd name="T10" fmla="*/ 13 w 121"/>
              <a:gd name="T11" fmla="*/ 35 h 195"/>
              <a:gd name="T12" fmla="*/ 56 w 121"/>
              <a:gd name="T13" fmla="*/ 35 h 195"/>
              <a:gd name="T14" fmla="*/ 61 w 121"/>
              <a:gd name="T15" fmla="*/ 41 h 195"/>
              <a:gd name="T16" fmla="*/ 41 w 121"/>
              <a:gd name="T17" fmla="*/ 153 h 195"/>
              <a:gd name="T18" fmla="*/ 72 w 121"/>
              <a:gd name="T19" fmla="*/ 195 h 195"/>
              <a:gd name="T20" fmla="*/ 83 w 121"/>
              <a:gd name="T21" fmla="*/ 195 h 195"/>
              <a:gd name="T22" fmla="*/ 83 w 121"/>
              <a:gd name="T23" fmla="*/ 195 h 195"/>
              <a:gd name="T24" fmla="*/ 83 w 121"/>
              <a:gd name="T25" fmla="*/ 195 h 195"/>
              <a:gd name="T26" fmla="*/ 88 w 121"/>
              <a:gd name="T27" fmla="*/ 188 h 195"/>
              <a:gd name="T28" fmla="*/ 119 w 121"/>
              <a:gd name="T29" fmla="*/ 14 h 195"/>
              <a:gd name="T30" fmla="*/ 105 w 121"/>
              <a:gd name="T31" fmla="*/ 0 h 1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21" h="195">
                <a:moveTo>
                  <a:pt x="105" y="0"/>
                </a:moveTo>
                <a:cubicBezTo>
                  <a:pt x="48" y="0"/>
                  <a:pt x="48" y="0"/>
                  <a:pt x="48" y="0"/>
                </a:cubicBezTo>
                <a:cubicBezTo>
                  <a:pt x="41" y="0"/>
                  <a:pt x="34" y="7"/>
                  <a:pt x="34" y="14"/>
                </a:cubicBezTo>
                <a:cubicBezTo>
                  <a:pt x="34" y="22"/>
                  <a:pt x="26" y="22"/>
                  <a:pt x="26" y="22"/>
                </a:cubicBezTo>
                <a:cubicBezTo>
                  <a:pt x="0" y="22"/>
                  <a:pt x="0" y="22"/>
                  <a:pt x="0" y="22"/>
                </a:cubicBezTo>
                <a:cubicBezTo>
                  <a:pt x="2" y="27"/>
                  <a:pt x="7" y="31"/>
                  <a:pt x="13" y="35"/>
                </a:cubicBezTo>
                <a:cubicBezTo>
                  <a:pt x="56" y="35"/>
                  <a:pt x="56" y="35"/>
                  <a:pt x="56" y="35"/>
                </a:cubicBezTo>
                <a:cubicBezTo>
                  <a:pt x="59" y="35"/>
                  <a:pt x="62" y="38"/>
                  <a:pt x="61" y="41"/>
                </a:cubicBezTo>
                <a:cubicBezTo>
                  <a:pt x="41" y="153"/>
                  <a:pt x="41" y="153"/>
                  <a:pt x="41" y="153"/>
                </a:cubicBezTo>
                <a:cubicBezTo>
                  <a:pt x="72" y="195"/>
                  <a:pt x="72" y="195"/>
                  <a:pt x="72" y="195"/>
                </a:cubicBezTo>
                <a:cubicBezTo>
                  <a:pt x="83" y="195"/>
                  <a:pt x="83" y="195"/>
                  <a:pt x="83" y="195"/>
                </a:cubicBezTo>
                <a:cubicBezTo>
                  <a:pt x="83" y="195"/>
                  <a:pt x="83" y="195"/>
                  <a:pt x="83" y="195"/>
                </a:cubicBezTo>
                <a:cubicBezTo>
                  <a:pt x="83" y="195"/>
                  <a:pt x="83" y="195"/>
                  <a:pt x="83" y="195"/>
                </a:cubicBezTo>
                <a:cubicBezTo>
                  <a:pt x="85" y="195"/>
                  <a:pt x="88" y="192"/>
                  <a:pt x="88" y="188"/>
                </a:cubicBezTo>
                <a:cubicBezTo>
                  <a:pt x="119" y="14"/>
                  <a:pt x="119" y="14"/>
                  <a:pt x="119" y="14"/>
                </a:cubicBezTo>
                <a:cubicBezTo>
                  <a:pt x="121" y="2"/>
                  <a:pt x="115" y="0"/>
                  <a:pt x="105" y="0"/>
                </a:cubicBezTo>
                <a:close/>
              </a:path>
            </a:pathLst>
          </a:custGeom>
          <a:solidFill>
            <a:srgbClr val="524A5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6" name="Freeform 196"/>
          <xdr:cNvSpPr/>
        </xdr:nvSpPr>
        <xdr:spPr>
          <a:xfrm>
            <a:off x="3193" y="8315"/>
            <a:ext cx="988" cy="1157"/>
          </a:xfrm>
          <a:custGeom>
            <a:avLst/>
            <a:gdLst>
              <a:gd name="T0" fmla="*/ 148 w 206"/>
              <a:gd name="T1" fmla="*/ 0 h 241"/>
              <a:gd name="T2" fmla="*/ 125 w 206"/>
              <a:gd name="T3" fmla="*/ 0 h 241"/>
              <a:gd name="T4" fmla="*/ 80 w 206"/>
              <a:gd name="T5" fmla="*/ 0 h 241"/>
              <a:gd name="T6" fmla="*/ 58 w 206"/>
              <a:gd name="T7" fmla="*/ 0 h 241"/>
              <a:gd name="T8" fmla="*/ 11 w 206"/>
              <a:gd name="T9" fmla="*/ 0 h 241"/>
              <a:gd name="T10" fmla="*/ 0 w 206"/>
              <a:gd name="T11" fmla="*/ 12 h 241"/>
              <a:gd name="T12" fmla="*/ 0 w 206"/>
              <a:gd name="T13" fmla="*/ 61 h 241"/>
              <a:gd name="T14" fmla="*/ 0 w 206"/>
              <a:gd name="T15" fmla="*/ 85 h 241"/>
              <a:gd name="T16" fmla="*/ 0 w 206"/>
              <a:gd name="T17" fmla="*/ 229 h 241"/>
              <a:gd name="T18" fmla="*/ 11 w 206"/>
              <a:gd name="T19" fmla="*/ 241 h 241"/>
              <a:gd name="T20" fmla="*/ 195 w 206"/>
              <a:gd name="T21" fmla="*/ 241 h 241"/>
              <a:gd name="T22" fmla="*/ 206 w 206"/>
              <a:gd name="T23" fmla="*/ 229 h 241"/>
              <a:gd name="T24" fmla="*/ 206 w 206"/>
              <a:gd name="T25" fmla="*/ 85 h 241"/>
              <a:gd name="T26" fmla="*/ 206 w 206"/>
              <a:gd name="T27" fmla="*/ 61 h 241"/>
              <a:gd name="T28" fmla="*/ 206 w 206"/>
              <a:gd name="T29" fmla="*/ 12 h 241"/>
              <a:gd name="T30" fmla="*/ 195 w 206"/>
              <a:gd name="T31" fmla="*/ 0 h 241"/>
              <a:gd name="T32" fmla="*/ 148 w 206"/>
              <a:gd name="T33" fmla="*/ 0 h 2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206" h="241">
                <a:moveTo>
                  <a:pt x="148" y="0"/>
                </a:moveTo>
                <a:cubicBezTo>
                  <a:pt x="142" y="0"/>
                  <a:pt x="132" y="0"/>
                  <a:pt x="125" y="0"/>
                </a:cubicBezTo>
                <a:cubicBezTo>
                  <a:pt x="80" y="0"/>
                  <a:pt x="80" y="0"/>
                  <a:pt x="80" y="0"/>
                </a:cubicBezTo>
                <a:cubicBezTo>
                  <a:pt x="74" y="0"/>
                  <a:pt x="64" y="0"/>
                  <a:pt x="58" y="0"/>
                </a:cubicBezTo>
                <a:cubicBezTo>
                  <a:pt x="11" y="0"/>
                  <a:pt x="11" y="0"/>
                  <a:pt x="11" y="0"/>
                </a:cubicBezTo>
                <a:cubicBezTo>
                  <a:pt x="5" y="0"/>
                  <a:pt x="0" y="5"/>
                  <a:pt x="0" y="12"/>
                </a:cubicBezTo>
                <a:cubicBezTo>
                  <a:pt x="0" y="61"/>
                  <a:pt x="0" y="61"/>
                  <a:pt x="0" y="61"/>
                </a:cubicBezTo>
                <a:cubicBezTo>
                  <a:pt x="0" y="68"/>
                  <a:pt x="0" y="78"/>
                  <a:pt x="0" y="85"/>
                </a:cubicBezTo>
                <a:cubicBezTo>
                  <a:pt x="0" y="229"/>
                  <a:pt x="0" y="229"/>
                  <a:pt x="0" y="229"/>
                </a:cubicBezTo>
                <a:cubicBezTo>
                  <a:pt x="0" y="235"/>
                  <a:pt x="5" y="241"/>
                  <a:pt x="11" y="241"/>
                </a:cubicBezTo>
                <a:cubicBezTo>
                  <a:pt x="195" y="241"/>
                  <a:pt x="195" y="241"/>
                  <a:pt x="195" y="241"/>
                </a:cubicBezTo>
                <a:cubicBezTo>
                  <a:pt x="201" y="241"/>
                  <a:pt x="206" y="235"/>
                  <a:pt x="206" y="229"/>
                </a:cubicBezTo>
                <a:cubicBezTo>
                  <a:pt x="206" y="85"/>
                  <a:pt x="206" y="85"/>
                  <a:pt x="206" y="85"/>
                </a:cubicBezTo>
                <a:cubicBezTo>
                  <a:pt x="206" y="78"/>
                  <a:pt x="206" y="68"/>
                  <a:pt x="206" y="61"/>
                </a:cubicBezTo>
                <a:cubicBezTo>
                  <a:pt x="206" y="12"/>
                  <a:pt x="206" y="12"/>
                  <a:pt x="206" y="12"/>
                </a:cubicBezTo>
                <a:cubicBezTo>
                  <a:pt x="206" y="5"/>
                  <a:pt x="201" y="0"/>
                  <a:pt x="195" y="0"/>
                </a:cubicBezTo>
                <a:lnTo>
                  <a:pt x="148" y="0"/>
                </a:lnTo>
                <a:close/>
              </a:path>
            </a:pathLst>
          </a:custGeom>
          <a:solidFill>
            <a:srgbClr val="F7E5C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7" name="Rectangle 197"/>
          <xdr:cNvSpPr>
            <a:spLocks noChangeArrowheads="1"/>
          </xdr:cNvSpPr>
        </xdr:nvSpPr>
        <xdr:spPr>
          <a:xfrm>
            <a:off x="3678" y="8487"/>
            <a:ext cx="392" cy="53"/>
          </a:xfrm>
          <a:prstGeom prst="rect">
            <a:avLst/>
          </a:prstGeom>
          <a:solidFill>
            <a:srgbClr val="15949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8" name="Rectangle 198"/>
          <xdr:cNvSpPr>
            <a:spLocks noChangeArrowheads="1"/>
          </xdr:cNvSpPr>
        </xdr:nvSpPr>
        <xdr:spPr>
          <a:xfrm>
            <a:off x="3678" y="8621"/>
            <a:ext cx="392" cy="53"/>
          </a:xfrm>
          <a:prstGeom prst="rect">
            <a:avLst/>
          </a:prstGeom>
          <a:solidFill>
            <a:srgbClr val="15949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9" name="Freeform 199"/>
          <xdr:cNvSpPr/>
        </xdr:nvSpPr>
        <xdr:spPr>
          <a:xfrm>
            <a:off x="3268" y="8487"/>
            <a:ext cx="274" cy="187"/>
          </a:xfrm>
          <a:custGeom>
            <a:avLst/>
            <a:gdLst>
              <a:gd name="T0" fmla="*/ 135 w 135"/>
              <a:gd name="T1" fmla="*/ 2 h 92"/>
              <a:gd name="T2" fmla="*/ 135 w 135"/>
              <a:gd name="T3" fmla="*/ 0 h 92"/>
              <a:gd name="T4" fmla="*/ 0 w 135"/>
              <a:gd name="T5" fmla="*/ 0 h 92"/>
              <a:gd name="T6" fmla="*/ 0 w 135"/>
              <a:gd name="T7" fmla="*/ 2 h 92"/>
              <a:gd name="T8" fmla="*/ 0 w 135"/>
              <a:gd name="T9" fmla="*/ 26 h 92"/>
              <a:gd name="T10" fmla="*/ 0 w 135"/>
              <a:gd name="T11" fmla="*/ 92 h 92"/>
              <a:gd name="T12" fmla="*/ 135 w 135"/>
              <a:gd name="T13" fmla="*/ 92 h 92"/>
              <a:gd name="T14" fmla="*/ 135 w 135"/>
              <a:gd name="T15" fmla="*/ 2 h 92"/>
              <a:gd name="T16" fmla="*/ 135 w 135"/>
              <a:gd name="T17" fmla="*/ 2 h 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35" h="92">
                <a:moveTo>
                  <a:pt x="135" y="2"/>
                </a:moveTo>
                <a:lnTo>
                  <a:pt x="135" y="0"/>
                </a:lnTo>
                <a:lnTo>
                  <a:pt x="0" y="0"/>
                </a:lnTo>
                <a:lnTo>
                  <a:pt x="0" y="2"/>
                </a:lnTo>
                <a:lnTo>
                  <a:pt x="0" y="26"/>
                </a:lnTo>
                <a:lnTo>
                  <a:pt x="0" y="92"/>
                </a:lnTo>
                <a:lnTo>
                  <a:pt x="135" y="92"/>
                </a:lnTo>
                <a:lnTo>
                  <a:pt x="135" y="2"/>
                </a:lnTo>
                <a:lnTo>
                  <a:pt x="135" y="2"/>
                </a:lnTo>
                <a:close/>
              </a:path>
            </a:pathLst>
          </a:custGeom>
          <a:solidFill>
            <a:srgbClr val="F5773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10" name="Rectangle 200"/>
          <xdr:cNvSpPr>
            <a:spLocks noChangeArrowheads="1"/>
          </xdr:cNvSpPr>
        </xdr:nvSpPr>
        <xdr:spPr>
          <a:xfrm>
            <a:off x="3298" y="8741"/>
            <a:ext cx="771" cy="49"/>
          </a:xfrm>
          <a:prstGeom prst="rect">
            <a:avLst/>
          </a:prstGeom>
          <a:solidFill>
            <a:srgbClr val="15949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>
        <xdr:nvSpPr>
          <xdr:cNvPr id="11" name="Freeform 201"/>
          <xdr:cNvSpPr/>
        </xdr:nvSpPr>
        <xdr:spPr>
          <a:xfrm>
            <a:off x="2981" y="8779"/>
            <a:ext cx="1218" cy="702"/>
          </a:xfrm>
          <a:custGeom>
            <a:avLst/>
            <a:gdLst>
              <a:gd name="T0" fmla="*/ 254 w 254"/>
              <a:gd name="T1" fmla="*/ 146 h 146"/>
              <a:gd name="T2" fmla="*/ 240 w 254"/>
              <a:gd name="T3" fmla="*/ 102 h 146"/>
              <a:gd name="T4" fmla="*/ 240 w 254"/>
              <a:gd name="T5" fmla="*/ 104 h 146"/>
              <a:gd name="T6" fmla="*/ 222 w 254"/>
              <a:gd name="T7" fmla="*/ 12 h 146"/>
              <a:gd name="T8" fmla="*/ 201 w 254"/>
              <a:gd name="T9" fmla="*/ 0 h 146"/>
              <a:gd name="T10" fmla="*/ 58 w 254"/>
              <a:gd name="T11" fmla="*/ 0 h 146"/>
              <a:gd name="T12" fmla="*/ 51 w 254"/>
              <a:gd name="T13" fmla="*/ 0 h 146"/>
              <a:gd name="T14" fmla="*/ 13 w 254"/>
              <a:gd name="T15" fmla="*/ 0 h 146"/>
              <a:gd name="T16" fmla="*/ 0 w 254"/>
              <a:gd name="T17" fmla="*/ 12 h 146"/>
              <a:gd name="T18" fmla="*/ 23 w 254"/>
              <a:gd name="T19" fmla="*/ 134 h 146"/>
              <a:gd name="T20" fmla="*/ 45 w 254"/>
              <a:gd name="T21" fmla="*/ 146 h 146"/>
              <a:gd name="T22" fmla="*/ 253 w 254"/>
              <a:gd name="T23" fmla="*/ 146 h 146"/>
              <a:gd name="T24" fmla="*/ 253 w 254"/>
              <a:gd name="T25" fmla="*/ 146 h 146"/>
              <a:gd name="T26" fmla="*/ 253 w 254"/>
              <a:gd name="T27" fmla="*/ 146 h 146"/>
              <a:gd name="T28" fmla="*/ 254 w 254"/>
              <a:gd name="T29" fmla="*/ 146 h 1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254" h="146">
                <a:moveTo>
                  <a:pt x="254" y="146"/>
                </a:moveTo>
                <a:cubicBezTo>
                  <a:pt x="250" y="137"/>
                  <a:pt x="244" y="119"/>
                  <a:pt x="240" y="102"/>
                </a:cubicBezTo>
                <a:cubicBezTo>
                  <a:pt x="240" y="104"/>
                  <a:pt x="240" y="104"/>
                  <a:pt x="240" y="104"/>
                </a:cubicBezTo>
                <a:cubicBezTo>
                  <a:pt x="222" y="12"/>
                  <a:pt x="222" y="12"/>
                  <a:pt x="222" y="12"/>
                </a:cubicBezTo>
                <a:cubicBezTo>
                  <a:pt x="221" y="4"/>
                  <a:pt x="211" y="0"/>
                  <a:pt x="201" y="0"/>
                </a:cubicBezTo>
                <a:cubicBezTo>
                  <a:pt x="58" y="0"/>
                  <a:pt x="58" y="0"/>
                  <a:pt x="58" y="0"/>
                </a:cubicBezTo>
                <a:cubicBezTo>
                  <a:pt x="51" y="0"/>
                  <a:pt x="51" y="0"/>
                  <a:pt x="51" y="0"/>
                </a:cubicBezTo>
                <a:cubicBezTo>
                  <a:pt x="13" y="0"/>
                  <a:pt x="13" y="0"/>
                  <a:pt x="13" y="0"/>
                </a:cubicBezTo>
                <a:cubicBezTo>
                  <a:pt x="6" y="0"/>
                  <a:pt x="0" y="5"/>
                  <a:pt x="0" y="12"/>
                </a:cubicBezTo>
                <a:cubicBezTo>
                  <a:pt x="23" y="134"/>
                  <a:pt x="23" y="134"/>
                  <a:pt x="23" y="134"/>
                </a:cubicBezTo>
                <a:cubicBezTo>
                  <a:pt x="26" y="144"/>
                  <a:pt x="36" y="146"/>
                  <a:pt x="45" y="146"/>
                </a:cubicBezTo>
                <a:cubicBezTo>
                  <a:pt x="253" y="146"/>
                  <a:pt x="253" y="146"/>
                  <a:pt x="253" y="146"/>
                </a:cubicBezTo>
                <a:cubicBezTo>
                  <a:pt x="253" y="146"/>
                  <a:pt x="253" y="146"/>
                  <a:pt x="253" y="146"/>
                </a:cubicBezTo>
                <a:cubicBezTo>
                  <a:pt x="253" y="146"/>
                  <a:pt x="253" y="146"/>
                  <a:pt x="253" y="146"/>
                </a:cubicBezTo>
                <a:cubicBezTo>
                  <a:pt x="253" y="146"/>
                  <a:pt x="254" y="146"/>
                  <a:pt x="254" y="146"/>
                </a:cubicBezTo>
                <a:close/>
              </a:path>
            </a:pathLst>
          </a:custGeom>
          <a:solidFill>
            <a:srgbClr val="524A5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6"/>
  <sheetViews>
    <sheetView showGridLines="0" tabSelected="1" zoomScale="70" zoomScaleNormal="70" workbookViewId="0">
      <selection activeCell="F10" sqref="F10:O10"/>
    </sheetView>
  </sheetViews>
  <sheetFormatPr defaultColWidth="9" defaultRowHeight="20" customHeight="1"/>
  <cols>
    <col min="1" max="2" width="9" style="2"/>
    <col min="3" max="3" width="10.6333333333333" style="6" customWidth="1"/>
    <col min="4" max="4" width="20.6333333333333" style="7" customWidth="1"/>
    <col min="5" max="5" width="3.63333333333333" style="2" customWidth="1"/>
    <col min="6" max="14" width="12.6333333333333" style="2" customWidth="1"/>
    <col min="15" max="15" width="14.6333333333333" style="8" customWidth="1"/>
    <col min="16" max="17" width="14.6333333333333" style="9" customWidth="1"/>
    <col min="18" max="18" width="12.6333333333333" style="8" customWidth="1"/>
    <col min="19" max="19" width="12.6333333333333" style="2" customWidth="1"/>
    <col min="20" max="20" width="9" style="2"/>
    <col min="21" max="21" width="15.275" style="2"/>
    <col min="22" max="16384" width="9" style="2"/>
  </cols>
  <sheetData>
    <row r="1" ht="44" customHeight="1" spans="15:18">
      <c r="O1" s="2"/>
      <c r="R1" s="2"/>
    </row>
    <row r="2" ht="36.75" spans="3:19">
      <c r="C2" s="10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29"/>
      <c r="Q2" s="29"/>
      <c r="R2" s="10"/>
      <c r="S2" s="10"/>
    </row>
    <row r="3" ht="20.25" spans="3:19">
      <c r="C3" s="11" t="s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30"/>
      <c r="Q3" s="30"/>
      <c r="R3" s="11"/>
      <c r="S3" s="11"/>
    </row>
    <row r="4" ht="20.25" spans="3:19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31"/>
      <c r="Q4" s="31"/>
      <c r="R4" s="12"/>
      <c r="S4" s="12"/>
    </row>
    <row r="5" customHeight="1" spans="3:19">
      <c r="C5" s="13" t="s">
        <v>2</v>
      </c>
      <c r="D5" s="13"/>
      <c r="F5" s="14" t="s">
        <v>3</v>
      </c>
      <c r="G5" s="15" t="s">
        <v>4</v>
      </c>
      <c r="H5" s="15" t="s">
        <v>5</v>
      </c>
      <c r="I5" s="15"/>
      <c r="J5" s="15"/>
      <c r="K5" s="15"/>
      <c r="L5" s="15" t="s">
        <v>6</v>
      </c>
      <c r="M5" s="15"/>
      <c r="N5" s="15"/>
      <c r="O5" s="32" t="s">
        <v>7</v>
      </c>
      <c r="P5" s="33"/>
      <c r="Q5" s="33"/>
      <c r="R5" s="32" t="s">
        <v>8</v>
      </c>
      <c r="S5" s="38" t="s">
        <v>9</v>
      </c>
    </row>
    <row r="6" customHeight="1" spans="3:19">
      <c r="C6" s="13"/>
      <c r="D6" s="13"/>
      <c r="F6" s="16"/>
      <c r="G6" s="17"/>
      <c r="H6" s="17" t="s">
        <v>10</v>
      </c>
      <c r="I6" s="17" t="s">
        <v>11</v>
      </c>
      <c r="J6" s="17" t="s">
        <v>12</v>
      </c>
      <c r="K6" s="17" t="s">
        <v>13</v>
      </c>
      <c r="L6" s="17" t="s">
        <v>14</v>
      </c>
      <c r="M6" s="17" t="s">
        <v>15</v>
      </c>
      <c r="N6" s="17" t="s">
        <v>16</v>
      </c>
      <c r="O6" s="34" t="s">
        <v>17</v>
      </c>
      <c r="P6" s="35" t="s">
        <v>18</v>
      </c>
      <c r="Q6" s="35" t="s">
        <v>19</v>
      </c>
      <c r="R6" s="34"/>
      <c r="S6" s="39"/>
    </row>
    <row r="7" customHeight="1" spans="6:19">
      <c r="F7" s="18">
        <f>IF(G7="","",ROW()-6)</f>
        <v>1</v>
      </c>
      <c r="G7" s="19">
        <v>44197</v>
      </c>
      <c r="H7" s="20">
        <v>100001</v>
      </c>
      <c r="I7" s="20" t="s">
        <v>20</v>
      </c>
      <c r="J7" s="20" t="s">
        <v>21</v>
      </c>
      <c r="K7" s="20" t="s">
        <v>22</v>
      </c>
      <c r="L7" s="20">
        <v>50</v>
      </c>
      <c r="M7" s="20">
        <v>11</v>
      </c>
      <c r="N7" s="20">
        <f>L7-M7</f>
        <v>39</v>
      </c>
      <c r="O7" s="36">
        <v>89.5</v>
      </c>
      <c r="P7" s="37">
        <f>IFERROR(O7/M7,0)</f>
        <v>8.13636363636364</v>
      </c>
      <c r="Q7" s="37">
        <f>D25+O7</f>
        <v>5089.5</v>
      </c>
      <c r="R7" s="36" t="s">
        <v>23</v>
      </c>
      <c r="S7" s="40"/>
    </row>
    <row r="8" customHeight="1" spans="3:19">
      <c r="C8" s="6" t="s">
        <v>24</v>
      </c>
      <c r="D8" s="21"/>
      <c r="F8" s="18">
        <f t="shared" ref="F8:F71" si="0">IF(G8="","",ROW()-6)</f>
        <v>2</v>
      </c>
      <c r="G8" s="19">
        <v>44197</v>
      </c>
      <c r="H8" s="20">
        <v>100002</v>
      </c>
      <c r="I8" s="20" t="s">
        <v>25</v>
      </c>
      <c r="J8" s="20" t="s">
        <v>26</v>
      </c>
      <c r="K8" s="20" t="s">
        <v>27</v>
      </c>
      <c r="L8" s="20">
        <v>60</v>
      </c>
      <c r="M8" s="20">
        <v>13</v>
      </c>
      <c r="N8" s="20">
        <f t="shared" ref="N8:N27" si="1">L8-M8</f>
        <v>47</v>
      </c>
      <c r="O8" s="36">
        <v>132.5</v>
      </c>
      <c r="P8" s="37">
        <f t="shared" ref="P8:P27" si="2">IFERROR(O8/M8,0)</f>
        <v>10.1923076923077</v>
      </c>
      <c r="Q8" s="37">
        <f>IF(O8="",0,O8+Q7)</f>
        <v>5222</v>
      </c>
      <c r="R8" s="36" t="s">
        <v>28</v>
      </c>
      <c r="S8" s="40"/>
    </row>
    <row r="9" customHeight="1" spans="3:19">
      <c r="C9" s="6" t="s">
        <v>29</v>
      </c>
      <c r="D9" s="22">
        <v>100000</v>
      </c>
      <c r="F9" s="18">
        <f t="shared" si="0"/>
        <v>3</v>
      </c>
      <c r="G9" s="19">
        <v>44198</v>
      </c>
      <c r="H9" s="20">
        <v>100003</v>
      </c>
      <c r="I9" s="20" t="s">
        <v>30</v>
      </c>
      <c r="J9" s="20" t="s">
        <v>31</v>
      </c>
      <c r="K9" s="20" t="s">
        <v>32</v>
      </c>
      <c r="L9" s="20">
        <v>70</v>
      </c>
      <c r="M9" s="20">
        <v>15</v>
      </c>
      <c r="N9" s="20">
        <f t="shared" si="1"/>
        <v>55</v>
      </c>
      <c r="O9" s="36">
        <v>672</v>
      </c>
      <c r="P9" s="37">
        <f t="shared" si="2"/>
        <v>44.8</v>
      </c>
      <c r="Q9" s="37">
        <f t="shared" ref="Q9:Q72" si="3">IF(O9="",0,O9+Q8)</f>
        <v>5894</v>
      </c>
      <c r="R9" s="36" t="s">
        <v>33</v>
      </c>
      <c r="S9" s="40"/>
    </row>
    <row r="10" customHeight="1" spans="6:19">
      <c r="F10" s="18">
        <f t="shared" si="0"/>
        <v>4</v>
      </c>
      <c r="G10" s="19">
        <v>44199</v>
      </c>
      <c r="H10" s="20">
        <v>100004</v>
      </c>
      <c r="I10" s="20" t="s">
        <v>34</v>
      </c>
      <c r="J10" s="20" t="s">
        <v>35</v>
      </c>
      <c r="K10" s="20" t="s">
        <v>36</v>
      </c>
      <c r="L10" s="20">
        <v>80</v>
      </c>
      <c r="M10" s="20">
        <v>17</v>
      </c>
      <c r="N10" s="20">
        <f t="shared" si="1"/>
        <v>63</v>
      </c>
      <c r="O10" s="36">
        <v>339</v>
      </c>
      <c r="P10" s="37">
        <f t="shared" si="2"/>
        <v>19.9411764705882</v>
      </c>
      <c r="Q10" s="37">
        <f t="shared" si="3"/>
        <v>6233</v>
      </c>
      <c r="R10" s="36" t="s">
        <v>37</v>
      </c>
      <c r="S10" s="40"/>
    </row>
    <row r="11" customHeight="1" spans="3:19">
      <c r="C11" s="6" t="s">
        <v>38</v>
      </c>
      <c r="D11" s="22">
        <f ca="1">SUM(O:O)</f>
        <v>88751</v>
      </c>
      <c r="F11" s="18">
        <f t="shared" si="0"/>
        <v>5</v>
      </c>
      <c r="G11" s="19">
        <v>44200</v>
      </c>
      <c r="H11" s="20">
        <v>100005</v>
      </c>
      <c r="I11" s="20" t="s">
        <v>39</v>
      </c>
      <c r="J11" s="20" t="s">
        <v>40</v>
      </c>
      <c r="K11" s="20" t="s">
        <v>41</v>
      </c>
      <c r="L11" s="20">
        <v>71</v>
      </c>
      <c r="M11" s="20">
        <v>18</v>
      </c>
      <c r="N11" s="20">
        <f t="shared" si="1"/>
        <v>53</v>
      </c>
      <c r="O11" s="36">
        <f ca="1">RANDBETWEEN(100,5000)</f>
        <v>3627</v>
      </c>
      <c r="P11" s="37">
        <f ca="1" t="shared" si="2"/>
        <v>201.5</v>
      </c>
      <c r="Q11" s="37">
        <f ca="1" t="shared" si="3"/>
        <v>9860</v>
      </c>
      <c r="R11" s="36" t="s">
        <v>42</v>
      </c>
      <c r="S11" s="40"/>
    </row>
    <row r="12" customHeight="1" spans="6:19">
      <c r="F12" s="18">
        <f t="shared" si="0"/>
        <v>6</v>
      </c>
      <c r="G12" s="19">
        <v>44201</v>
      </c>
      <c r="H12" s="20">
        <v>100006</v>
      </c>
      <c r="I12" s="20" t="s">
        <v>25</v>
      </c>
      <c r="J12" s="20" t="s">
        <v>43</v>
      </c>
      <c r="K12" s="20" t="s">
        <v>44</v>
      </c>
      <c r="L12" s="20">
        <v>100</v>
      </c>
      <c r="M12" s="20">
        <v>37</v>
      </c>
      <c r="N12" s="20">
        <f t="shared" si="1"/>
        <v>63</v>
      </c>
      <c r="O12" s="36">
        <f ca="1" t="shared" ref="O12:O26" si="4">RANDBETWEEN(100,5000)</f>
        <v>1286</v>
      </c>
      <c r="P12" s="37">
        <f ca="1" t="shared" si="2"/>
        <v>34.7567567567568</v>
      </c>
      <c r="Q12" s="37">
        <f ca="1" t="shared" si="3"/>
        <v>11146</v>
      </c>
      <c r="R12" s="36" t="s">
        <v>23</v>
      </c>
      <c r="S12" s="40"/>
    </row>
    <row r="13" customHeight="1" spans="3:19">
      <c r="C13" s="6" t="s">
        <v>45</v>
      </c>
      <c r="D13" s="23">
        <f ca="1">D11/D9</f>
        <v>0.88751</v>
      </c>
      <c r="F13" s="18">
        <f t="shared" si="0"/>
        <v>7</v>
      </c>
      <c r="G13" s="19">
        <v>44202</v>
      </c>
      <c r="H13" s="20">
        <v>100007</v>
      </c>
      <c r="I13" s="20" t="s">
        <v>46</v>
      </c>
      <c r="J13" s="20" t="s">
        <v>47</v>
      </c>
      <c r="K13" s="20" t="s">
        <v>36</v>
      </c>
      <c r="L13" s="20">
        <v>158</v>
      </c>
      <c r="M13" s="20">
        <v>30</v>
      </c>
      <c r="N13" s="20">
        <f t="shared" si="1"/>
        <v>128</v>
      </c>
      <c r="O13" s="36">
        <f ca="1" t="shared" si="4"/>
        <v>1748</v>
      </c>
      <c r="P13" s="37">
        <f ca="1" t="shared" si="2"/>
        <v>58.2666666666667</v>
      </c>
      <c r="Q13" s="37">
        <f ca="1" t="shared" si="3"/>
        <v>12894</v>
      </c>
      <c r="R13" s="36" t="s">
        <v>28</v>
      </c>
      <c r="S13" s="40"/>
    </row>
    <row r="14" customHeight="1" spans="6:19">
      <c r="F14" s="18">
        <f t="shared" si="0"/>
        <v>8</v>
      </c>
      <c r="G14" s="19">
        <v>44203</v>
      </c>
      <c r="H14" s="20">
        <v>100008</v>
      </c>
      <c r="I14" s="20" t="s">
        <v>48</v>
      </c>
      <c r="J14" s="20" t="s">
        <v>49</v>
      </c>
      <c r="K14" s="20" t="s">
        <v>50</v>
      </c>
      <c r="L14" s="20">
        <v>93</v>
      </c>
      <c r="M14" s="20">
        <v>13</v>
      </c>
      <c r="N14" s="20">
        <f t="shared" si="1"/>
        <v>80</v>
      </c>
      <c r="O14" s="36">
        <f ca="1" t="shared" si="4"/>
        <v>1165</v>
      </c>
      <c r="P14" s="37">
        <f ca="1" t="shared" si="2"/>
        <v>89.6153846153846</v>
      </c>
      <c r="Q14" s="37">
        <f ca="1" t="shared" si="3"/>
        <v>14059</v>
      </c>
      <c r="R14" s="36" t="s">
        <v>33</v>
      </c>
      <c r="S14" s="40"/>
    </row>
    <row r="15" customHeight="1" spans="3:19">
      <c r="C15" s="24" t="s">
        <v>51</v>
      </c>
      <c r="D15" s="25"/>
      <c r="F15" s="18">
        <f t="shared" si="0"/>
        <v>9</v>
      </c>
      <c r="G15" s="19">
        <v>44204</v>
      </c>
      <c r="H15" s="20">
        <v>100009</v>
      </c>
      <c r="I15" s="20" t="s">
        <v>52</v>
      </c>
      <c r="J15" s="20" t="s">
        <v>53</v>
      </c>
      <c r="K15" s="20" t="s">
        <v>54</v>
      </c>
      <c r="L15" s="20">
        <v>50</v>
      </c>
      <c r="M15" s="20">
        <v>30</v>
      </c>
      <c r="N15" s="20">
        <f t="shared" si="1"/>
        <v>20</v>
      </c>
      <c r="O15" s="36">
        <f ca="1" t="shared" si="4"/>
        <v>3650</v>
      </c>
      <c r="P15" s="37">
        <f ca="1" t="shared" si="2"/>
        <v>121.666666666667</v>
      </c>
      <c r="Q15" s="37">
        <f ca="1" t="shared" si="3"/>
        <v>17709</v>
      </c>
      <c r="R15" s="36" t="s">
        <v>37</v>
      </c>
      <c r="S15" s="40"/>
    </row>
    <row r="16" customHeight="1" spans="3:19">
      <c r="C16" s="6" t="s">
        <v>55</v>
      </c>
      <c r="D16" s="26">
        <v>44197</v>
      </c>
      <c r="F16" s="18">
        <f t="shared" si="0"/>
        <v>10</v>
      </c>
      <c r="G16" s="19">
        <v>44205</v>
      </c>
      <c r="H16" s="20">
        <v>100010</v>
      </c>
      <c r="I16" s="20" t="s">
        <v>20</v>
      </c>
      <c r="J16" s="20" t="s">
        <v>56</v>
      </c>
      <c r="K16" s="20" t="s">
        <v>22</v>
      </c>
      <c r="L16" s="20">
        <v>45</v>
      </c>
      <c r="M16" s="20">
        <v>30</v>
      </c>
      <c r="N16" s="20">
        <f t="shared" si="1"/>
        <v>15</v>
      </c>
      <c r="O16" s="36">
        <f ca="1" t="shared" si="4"/>
        <v>1055</v>
      </c>
      <c r="P16" s="37">
        <f ca="1" t="shared" si="2"/>
        <v>35.1666666666667</v>
      </c>
      <c r="Q16" s="37">
        <f ca="1" t="shared" si="3"/>
        <v>18764</v>
      </c>
      <c r="R16" s="36" t="s">
        <v>42</v>
      </c>
      <c r="S16" s="40"/>
    </row>
    <row r="17" customHeight="1" spans="6:19">
      <c r="F17" s="18">
        <f t="shared" si="0"/>
        <v>11</v>
      </c>
      <c r="G17" s="19">
        <v>44206</v>
      </c>
      <c r="H17" s="20">
        <v>100011</v>
      </c>
      <c r="I17" s="20" t="s">
        <v>57</v>
      </c>
      <c r="J17" s="20" t="s">
        <v>58</v>
      </c>
      <c r="K17" s="20" t="s">
        <v>27</v>
      </c>
      <c r="L17" s="20">
        <v>80</v>
      </c>
      <c r="M17" s="20">
        <v>39</v>
      </c>
      <c r="N17" s="20">
        <f t="shared" si="1"/>
        <v>41</v>
      </c>
      <c r="O17" s="36">
        <f ca="1" t="shared" si="4"/>
        <v>3887</v>
      </c>
      <c r="P17" s="37">
        <f ca="1" t="shared" si="2"/>
        <v>99.6666666666667</v>
      </c>
      <c r="Q17" s="37">
        <f ca="1" t="shared" si="3"/>
        <v>22651</v>
      </c>
      <c r="R17" s="36" t="s">
        <v>23</v>
      </c>
      <c r="S17" s="40"/>
    </row>
    <row r="18" customHeight="1" spans="3:19">
      <c r="C18" s="6" t="s">
        <v>59</v>
      </c>
      <c r="D18" s="26">
        <v>44211</v>
      </c>
      <c r="F18" s="18">
        <f t="shared" si="0"/>
        <v>12</v>
      </c>
      <c r="G18" s="19">
        <v>44207</v>
      </c>
      <c r="H18" s="20">
        <v>100012</v>
      </c>
      <c r="I18" s="20" t="s">
        <v>60</v>
      </c>
      <c r="J18" s="20" t="s">
        <v>61</v>
      </c>
      <c r="K18" s="20" t="s">
        <v>32</v>
      </c>
      <c r="L18" s="20">
        <v>62</v>
      </c>
      <c r="M18" s="20">
        <v>14</v>
      </c>
      <c r="N18" s="20">
        <f t="shared" si="1"/>
        <v>48</v>
      </c>
      <c r="O18" s="36">
        <f ca="1" t="shared" si="4"/>
        <v>634</v>
      </c>
      <c r="P18" s="37">
        <f ca="1" t="shared" si="2"/>
        <v>45.2857142857143</v>
      </c>
      <c r="Q18" s="37">
        <f ca="1" t="shared" si="3"/>
        <v>23285</v>
      </c>
      <c r="R18" s="36" t="s">
        <v>28</v>
      </c>
      <c r="S18" s="40"/>
    </row>
    <row r="19" customHeight="1" spans="6:19">
      <c r="F19" s="18">
        <f t="shared" si="0"/>
        <v>13</v>
      </c>
      <c r="G19" s="19">
        <v>44208</v>
      </c>
      <c r="H19" s="20">
        <v>100013</v>
      </c>
      <c r="I19" s="20" t="s">
        <v>20</v>
      </c>
      <c r="J19" s="20" t="s">
        <v>62</v>
      </c>
      <c r="K19" s="20" t="s">
        <v>36</v>
      </c>
      <c r="L19" s="20">
        <v>90</v>
      </c>
      <c r="M19" s="20">
        <v>18</v>
      </c>
      <c r="N19" s="20">
        <f t="shared" si="1"/>
        <v>72</v>
      </c>
      <c r="O19" s="36">
        <f ca="1" t="shared" si="4"/>
        <v>813</v>
      </c>
      <c r="P19" s="37">
        <f ca="1" t="shared" si="2"/>
        <v>45.1666666666667</v>
      </c>
      <c r="Q19" s="37">
        <f ca="1" t="shared" si="3"/>
        <v>24098</v>
      </c>
      <c r="R19" s="36" t="s">
        <v>33</v>
      </c>
      <c r="S19" s="40"/>
    </row>
    <row r="20" customHeight="1" spans="3:19">
      <c r="C20" s="6" t="s">
        <v>63</v>
      </c>
      <c r="D20" s="27">
        <f>SUMIFS($M$7:$M$9754,$G$7:$G$9754,"&gt;="&amp;$D$16,$G$7:$G$9754,"&lt;="&amp;$D$18)</f>
        <v>348</v>
      </c>
      <c r="F20" s="18">
        <f t="shared" si="0"/>
        <v>14</v>
      </c>
      <c r="G20" s="19">
        <v>44209</v>
      </c>
      <c r="H20" s="20">
        <v>100014</v>
      </c>
      <c r="I20" s="20" t="s">
        <v>64</v>
      </c>
      <c r="J20" s="20" t="s">
        <v>65</v>
      </c>
      <c r="K20" s="20" t="s">
        <v>41</v>
      </c>
      <c r="L20" s="20">
        <v>24</v>
      </c>
      <c r="M20" s="20">
        <v>5</v>
      </c>
      <c r="N20" s="20">
        <f t="shared" si="1"/>
        <v>19</v>
      </c>
      <c r="O20" s="36">
        <f ca="1" t="shared" si="4"/>
        <v>2889</v>
      </c>
      <c r="P20" s="37">
        <f ca="1" t="shared" si="2"/>
        <v>577.8</v>
      </c>
      <c r="Q20" s="37">
        <f ca="1" t="shared" si="3"/>
        <v>26987</v>
      </c>
      <c r="R20" s="36" t="s">
        <v>37</v>
      </c>
      <c r="S20" s="40"/>
    </row>
    <row r="21" customHeight="1" spans="6:19">
      <c r="F21" s="18">
        <f t="shared" si="0"/>
        <v>15</v>
      </c>
      <c r="G21" s="19">
        <v>44210</v>
      </c>
      <c r="H21" s="20">
        <v>100015</v>
      </c>
      <c r="I21" s="20" t="s">
        <v>66</v>
      </c>
      <c r="J21" s="20" t="s">
        <v>67</v>
      </c>
      <c r="K21" s="20" t="s">
        <v>44</v>
      </c>
      <c r="L21" s="20">
        <v>188</v>
      </c>
      <c r="M21" s="20">
        <v>16</v>
      </c>
      <c r="N21" s="20">
        <f t="shared" si="1"/>
        <v>172</v>
      </c>
      <c r="O21" s="36">
        <f ca="1" t="shared" si="4"/>
        <v>4523</v>
      </c>
      <c r="P21" s="37">
        <f ca="1" t="shared" si="2"/>
        <v>282.6875</v>
      </c>
      <c r="Q21" s="37">
        <f ca="1" t="shared" si="3"/>
        <v>31510</v>
      </c>
      <c r="R21" s="36" t="s">
        <v>42</v>
      </c>
      <c r="S21" s="40"/>
    </row>
    <row r="22" customHeight="1" spans="3:19">
      <c r="C22" s="6" t="s">
        <v>68</v>
      </c>
      <c r="D22" s="22">
        <f ca="1">SUMIFS($O$7:$O$9754,$G$7:$G$9754,"&gt;="&amp;$D$16,$G$7:$G$9754,"&lt;="&amp;$D$18)</f>
        <v>29209</v>
      </c>
      <c r="F22" s="18">
        <f t="shared" si="0"/>
        <v>16</v>
      </c>
      <c r="G22" s="19">
        <v>44211</v>
      </c>
      <c r="H22" s="20">
        <v>100016</v>
      </c>
      <c r="I22" s="20" t="s">
        <v>69</v>
      </c>
      <c r="J22" s="20" t="s">
        <v>70</v>
      </c>
      <c r="K22" s="20" t="s">
        <v>36</v>
      </c>
      <c r="L22" s="20">
        <v>91</v>
      </c>
      <c r="M22" s="20">
        <v>42</v>
      </c>
      <c r="N22" s="20">
        <f t="shared" si="1"/>
        <v>49</v>
      </c>
      <c r="O22" s="36">
        <f ca="1" t="shared" si="4"/>
        <v>2699</v>
      </c>
      <c r="P22" s="37">
        <f ca="1" t="shared" si="2"/>
        <v>64.2619047619048</v>
      </c>
      <c r="Q22" s="37">
        <f ca="1" t="shared" si="3"/>
        <v>34209</v>
      </c>
      <c r="R22" s="36" t="s">
        <v>23</v>
      </c>
      <c r="S22" s="40"/>
    </row>
    <row r="23" customHeight="1" spans="6:19">
      <c r="F23" s="18">
        <f t="shared" si="0"/>
        <v>17</v>
      </c>
      <c r="G23" s="19">
        <v>44212</v>
      </c>
      <c r="H23" s="20">
        <v>100017</v>
      </c>
      <c r="I23" s="20" t="s">
        <v>25</v>
      </c>
      <c r="J23" s="20" t="s">
        <v>71</v>
      </c>
      <c r="K23" s="20" t="s">
        <v>50</v>
      </c>
      <c r="L23" s="20">
        <v>106</v>
      </c>
      <c r="M23" s="20">
        <v>44</v>
      </c>
      <c r="N23" s="20">
        <f t="shared" si="1"/>
        <v>62</v>
      </c>
      <c r="O23" s="36">
        <f ca="1" t="shared" si="4"/>
        <v>1564</v>
      </c>
      <c r="P23" s="37">
        <f ca="1" t="shared" si="2"/>
        <v>35.5454545454545</v>
      </c>
      <c r="Q23" s="37">
        <f ca="1" t="shared" si="3"/>
        <v>35773</v>
      </c>
      <c r="R23" s="36" t="s">
        <v>28</v>
      </c>
      <c r="S23" s="40"/>
    </row>
    <row r="24" customHeight="1" spans="3:19">
      <c r="C24" s="24" t="s">
        <v>72</v>
      </c>
      <c r="D24" s="25"/>
      <c r="F24" s="18">
        <f t="shared" si="0"/>
        <v>18</v>
      </c>
      <c r="G24" s="19">
        <v>44213</v>
      </c>
      <c r="H24" s="20">
        <v>100018</v>
      </c>
      <c r="I24" s="20" t="s">
        <v>73</v>
      </c>
      <c r="J24" s="20" t="s">
        <v>74</v>
      </c>
      <c r="K24" s="20" t="s">
        <v>54</v>
      </c>
      <c r="L24" s="20">
        <v>29</v>
      </c>
      <c r="M24" s="20">
        <v>20</v>
      </c>
      <c r="N24" s="20">
        <f t="shared" si="1"/>
        <v>9</v>
      </c>
      <c r="O24" s="36">
        <f ca="1" t="shared" si="4"/>
        <v>4293</v>
      </c>
      <c r="P24" s="37">
        <f ca="1" t="shared" si="2"/>
        <v>214.65</v>
      </c>
      <c r="Q24" s="37">
        <f ca="1" t="shared" si="3"/>
        <v>40066</v>
      </c>
      <c r="R24" s="36" t="s">
        <v>33</v>
      </c>
      <c r="S24" s="40"/>
    </row>
    <row r="25" customHeight="1" spans="3:19">
      <c r="C25" s="6" t="s">
        <v>75</v>
      </c>
      <c r="D25" s="22">
        <v>5000</v>
      </c>
      <c r="F25" s="18">
        <f t="shared" si="0"/>
        <v>19</v>
      </c>
      <c r="G25" s="19">
        <v>44214</v>
      </c>
      <c r="H25" s="20">
        <v>100019</v>
      </c>
      <c r="I25" s="20" t="s">
        <v>76</v>
      </c>
      <c r="J25" s="20" t="s">
        <v>77</v>
      </c>
      <c r="K25" s="20" t="s">
        <v>22</v>
      </c>
      <c r="L25" s="20">
        <v>46</v>
      </c>
      <c r="M25" s="20">
        <v>30</v>
      </c>
      <c r="N25" s="20">
        <f t="shared" si="1"/>
        <v>16</v>
      </c>
      <c r="O25" s="36">
        <f ca="1" t="shared" si="4"/>
        <v>2911</v>
      </c>
      <c r="P25" s="37">
        <f ca="1" t="shared" si="2"/>
        <v>97.0333333333333</v>
      </c>
      <c r="Q25" s="37">
        <f ca="1" t="shared" si="3"/>
        <v>42977</v>
      </c>
      <c r="R25" s="36" t="s">
        <v>37</v>
      </c>
      <c r="S25" s="40"/>
    </row>
    <row r="26" customHeight="1" spans="6:19">
      <c r="F26" s="18">
        <f t="shared" si="0"/>
        <v>20</v>
      </c>
      <c r="G26" s="19">
        <v>44215</v>
      </c>
      <c r="H26" s="20">
        <v>100020</v>
      </c>
      <c r="I26" s="20" t="s">
        <v>78</v>
      </c>
      <c r="J26" s="20" t="s">
        <v>79</v>
      </c>
      <c r="K26" s="20" t="s">
        <v>27</v>
      </c>
      <c r="L26" s="20">
        <v>194</v>
      </c>
      <c r="M26" s="20">
        <v>6</v>
      </c>
      <c r="N26" s="20">
        <f t="shared" si="1"/>
        <v>188</v>
      </c>
      <c r="O26" s="36">
        <f ca="1" t="shared" si="4"/>
        <v>4952</v>
      </c>
      <c r="P26" s="37">
        <f ca="1" t="shared" si="2"/>
        <v>825.333333333333</v>
      </c>
      <c r="Q26" s="37">
        <f ca="1" t="shared" si="3"/>
        <v>47929</v>
      </c>
      <c r="R26" s="36" t="s">
        <v>42</v>
      </c>
      <c r="S26" s="40"/>
    </row>
    <row r="27" customHeight="1" spans="3:19">
      <c r="C27" s="6" t="s">
        <v>80</v>
      </c>
      <c r="D27" s="22">
        <f ca="1">SUM($O:$O)</f>
        <v>88751</v>
      </c>
      <c r="F27" s="18">
        <f t="shared" ref="F27:F46" si="5">IF(G27="","",ROW()-6)</f>
        <v>21</v>
      </c>
      <c r="G27" s="19">
        <v>44216</v>
      </c>
      <c r="H27" s="20">
        <v>100021</v>
      </c>
      <c r="I27" s="20" t="s">
        <v>81</v>
      </c>
      <c r="J27" s="20" t="s">
        <v>82</v>
      </c>
      <c r="K27" s="20" t="s">
        <v>27</v>
      </c>
      <c r="L27" s="20">
        <v>195</v>
      </c>
      <c r="M27" s="20">
        <v>7</v>
      </c>
      <c r="N27" s="20">
        <f t="shared" ref="N27:N46" si="6">L27-M27</f>
        <v>188</v>
      </c>
      <c r="O27" s="36">
        <f ca="1" t="shared" ref="O27:O36" si="7">RANDBETWEEN(100,5000)</f>
        <v>643</v>
      </c>
      <c r="P27" s="37">
        <f ca="1" t="shared" ref="P27:P46" si="8">IFERROR(O27/M27,0)</f>
        <v>91.8571428571429</v>
      </c>
      <c r="Q27" s="37">
        <f ca="1" t="shared" ref="Q27:Q46" si="9">IF(O27="",0,O27+Q26)</f>
        <v>48572</v>
      </c>
      <c r="R27" s="36" t="s">
        <v>42</v>
      </c>
      <c r="S27" s="40"/>
    </row>
    <row r="28" customHeight="1" spans="6:19">
      <c r="F28" s="18">
        <f t="shared" si="5"/>
        <v>22</v>
      </c>
      <c r="G28" s="19">
        <v>44217</v>
      </c>
      <c r="H28" s="20">
        <v>100022</v>
      </c>
      <c r="I28" s="20" t="s">
        <v>83</v>
      </c>
      <c r="J28" s="20" t="s">
        <v>84</v>
      </c>
      <c r="K28" s="20" t="s">
        <v>27</v>
      </c>
      <c r="L28" s="20">
        <v>196</v>
      </c>
      <c r="M28" s="20">
        <v>8</v>
      </c>
      <c r="N28" s="20">
        <f t="shared" si="6"/>
        <v>188</v>
      </c>
      <c r="O28" s="36">
        <f ca="1" t="shared" si="7"/>
        <v>684</v>
      </c>
      <c r="P28" s="37">
        <f ca="1" t="shared" si="8"/>
        <v>85.5</v>
      </c>
      <c r="Q28" s="37">
        <f ca="1" t="shared" si="9"/>
        <v>49256</v>
      </c>
      <c r="R28" s="36" t="s">
        <v>42</v>
      </c>
      <c r="S28" s="40"/>
    </row>
    <row r="29" customHeight="1" spans="3:19">
      <c r="C29" s="6" t="s">
        <v>85</v>
      </c>
      <c r="D29" s="22">
        <f ca="1">D25+D27</f>
        <v>93751</v>
      </c>
      <c r="F29" s="18">
        <f t="shared" si="5"/>
        <v>23</v>
      </c>
      <c r="G29" s="19">
        <v>44218</v>
      </c>
      <c r="H29" s="20">
        <v>100023</v>
      </c>
      <c r="I29" s="20" t="s">
        <v>86</v>
      </c>
      <c r="J29" s="20" t="s">
        <v>87</v>
      </c>
      <c r="K29" s="20" t="s">
        <v>27</v>
      </c>
      <c r="L29" s="20">
        <v>197</v>
      </c>
      <c r="M29" s="20">
        <v>9</v>
      </c>
      <c r="N29" s="20">
        <f t="shared" si="6"/>
        <v>188</v>
      </c>
      <c r="O29" s="36">
        <f ca="1" t="shared" si="7"/>
        <v>290</v>
      </c>
      <c r="P29" s="37">
        <f ca="1" t="shared" si="8"/>
        <v>32.2222222222222</v>
      </c>
      <c r="Q29" s="37">
        <f ca="1" t="shared" si="9"/>
        <v>49546</v>
      </c>
      <c r="R29" s="36" t="s">
        <v>42</v>
      </c>
      <c r="S29" s="40"/>
    </row>
    <row r="30" customHeight="1" spans="6:19">
      <c r="F30" s="18">
        <f t="shared" si="5"/>
        <v>24</v>
      </c>
      <c r="G30" s="19">
        <v>44219</v>
      </c>
      <c r="H30" s="20">
        <v>100024</v>
      </c>
      <c r="I30" s="20" t="s">
        <v>88</v>
      </c>
      <c r="J30" s="20" t="s">
        <v>89</v>
      </c>
      <c r="K30" s="20" t="s">
        <v>27</v>
      </c>
      <c r="L30" s="20">
        <v>198</v>
      </c>
      <c r="M30" s="20">
        <v>10</v>
      </c>
      <c r="N30" s="20">
        <f t="shared" si="6"/>
        <v>188</v>
      </c>
      <c r="O30" s="36">
        <f ca="1" t="shared" si="7"/>
        <v>1601</v>
      </c>
      <c r="P30" s="37">
        <f ca="1" t="shared" si="8"/>
        <v>160.1</v>
      </c>
      <c r="Q30" s="37">
        <f ca="1" t="shared" si="9"/>
        <v>51147</v>
      </c>
      <c r="R30" s="36" t="s">
        <v>42</v>
      </c>
      <c r="S30" s="40"/>
    </row>
    <row r="31" customHeight="1" spans="3:19">
      <c r="C31" s="6" t="s">
        <v>90</v>
      </c>
      <c r="D31" s="27">
        <f>SUM($M:$M)</f>
        <v>778</v>
      </c>
      <c r="F31" s="18">
        <f t="shared" si="5"/>
        <v>25</v>
      </c>
      <c r="G31" s="19">
        <v>44220</v>
      </c>
      <c r="H31" s="20">
        <v>100025</v>
      </c>
      <c r="I31" s="20" t="s">
        <v>91</v>
      </c>
      <c r="J31" s="20" t="s">
        <v>92</v>
      </c>
      <c r="K31" s="20" t="s">
        <v>27</v>
      </c>
      <c r="L31" s="20">
        <v>199</v>
      </c>
      <c r="M31" s="20">
        <v>11</v>
      </c>
      <c r="N31" s="20">
        <f t="shared" si="6"/>
        <v>188</v>
      </c>
      <c r="O31" s="36">
        <f ca="1" t="shared" si="7"/>
        <v>4023</v>
      </c>
      <c r="P31" s="37">
        <f ca="1" t="shared" si="8"/>
        <v>365.727272727273</v>
      </c>
      <c r="Q31" s="37">
        <f ca="1" t="shared" si="9"/>
        <v>55170</v>
      </c>
      <c r="R31" s="36" t="s">
        <v>42</v>
      </c>
      <c r="S31" s="40"/>
    </row>
    <row r="32" customHeight="1" spans="6:19">
      <c r="F32" s="18">
        <f t="shared" si="5"/>
        <v>26</v>
      </c>
      <c r="G32" s="19">
        <v>44221</v>
      </c>
      <c r="H32" s="20">
        <v>100026</v>
      </c>
      <c r="I32" s="20" t="s">
        <v>93</v>
      </c>
      <c r="J32" s="20" t="s">
        <v>94</v>
      </c>
      <c r="K32" s="20" t="s">
        <v>27</v>
      </c>
      <c r="L32" s="20">
        <v>200</v>
      </c>
      <c r="M32" s="20">
        <v>12</v>
      </c>
      <c r="N32" s="20">
        <f t="shared" si="6"/>
        <v>188</v>
      </c>
      <c r="O32" s="36">
        <f ca="1" t="shared" si="7"/>
        <v>440</v>
      </c>
      <c r="P32" s="37">
        <f ca="1" t="shared" si="8"/>
        <v>36.6666666666667</v>
      </c>
      <c r="Q32" s="37">
        <f ca="1" t="shared" si="9"/>
        <v>55610</v>
      </c>
      <c r="R32" s="36" t="s">
        <v>42</v>
      </c>
      <c r="S32" s="40"/>
    </row>
    <row r="33" customHeight="1" spans="3:19">
      <c r="C33" s="6" t="s">
        <v>18</v>
      </c>
      <c r="D33" s="22">
        <f ca="1">D27/D31</f>
        <v>114.075835475578</v>
      </c>
      <c r="F33" s="18">
        <f t="shared" si="5"/>
        <v>27</v>
      </c>
      <c r="G33" s="19">
        <v>44222</v>
      </c>
      <c r="H33" s="20">
        <v>100027</v>
      </c>
      <c r="I33" s="20" t="s">
        <v>95</v>
      </c>
      <c r="J33" s="20" t="s">
        <v>96</v>
      </c>
      <c r="K33" s="20" t="s">
        <v>27</v>
      </c>
      <c r="L33" s="20">
        <v>201</v>
      </c>
      <c r="M33" s="20">
        <v>13</v>
      </c>
      <c r="N33" s="20">
        <f t="shared" si="6"/>
        <v>188</v>
      </c>
      <c r="O33" s="36">
        <f ca="1" t="shared" si="7"/>
        <v>2936</v>
      </c>
      <c r="P33" s="37">
        <f ca="1" t="shared" si="8"/>
        <v>225.846153846154</v>
      </c>
      <c r="Q33" s="37">
        <f ca="1" t="shared" si="9"/>
        <v>58546</v>
      </c>
      <c r="R33" s="36" t="s">
        <v>42</v>
      </c>
      <c r="S33" s="40"/>
    </row>
    <row r="34" customHeight="1" spans="6:19">
      <c r="F34" s="18">
        <f t="shared" si="5"/>
        <v>28</v>
      </c>
      <c r="G34" s="19">
        <v>44223</v>
      </c>
      <c r="H34" s="20">
        <v>100028</v>
      </c>
      <c r="I34" s="20" t="s">
        <v>97</v>
      </c>
      <c r="J34" s="20" t="s">
        <v>98</v>
      </c>
      <c r="K34" s="20" t="s">
        <v>27</v>
      </c>
      <c r="L34" s="20">
        <v>202</v>
      </c>
      <c r="M34" s="20">
        <v>14</v>
      </c>
      <c r="N34" s="20">
        <f t="shared" si="6"/>
        <v>188</v>
      </c>
      <c r="O34" s="36">
        <f ca="1" t="shared" si="7"/>
        <v>3579</v>
      </c>
      <c r="P34" s="37">
        <f ca="1" t="shared" si="8"/>
        <v>255.642857142857</v>
      </c>
      <c r="Q34" s="37">
        <f ca="1" t="shared" si="9"/>
        <v>62125</v>
      </c>
      <c r="R34" s="36" t="s">
        <v>42</v>
      </c>
      <c r="S34" s="40"/>
    </row>
    <row r="35" customHeight="1" spans="3:19">
      <c r="C35" s="6" t="s">
        <v>99</v>
      </c>
      <c r="D35" s="21"/>
      <c r="F35" s="18">
        <f t="shared" si="5"/>
        <v>29</v>
      </c>
      <c r="G35" s="19">
        <v>44224</v>
      </c>
      <c r="H35" s="20">
        <v>100029</v>
      </c>
      <c r="I35" s="20" t="s">
        <v>100</v>
      </c>
      <c r="J35" s="20" t="s">
        <v>101</v>
      </c>
      <c r="K35" s="20" t="s">
        <v>27</v>
      </c>
      <c r="L35" s="20">
        <v>203</v>
      </c>
      <c r="M35" s="20">
        <v>15</v>
      </c>
      <c r="N35" s="20">
        <f t="shared" si="6"/>
        <v>188</v>
      </c>
      <c r="O35" s="36">
        <f ca="1" t="shared" si="7"/>
        <v>339</v>
      </c>
      <c r="P35" s="37">
        <f ca="1" t="shared" si="8"/>
        <v>22.6</v>
      </c>
      <c r="Q35" s="37">
        <f ca="1" t="shared" si="9"/>
        <v>62464</v>
      </c>
      <c r="R35" s="36" t="s">
        <v>42</v>
      </c>
      <c r="S35" s="40"/>
    </row>
    <row r="36" customHeight="1" spans="3:19">
      <c r="C36" s="6" t="s">
        <v>102</v>
      </c>
      <c r="D36" s="27" t="s">
        <v>25</v>
      </c>
      <c r="F36" s="18">
        <f t="shared" si="5"/>
        <v>30</v>
      </c>
      <c r="G36" s="19">
        <v>44225</v>
      </c>
      <c r="H36" s="20">
        <v>100030</v>
      </c>
      <c r="I36" s="20" t="s">
        <v>103</v>
      </c>
      <c r="J36" s="20" t="s">
        <v>104</v>
      </c>
      <c r="K36" s="20" t="s">
        <v>27</v>
      </c>
      <c r="L36" s="20">
        <v>204</v>
      </c>
      <c r="M36" s="20">
        <v>16</v>
      </c>
      <c r="N36" s="20">
        <f t="shared" si="6"/>
        <v>188</v>
      </c>
      <c r="O36" s="36">
        <f ca="1" t="shared" si="7"/>
        <v>4376</v>
      </c>
      <c r="P36" s="37">
        <f ca="1" t="shared" si="8"/>
        <v>273.5</v>
      </c>
      <c r="Q36" s="37">
        <f ca="1" t="shared" si="9"/>
        <v>66840</v>
      </c>
      <c r="R36" s="36" t="s">
        <v>42</v>
      </c>
      <c r="S36" s="40"/>
    </row>
    <row r="37" customHeight="1" spans="6:19">
      <c r="F37" s="18">
        <f t="shared" si="5"/>
        <v>31</v>
      </c>
      <c r="G37" s="19">
        <v>44226</v>
      </c>
      <c r="H37" s="20">
        <v>100031</v>
      </c>
      <c r="I37" s="20" t="s">
        <v>105</v>
      </c>
      <c r="J37" s="20" t="s">
        <v>106</v>
      </c>
      <c r="K37" s="20" t="s">
        <v>27</v>
      </c>
      <c r="L37" s="20">
        <v>205</v>
      </c>
      <c r="M37" s="20">
        <v>17</v>
      </c>
      <c r="N37" s="20">
        <f t="shared" si="6"/>
        <v>188</v>
      </c>
      <c r="O37" s="36">
        <f ca="1" t="shared" ref="O37:O46" si="10">RANDBETWEEN(100,5000)</f>
        <v>4542</v>
      </c>
      <c r="P37" s="37">
        <f ca="1" t="shared" si="8"/>
        <v>267.176470588235</v>
      </c>
      <c r="Q37" s="37">
        <f ca="1" t="shared" si="9"/>
        <v>71382</v>
      </c>
      <c r="R37" s="36" t="s">
        <v>42</v>
      </c>
      <c r="S37" s="40"/>
    </row>
    <row r="38" customHeight="1" spans="3:19">
      <c r="C38" s="6" t="s">
        <v>63</v>
      </c>
      <c r="D38" s="27">
        <f>SUMIF($I$7:$I$9754,$D$36,$M$7:$M$9754)</f>
        <v>94</v>
      </c>
      <c r="F38" s="18">
        <f t="shared" si="5"/>
        <v>32</v>
      </c>
      <c r="G38" s="19">
        <v>44227</v>
      </c>
      <c r="H38" s="20">
        <v>100032</v>
      </c>
      <c r="I38" s="20" t="s">
        <v>107</v>
      </c>
      <c r="J38" s="20" t="s">
        <v>108</v>
      </c>
      <c r="K38" s="20" t="s">
        <v>27</v>
      </c>
      <c r="L38" s="20">
        <v>206</v>
      </c>
      <c r="M38" s="20">
        <v>18</v>
      </c>
      <c r="N38" s="20">
        <f t="shared" si="6"/>
        <v>188</v>
      </c>
      <c r="O38" s="36">
        <f ca="1" t="shared" si="10"/>
        <v>4246</v>
      </c>
      <c r="P38" s="37">
        <f ca="1" t="shared" si="8"/>
        <v>235.888888888889</v>
      </c>
      <c r="Q38" s="37">
        <f ca="1" t="shared" si="9"/>
        <v>75628</v>
      </c>
      <c r="R38" s="36" t="s">
        <v>42</v>
      </c>
      <c r="S38" s="40"/>
    </row>
    <row r="39" customHeight="1" spans="4:19">
      <c r="D39" s="28"/>
      <c r="F39" s="18">
        <f t="shared" si="5"/>
        <v>33</v>
      </c>
      <c r="G39" s="19">
        <v>44228</v>
      </c>
      <c r="H39" s="20">
        <v>100033</v>
      </c>
      <c r="I39" s="20" t="s">
        <v>109</v>
      </c>
      <c r="J39" s="20" t="s">
        <v>110</v>
      </c>
      <c r="K39" s="20" t="s">
        <v>27</v>
      </c>
      <c r="L39" s="20">
        <v>207</v>
      </c>
      <c r="M39" s="20">
        <v>19</v>
      </c>
      <c r="N39" s="20">
        <f t="shared" si="6"/>
        <v>188</v>
      </c>
      <c r="O39" s="36">
        <f ca="1" t="shared" si="10"/>
        <v>3155</v>
      </c>
      <c r="P39" s="37">
        <f ca="1" t="shared" si="8"/>
        <v>166.052631578947</v>
      </c>
      <c r="Q39" s="37">
        <f ca="1" t="shared" si="9"/>
        <v>78783</v>
      </c>
      <c r="R39" s="36" t="s">
        <v>42</v>
      </c>
      <c r="S39" s="40"/>
    </row>
    <row r="40" customHeight="1" spans="3:19">
      <c r="C40" s="6" t="s">
        <v>68</v>
      </c>
      <c r="D40" s="22">
        <f ca="1">SUMIF($I$7:$I$9754,$D$36,$O$7:$O$9754)</f>
        <v>2982.5</v>
      </c>
      <c r="F40" s="18">
        <f t="shared" si="5"/>
        <v>34</v>
      </c>
      <c r="G40" s="19">
        <v>44229</v>
      </c>
      <c r="H40" s="20">
        <v>100034</v>
      </c>
      <c r="I40" s="20" t="s">
        <v>111</v>
      </c>
      <c r="J40" s="20" t="s">
        <v>112</v>
      </c>
      <c r="K40" s="20" t="s">
        <v>27</v>
      </c>
      <c r="L40" s="20">
        <v>208</v>
      </c>
      <c r="M40" s="20">
        <v>20</v>
      </c>
      <c r="N40" s="20">
        <f t="shared" si="6"/>
        <v>188</v>
      </c>
      <c r="O40" s="36">
        <f ca="1" t="shared" si="10"/>
        <v>2165</v>
      </c>
      <c r="P40" s="37">
        <f ca="1" t="shared" si="8"/>
        <v>108.25</v>
      </c>
      <c r="Q40" s="37">
        <f ca="1" t="shared" si="9"/>
        <v>80948</v>
      </c>
      <c r="R40" s="36" t="s">
        <v>42</v>
      </c>
      <c r="S40" s="40"/>
    </row>
    <row r="41" customHeight="1" spans="6:19">
      <c r="F41" s="18">
        <f t="shared" si="5"/>
        <v>35</v>
      </c>
      <c r="G41" s="19">
        <v>44230</v>
      </c>
      <c r="H41" s="20">
        <v>100035</v>
      </c>
      <c r="I41" s="20" t="s">
        <v>113</v>
      </c>
      <c r="J41" s="20" t="s">
        <v>114</v>
      </c>
      <c r="K41" s="20" t="s">
        <v>27</v>
      </c>
      <c r="L41" s="20">
        <v>209</v>
      </c>
      <c r="M41" s="20">
        <v>21</v>
      </c>
      <c r="N41" s="20">
        <f t="shared" si="6"/>
        <v>188</v>
      </c>
      <c r="O41" s="36">
        <f ca="1" t="shared" si="10"/>
        <v>208</v>
      </c>
      <c r="P41" s="37">
        <f ca="1" t="shared" si="8"/>
        <v>9.90476190476191</v>
      </c>
      <c r="Q41" s="37">
        <f ca="1" t="shared" si="9"/>
        <v>81156</v>
      </c>
      <c r="R41" s="36" t="s">
        <v>42</v>
      </c>
      <c r="S41" s="40"/>
    </row>
    <row r="42" customHeight="1" spans="3:19">
      <c r="C42" s="6" t="s">
        <v>115</v>
      </c>
      <c r="D42" s="27" t="s">
        <v>23</v>
      </c>
      <c r="F42" s="18">
        <f t="shared" si="5"/>
        <v>36</v>
      </c>
      <c r="G42" s="19">
        <v>44231</v>
      </c>
      <c r="H42" s="20">
        <v>100036</v>
      </c>
      <c r="I42" s="20" t="s">
        <v>116</v>
      </c>
      <c r="J42" s="20" t="s">
        <v>117</v>
      </c>
      <c r="K42" s="20" t="s">
        <v>27</v>
      </c>
      <c r="L42" s="20">
        <v>210</v>
      </c>
      <c r="M42" s="20">
        <v>22</v>
      </c>
      <c r="N42" s="20">
        <f t="shared" si="6"/>
        <v>188</v>
      </c>
      <c r="O42" s="36">
        <f ca="1" t="shared" si="10"/>
        <v>333</v>
      </c>
      <c r="P42" s="37">
        <f ca="1" t="shared" si="8"/>
        <v>15.1363636363636</v>
      </c>
      <c r="Q42" s="37">
        <f ca="1" t="shared" si="9"/>
        <v>81489</v>
      </c>
      <c r="R42" s="36" t="s">
        <v>42</v>
      </c>
      <c r="S42" s="40"/>
    </row>
    <row r="43" customHeight="1" spans="6:19">
      <c r="F43" s="18">
        <f t="shared" si="5"/>
        <v>37</v>
      </c>
      <c r="G43" s="19">
        <v>44232</v>
      </c>
      <c r="H43" s="20">
        <v>100037</v>
      </c>
      <c r="I43" s="20" t="s">
        <v>118</v>
      </c>
      <c r="J43" s="20" t="s">
        <v>119</v>
      </c>
      <c r="K43" s="20" t="s">
        <v>27</v>
      </c>
      <c r="L43" s="20">
        <v>211</v>
      </c>
      <c r="M43" s="20">
        <v>23</v>
      </c>
      <c r="N43" s="20">
        <f t="shared" si="6"/>
        <v>188</v>
      </c>
      <c r="O43" s="36">
        <f ca="1" t="shared" si="10"/>
        <v>1420</v>
      </c>
      <c r="P43" s="37">
        <f ca="1" t="shared" si="8"/>
        <v>61.7391304347826</v>
      </c>
      <c r="Q43" s="37">
        <f ca="1" t="shared" si="9"/>
        <v>82909</v>
      </c>
      <c r="R43" s="36" t="s">
        <v>42</v>
      </c>
      <c r="S43" s="40"/>
    </row>
    <row r="44" customHeight="1" spans="3:19">
      <c r="C44" s="6" t="s">
        <v>63</v>
      </c>
      <c r="D44" s="27">
        <f>SUMIF($R$7:$R$9754,$D$42,$M$7:$M$9754)</f>
        <v>129</v>
      </c>
      <c r="F44" s="18">
        <f t="shared" si="5"/>
        <v>38</v>
      </c>
      <c r="G44" s="19">
        <v>44233</v>
      </c>
      <c r="H44" s="20">
        <v>100038</v>
      </c>
      <c r="I44" s="20" t="s">
        <v>120</v>
      </c>
      <c r="J44" s="20" t="s">
        <v>121</v>
      </c>
      <c r="K44" s="20" t="s">
        <v>27</v>
      </c>
      <c r="L44" s="20">
        <v>212</v>
      </c>
      <c r="M44" s="20">
        <v>24</v>
      </c>
      <c r="N44" s="20">
        <f t="shared" si="6"/>
        <v>188</v>
      </c>
      <c r="O44" s="36">
        <f ca="1" t="shared" si="10"/>
        <v>4355</v>
      </c>
      <c r="P44" s="37">
        <f ca="1" t="shared" si="8"/>
        <v>181.458333333333</v>
      </c>
      <c r="Q44" s="37">
        <f ca="1" t="shared" si="9"/>
        <v>87264</v>
      </c>
      <c r="R44" s="36" t="s">
        <v>42</v>
      </c>
      <c r="S44" s="40"/>
    </row>
    <row r="45" customHeight="1" spans="6:19">
      <c r="F45" s="18">
        <f t="shared" si="5"/>
        <v>39</v>
      </c>
      <c r="G45" s="19">
        <v>44234</v>
      </c>
      <c r="H45" s="20">
        <v>100039</v>
      </c>
      <c r="I45" s="20" t="s">
        <v>122</v>
      </c>
      <c r="J45" s="20" t="s">
        <v>123</v>
      </c>
      <c r="K45" s="20" t="s">
        <v>27</v>
      </c>
      <c r="L45" s="20">
        <v>213</v>
      </c>
      <c r="M45" s="20">
        <v>25</v>
      </c>
      <c r="N45" s="20">
        <f t="shared" si="6"/>
        <v>188</v>
      </c>
      <c r="O45" s="36">
        <f ca="1" t="shared" si="10"/>
        <v>4810</v>
      </c>
      <c r="P45" s="37">
        <f ca="1" t="shared" si="8"/>
        <v>192.4</v>
      </c>
      <c r="Q45" s="37">
        <f ca="1" t="shared" si="9"/>
        <v>92074</v>
      </c>
      <c r="R45" s="36" t="s">
        <v>42</v>
      </c>
      <c r="S45" s="40"/>
    </row>
    <row r="46" customHeight="1" spans="3:19">
      <c r="C46" s="6" t="s">
        <v>68</v>
      </c>
      <c r="D46" s="22">
        <f ca="1">SUMIF($R$7:$R$9754,$D$42,$O$7:$O$9754)</f>
        <v>7961.5</v>
      </c>
      <c r="F46" s="18">
        <f t="shared" si="5"/>
        <v>40</v>
      </c>
      <c r="G46" s="19">
        <v>44235</v>
      </c>
      <c r="H46" s="20">
        <v>100040</v>
      </c>
      <c r="I46" s="20" t="s">
        <v>124</v>
      </c>
      <c r="J46" s="20" t="s">
        <v>125</v>
      </c>
      <c r="K46" s="20" t="s">
        <v>27</v>
      </c>
      <c r="L46" s="20">
        <v>214</v>
      </c>
      <c r="M46" s="20">
        <v>26</v>
      </c>
      <c r="N46" s="20">
        <f t="shared" si="6"/>
        <v>188</v>
      </c>
      <c r="O46" s="36">
        <f ca="1" t="shared" si="10"/>
        <v>1677</v>
      </c>
      <c r="P46" s="37">
        <f ca="1" t="shared" si="8"/>
        <v>64.5</v>
      </c>
      <c r="Q46" s="37">
        <f ca="1" t="shared" si="9"/>
        <v>93751</v>
      </c>
      <c r="R46" s="36" t="s">
        <v>42</v>
      </c>
      <c r="S46" s="40"/>
    </row>
  </sheetData>
  <mergeCells count="15">
    <mergeCell ref="H1:Q1"/>
    <mergeCell ref="C2:S2"/>
    <mergeCell ref="C3:S3"/>
    <mergeCell ref="H5:K5"/>
    <mergeCell ref="L5:N5"/>
    <mergeCell ref="O5:Q5"/>
    <mergeCell ref="C8:D8"/>
    <mergeCell ref="C15:D15"/>
    <mergeCell ref="C24:D24"/>
    <mergeCell ref="C35:D35"/>
    <mergeCell ref="F5:F6"/>
    <mergeCell ref="G5:G6"/>
    <mergeCell ref="R5:R6"/>
    <mergeCell ref="S5:S6"/>
    <mergeCell ref="C5:D6"/>
  </mergeCells>
  <dataValidations count="2">
    <dataValidation type="list" allowBlank="1" showInputMessage="1" showErrorMessage="1" sqref="K25 K7:K15 K16:K24 K26:K46">
      <formula1>单位</formula1>
    </dataValidation>
    <dataValidation type="list" allowBlank="1" showInputMessage="1" showErrorMessage="1" sqref="R7:R11 R12:R16 R17:R21 R22:R25 R26:R46">
      <formula1>业务员</formula1>
    </dataValidation>
  </dataValidations>
  <printOptions horizontalCentered="1" verticalCentered="1"/>
  <pageMargins left="0.393700787401575" right="0.393700787401575" top="0.393700787401575" bottom="0.393700787401575" header="0" footer="0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Q9"/>
  <sheetViews>
    <sheetView workbookViewId="0">
      <selection activeCell="G14" sqref="G14"/>
    </sheetView>
  </sheetViews>
  <sheetFormatPr defaultColWidth="8.725" defaultRowHeight="16.5"/>
  <cols>
    <col min="1" max="2" width="8.725" style="1"/>
    <col min="3" max="12" width="8.725" style="2"/>
    <col min="13" max="16384" width="8.725" style="1"/>
  </cols>
  <sheetData>
    <row r="5" spans="3:3">
      <c r="C5" s="3" t="s">
        <v>13</v>
      </c>
    </row>
    <row r="6" spans="3:17">
      <c r="C6" s="4" t="s">
        <v>27</v>
      </c>
      <c r="D6" s="4" t="s">
        <v>41</v>
      </c>
      <c r="E6" s="4" t="s">
        <v>44</v>
      </c>
      <c r="F6" s="4" t="s">
        <v>22</v>
      </c>
      <c r="G6" s="4" t="s">
        <v>126</v>
      </c>
      <c r="H6" s="4" t="s">
        <v>32</v>
      </c>
      <c r="I6" s="4" t="s">
        <v>36</v>
      </c>
      <c r="J6" s="4" t="s">
        <v>50</v>
      </c>
      <c r="K6" s="4" t="s">
        <v>54</v>
      </c>
      <c r="L6" s="4"/>
      <c r="M6" s="5"/>
      <c r="N6" s="5"/>
      <c r="O6" s="5"/>
      <c r="P6" s="5"/>
      <c r="Q6" s="5"/>
    </row>
    <row r="8" spans="3:3">
      <c r="C8" s="3" t="s">
        <v>8</v>
      </c>
    </row>
    <row r="9" spans="3:17">
      <c r="C9" s="4" t="s">
        <v>23</v>
      </c>
      <c r="D9" s="4" t="s">
        <v>28</v>
      </c>
      <c r="E9" s="4" t="s">
        <v>33</v>
      </c>
      <c r="F9" s="4" t="s">
        <v>37</v>
      </c>
      <c r="G9" s="4" t="s">
        <v>42</v>
      </c>
      <c r="H9" s="4"/>
      <c r="I9" s="4"/>
      <c r="J9" s="4"/>
      <c r="K9" s="4"/>
      <c r="L9" s="4"/>
      <c r="M9" s="5"/>
      <c r="N9" s="5"/>
      <c r="O9" s="5"/>
      <c r="P9" s="5"/>
      <c r="Q9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数据统计表</vt:lpstr>
      <vt:lpstr>数据设置表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UMBRA~</cp:lastModifiedBy>
  <dcterms:created xsi:type="dcterms:W3CDTF">2006-09-16T00:00:00Z</dcterms:created>
  <dcterms:modified xsi:type="dcterms:W3CDTF">2024-02-23T05:25:30Z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KSOTemplateUUID">
    <vt:lpwstr>v1.0_mb_IVsLddcGl9PoVa0o13apUA==</vt:lpwstr>
  </property>
  <property fmtid="{D5CDD505-2E9C-101B-9397-08002B2CF9AE}" pid="4" name="ICV">
    <vt:lpwstr>96024D496EAB43FBA936FEA8EE059D3C_12</vt:lpwstr>
  </property>
</Properties>
</file>