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编制说明" sheetId="2" r:id="rId1"/>
    <sheet name="规划指标" sheetId="3" r:id="rId2"/>
    <sheet name="各类产品建筑标准" sheetId="1" r:id="rId3"/>
    <sheet name="填表指引"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MS User</author>
    <author>TM</author>
  </authors>
  <commentList>
    <comment ref="M2" authorId="0">
      <text>
        <r>
          <rPr>
            <b/>
            <sz val="9"/>
            <rFont val="宋体"/>
            <charset val="134"/>
          </rPr>
          <t>MS User:</t>
        </r>
        <r>
          <rPr>
            <sz val="9"/>
            <rFont val="宋体"/>
            <charset val="134"/>
          </rPr>
          <t xml:space="preserve">
预算面积</t>
        </r>
      </text>
    </comment>
    <comment ref="I25" authorId="1">
      <text>
        <r>
          <rPr>
            <b/>
            <sz val="9"/>
            <rFont val="宋体"/>
            <charset val="134"/>
          </rPr>
          <t>TM:</t>
        </r>
        <r>
          <rPr>
            <sz val="9"/>
            <rFont val="宋体"/>
            <charset val="134"/>
          </rPr>
          <t xml:space="preserve">
可销售量按85%考虑</t>
        </r>
      </text>
    </comment>
  </commentList>
</comments>
</file>

<file path=xl/comments2.xml><?xml version="1.0" encoding="utf-8"?>
<comments xmlns="http://schemas.openxmlformats.org/spreadsheetml/2006/main">
  <authors>
    <author>TM</author>
    <author>胡宏</author>
  </authors>
  <commentList>
    <comment ref="E4" authorId="0">
      <text>
        <r>
          <rPr>
            <b/>
            <sz val="9"/>
            <rFont val="宋体"/>
            <charset val="134"/>
          </rPr>
          <t>TM:</t>
        </r>
        <r>
          <rPr>
            <sz val="9"/>
            <rFont val="宋体"/>
            <charset val="134"/>
          </rPr>
          <t xml:space="preserve">
2号楼为15+1、16+1、18+1</t>
        </r>
      </text>
    </comment>
    <comment ref="G4" authorId="0">
      <text>
        <r>
          <rPr>
            <b/>
            <sz val="9"/>
            <rFont val="宋体"/>
            <charset val="134"/>
          </rPr>
          <t>TM:</t>
        </r>
        <r>
          <rPr>
            <sz val="9"/>
            <rFont val="宋体"/>
            <charset val="134"/>
          </rPr>
          <t xml:space="preserve">
一层5.0m，五层3.3m,局部3层、4层</t>
        </r>
      </text>
    </comment>
    <comment ref="C50" authorId="1">
      <text>
        <r>
          <rPr>
            <b/>
            <sz val="9"/>
            <rFont val="宋体"/>
            <charset val="134"/>
          </rPr>
          <t>胡宏:</t>
        </r>
        <r>
          <rPr>
            <sz val="9"/>
            <rFont val="宋体"/>
            <charset val="134"/>
          </rPr>
          <t xml:space="preserve">
仅装修房</t>
        </r>
      </text>
    </comment>
  </commentList>
</comments>
</file>

<file path=xl/sharedStrings.xml><?xml version="1.0" encoding="utf-8"?>
<sst xmlns="http://schemas.openxmlformats.org/spreadsheetml/2006/main" count="352" uniqueCount="247">
  <si>
    <t>编制说明</t>
  </si>
  <si>
    <r>
      <t>1</t>
    </r>
    <r>
      <rPr>
        <sz val="16"/>
        <rFont val="宋体"/>
        <charset val="134"/>
      </rPr>
      <t>、未建项目依据“</t>
    </r>
    <r>
      <rPr>
        <sz val="16"/>
        <rFont val="Times New Roman"/>
        <family val="1"/>
        <charset val="0"/>
      </rPr>
      <t>*******</t>
    </r>
    <r>
      <rPr>
        <sz val="16"/>
        <rFont val="宋体"/>
        <charset val="134"/>
      </rPr>
      <t>项目规划设计方案”；</t>
    </r>
  </si>
  <si>
    <r>
      <t>2</t>
    </r>
    <r>
      <rPr>
        <sz val="16"/>
        <rFont val="宋体"/>
        <charset val="134"/>
      </rPr>
      <t>、参照周边项目工程费用；</t>
    </r>
  </si>
  <si>
    <r>
      <t>3</t>
    </r>
    <r>
      <rPr>
        <sz val="16"/>
        <rFont val="宋体"/>
        <charset val="134"/>
      </rPr>
      <t>、财务费用及税费主要由财务部提供；</t>
    </r>
  </si>
  <si>
    <r>
      <t>4</t>
    </r>
    <r>
      <rPr>
        <sz val="16"/>
        <rFont val="宋体"/>
        <charset val="134"/>
      </rPr>
      <t>、销售均价及销售费用由销售提供；</t>
    </r>
  </si>
  <si>
    <r>
      <t>5</t>
    </r>
    <r>
      <rPr>
        <sz val="16"/>
        <rFont val="宋体"/>
        <charset val="134"/>
      </rPr>
      <t>、前期、规费依据</t>
    </r>
    <r>
      <rPr>
        <sz val="16"/>
        <rFont val="Times New Roman"/>
        <family val="1"/>
        <charset val="0"/>
      </rPr>
      <t>*****</t>
    </r>
    <r>
      <rPr>
        <sz val="16"/>
        <rFont val="宋体"/>
        <charset val="134"/>
      </rPr>
      <t>地区目前情况编制；</t>
    </r>
  </si>
  <si>
    <r>
      <t>6</t>
    </r>
    <r>
      <rPr>
        <sz val="16"/>
        <rFont val="宋体"/>
        <charset val="134"/>
      </rPr>
      <t>、主要项目成本测算详见成本汇总表所示；</t>
    </r>
  </si>
  <si>
    <r>
      <t>７、整个项目销售总额为</t>
    </r>
    <r>
      <rPr>
        <sz val="16"/>
        <rFont val="Times New Roman"/>
        <family val="1"/>
        <charset val="0"/>
      </rPr>
      <t>12.9</t>
    </r>
    <r>
      <rPr>
        <sz val="16"/>
        <rFont val="宋体"/>
        <charset val="134"/>
      </rPr>
      <t>亿元，总投资</t>
    </r>
    <r>
      <rPr>
        <sz val="16"/>
        <rFont val="Times New Roman"/>
        <family val="1"/>
        <charset val="0"/>
      </rPr>
      <t>8.7</t>
    </r>
    <r>
      <rPr>
        <sz val="16"/>
        <rFont val="宋体"/>
        <charset val="134"/>
      </rPr>
      <t>亿元，利润</t>
    </r>
    <r>
      <rPr>
        <sz val="16"/>
        <rFont val="Times New Roman"/>
        <family val="1"/>
        <charset val="0"/>
      </rPr>
      <t>4.2</t>
    </r>
    <r>
      <rPr>
        <sz val="16"/>
        <rFont val="宋体"/>
        <charset val="134"/>
      </rPr>
      <t>亿元，</t>
    </r>
  </si>
  <si>
    <r>
      <t>销售利润率</t>
    </r>
    <r>
      <rPr>
        <sz val="16"/>
        <rFont val="Times New Roman"/>
        <family val="1"/>
        <charset val="0"/>
      </rPr>
      <t>32.56</t>
    </r>
    <r>
      <rPr>
        <sz val="16"/>
        <rFont val="宋体"/>
        <charset val="134"/>
      </rPr>
      <t>％，单方总成本指标</t>
    </r>
    <r>
      <rPr>
        <sz val="16"/>
        <rFont val="Times New Roman"/>
        <family val="1"/>
        <charset val="0"/>
      </rPr>
      <t>4064.3</t>
    </r>
    <r>
      <rPr>
        <sz val="16"/>
        <rFont val="宋体"/>
        <charset val="134"/>
      </rPr>
      <t>元，净利润</t>
    </r>
    <r>
      <rPr>
        <sz val="16"/>
        <rFont val="Times New Roman"/>
        <family val="1"/>
        <charset val="0"/>
      </rPr>
      <t>2026.06</t>
    </r>
    <r>
      <rPr>
        <sz val="16"/>
        <rFont val="宋体"/>
        <charset val="134"/>
      </rPr>
      <t>元。其中：</t>
    </r>
  </si>
  <si>
    <t>序号</t>
  </si>
  <si>
    <t>费用名称</t>
  </si>
  <si>
    <t>可售单方指标</t>
  </si>
  <si>
    <t>备注</t>
  </si>
  <si>
    <t>土地费用</t>
  </si>
  <si>
    <t>建造费用</t>
  </si>
  <si>
    <t>含建安、管网、园林、配套</t>
  </si>
  <si>
    <t>税金费用</t>
  </si>
  <si>
    <t>含流转税费、所得税</t>
  </si>
  <si>
    <t>其他费用</t>
  </si>
  <si>
    <t>含设计、销售、前期、管理、财务</t>
  </si>
  <si>
    <t>合计</t>
  </si>
  <si>
    <r>
      <t>规</t>
    </r>
    <r>
      <rPr>
        <b/>
        <sz val="18"/>
        <color indexed="60"/>
        <rFont val="Times New Roman"/>
        <family val="1"/>
        <charset val="0"/>
      </rPr>
      <t xml:space="preserve">  </t>
    </r>
    <r>
      <rPr>
        <b/>
        <sz val="18"/>
        <color indexed="60"/>
        <rFont val="黑体"/>
        <family val="3"/>
        <charset val="134"/>
      </rPr>
      <t>划</t>
    </r>
    <r>
      <rPr>
        <b/>
        <sz val="18"/>
        <color indexed="60"/>
        <rFont val="Times New Roman"/>
        <family val="1"/>
        <charset val="0"/>
      </rPr>
      <t xml:space="preserve">  </t>
    </r>
    <r>
      <rPr>
        <b/>
        <sz val="18"/>
        <color indexed="60"/>
        <rFont val="黑体"/>
        <family val="3"/>
        <charset val="134"/>
      </rPr>
      <t>指</t>
    </r>
    <r>
      <rPr>
        <b/>
        <sz val="18"/>
        <color indexed="60"/>
        <rFont val="Times New Roman"/>
        <family val="1"/>
        <charset val="0"/>
      </rPr>
      <t xml:space="preserve">  </t>
    </r>
    <r>
      <rPr>
        <b/>
        <sz val="18"/>
        <color indexed="60"/>
        <rFont val="黑体"/>
        <family val="3"/>
        <charset val="134"/>
      </rPr>
      <t>标</t>
    </r>
  </si>
  <si>
    <t>总占地面积</t>
  </si>
  <si>
    <t>m2</t>
  </si>
  <si>
    <t>建筑用地面积</t>
  </si>
  <si>
    <t>总建筑面积</t>
  </si>
  <si>
    <t>建筑物占地面积</t>
  </si>
  <si>
    <r>
      <t>建</t>
    </r>
    <r>
      <rPr>
        <sz val="11"/>
        <rFont val="Times New Roman"/>
        <family val="1"/>
        <charset val="0"/>
      </rPr>
      <t xml:space="preserve">  </t>
    </r>
    <r>
      <rPr>
        <sz val="11"/>
        <rFont val="宋体"/>
        <charset val="134"/>
      </rPr>
      <t>筑</t>
    </r>
    <r>
      <rPr>
        <sz val="11"/>
        <rFont val="Times New Roman"/>
        <family val="1"/>
        <charset val="0"/>
      </rPr>
      <t xml:space="preserve">  </t>
    </r>
    <r>
      <rPr>
        <sz val="11"/>
        <rFont val="宋体"/>
        <charset val="134"/>
      </rPr>
      <t>密</t>
    </r>
    <r>
      <rPr>
        <sz val="11"/>
        <rFont val="Times New Roman"/>
        <family val="1"/>
        <charset val="0"/>
      </rPr>
      <t xml:space="preserve">  </t>
    </r>
    <r>
      <rPr>
        <sz val="11"/>
        <rFont val="宋体"/>
        <charset val="134"/>
      </rPr>
      <t>度</t>
    </r>
  </si>
  <si>
    <r>
      <t>绿</t>
    </r>
    <r>
      <rPr>
        <sz val="11"/>
        <rFont val="Times New Roman"/>
        <family val="1"/>
        <charset val="0"/>
      </rPr>
      <t xml:space="preserve">    </t>
    </r>
    <r>
      <rPr>
        <sz val="11"/>
        <rFont val="宋体"/>
        <charset val="134"/>
      </rPr>
      <t>地</t>
    </r>
    <r>
      <rPr>
        <sz val="11"/>
        <rFont val="Times New Roman"/>
        <family val="1"/>
        <charset val="0"/>
      </rPr>
      <t xml:space="preserve">    </t>
    </r>
    <r>
      <rPr>
        <sz val="11"/>
        <rFont val="宋体"/>
        <charset val="134"/>
      </rPr>
      <t>率</t>
    </r>
  </si>
  <si>
    <t>计容积率面积</t>
  </si>
  <si>
    <r>
      <t>容</t>
    </r>
    <r>
      <rPr>
        <sz val="11"/>
        <rFont val="Times New Roman"/>
        <family val="1"/>
        <charset val="0"/>
      </rPr>
      <t xml:space="preserve">    </t>
    </r>
    <r>
      <rPr>
        <sz val="11"/>
        <rFont val="宋体"/>
        <charset val="134"/>
      </rPr>
      <t>积</t>
    </r>
    <r>
      <rPr>
        <sz val="11"/>
        <rFont val="Times New Roman"/>
        <family val="1"/>
        <charset val="0"/>
      </rPr>
      <t xml:space="preserve">    </t>
    </r>
    <r>
      <rPr>
        <sz val="11"/>
        <rFont val="宋体"/>
        <charset val="134"/>
      </rPr>
      <t>率</t>
    </r>
  </si>
  <si>
    <t>可售单价</t>
  </si>
  <si>
    <r>
      <t>元</t>
    </r>
    <r>
      <rPr>
        <sz val="11"/>
        <rFont val="Times New Roman"/>
        <family val="1"/>
        <charset val="0"/>
      </rPr>
      <t>/</t>
    </r>
    <r>
      <rPr>
        <sz val="11"/>
        <rFont val="宋体"/>
        <charset val="134"/>
      </rPr>
      <t>平米</t>
    </r>
  </si>
  <si>
    <t>道路广场用地合计</t>
  </si>
  <si>
    <t>沥青路面车行道</t>
  </si>
  <si>
    <t>砼路面车行道</t>
  </si>
  <si>
    <t>硬质铺装车行道</t>
  </si>
  <si>
    <t>硬质铺装广场</t>
  </si>
  <si>
    <t>硬质铺装人行道</t>
  </si>
  <si>
    <t>绿化用地合计</t>
  </si>
  <si>
    <t>重要公共绿地</t>
  </si>
  <si>
    <t>组团宅间绿化</t>
  </si>
  <si>
    <t>底层私家花园</t>
  </si>
  <si>
    <t>体育(游乐)设施占地</t>
  </si>
  <si>
    <t>水景占地面积</t>
  </si>
  <si>
    <t>产品构成</t>
  </si>
  <si>
    <t>建筑面积</t>
  </si>
  <si>
    <t>可售面积</t>
  </si>
  <si>
    <t>可售总额</t>
  </si>
  <si>
    <t>产品比例</t>
  </si>
  <si>
    <t>平均每户面积</t>
  </si>
  <si>
    <t>单元数</t>
  </si>
  <si>
    <t>户数</t>
  </si>
  <si>
    <t>住宅</t>
  </si>
  <si>
    <t>小高层</t>
  </si>
  <si>
    <t>高层</t>
  </si>
  <si>
    <t>小计</t>
  </si>
  <si>
    <t>公共配套建筑</t>
  </si>
  <si>
    <t>商铺</t>
  </si>
  <si>
    <t>棉纺市场区</t>
  </si>
  <si>
    <t>公寓酒店</t>
  </si>
  <si>
    <t>会所</t>
  </si>
  <si>
    <t>辅助用房</t>
  </si>
  <si>
    <t>成本核算说明</t>
  </si>
  <si>
    <t>需分摊所有八大类费用</t>
  </si>
  <si>
    <t>成本全部摊入可售部分，不单独保留成本</t>
  </si>
  <si>
    <t>车位数</t>
  </si>
  <si>
    <t>半地下室</t>
  </si>
  <si>
    <t>地下自行车库</t>
  </si>
  <si>
    <t>人防地下室</t>
  </si>
  <si>
    <t>地下室</t>
  </si>
  <si>
    <t>停车</t>
  </si>
  <si>
    <t>地下车位</t>
  </si>
  <si>
    <t>只分摊主体建安成本，或保留定额成本</t>
  </si>
  <si>
    <t>地面车库</t>
  </si>
  <si>
    <t>根据是否可售及收入配比原则自行确定</t>
  </si>
  <si>
    <t>屋顶车位</t>
  </si>
  <si>
    <r>
      <t>建</t>
    </r>
    <r>
      <rPr>
        <b/>
        <sz val="18"/>
        <color indexed="60"/>
        <rFont val="Times New Roman"/>
        <family val="1"/>
        <charset val="0"/>
      </rPr>
      <t xml:space="preserve">     </t>
    </r>
    <r>
      <rPr>
        <b/>
        <sz val="18"/>
        <color indexed="60"/>
        <rFont val="黑体"/>
        <family val="3"/>
        <charset val="134"/>
      </rPr>
      <t>造</t>
    </r>
    <r>
      <rPr>
        <b/>
        <sz val="18"/>
        <color indexed="60"/>
        <rFont val="Times New Roman"/>
        <family val="1"/>
        <charset val="0"/>
      </rPr>
      <t xml:space="preserve">    </t>
    </r>
    <r>
      <rPr>
        <b/>
        <sz val="18"/>
        <color indexed="60"/>
        <rFont val="黑体"/>
        <family val="3"/>
        <charset val="134"/>
      </rPr>
      <t>标</t>
    </r>
    <r>
      <rPr>
        <b/>
        <sz val="18"/>
        <color indexed="60"/>
        <rFont val="Times New Roman"/>
        <family val="1"/>
        <charset val="0"/>
      </rPr>
      <t xml:space="preserve">    </t>
    </r>
    <r>
      <rPr>
        <b/>
        <sz val="18"/>
        <color indexed="60"/>
        <rFont val="黑体"/>
        <family val="3"/>
        <charset val="134"/>
      </rPr>
      <t>准</t>
    </r>
  </si>
  <si>
    <t>结构及初装修</t>
  </si>
  <si>
    <t>结构形式</t>
  </si>
  <si>
    <t>短肢剪力墙</t>
  </si>
  <si>
    <t>框架</t>
  </si>
  <si>
    <r>
      <t>层数</t>
    </r>
    <r>
      <rPr>
        <sz val="10"/>
        <rFont val="Times New Roman"/>
        <family val="1"/>
        <charset val="0"/>
      </rPr>
      <t>\</t>
    </r>
    <r>
      <rPr>
        <sz val="10"/>
        <rFont val="宋体"/>
        <charset val="134"/>
      </rPr>
      <t>层高</t>
    </r>
  </si>
  <si>
    <t>18+1层\2.85m（底层商业4.7m）</t>
  </si>
  <si>
    <r>
      <t>11+1</t>
    </r>
    <r>
      <rPr>
        <sz val="10"/>
        <rFont val="宋体"/>
        <charset val="134"/>
      </rPr>
      <t>层</t>
    </r>
    <r>
      <rPr>
        <sz val="10"/>
        <rFont val="Times New Roman"/>
        <family val="1"/>
        <charset val="0"/>
      </rPr>
      <t>\2.8m</t>
    </r>
  </si>
  <si>
    <t>5层\3.6m</t>
  </si>
  <si>
    <t>基础形式</t>
  </si>
  <si>
    <t>桩承台基础</t>
  </si>
  <si>
    <t>筏板基础</t>
  </si>
  <si>
    <r>
      <t>平屋面</t>
    </r>
    <r>
      <rPr>
        <sz val="10"/>
        <rFont val="Times New Roman"/>
        <family val="1"/>
        <charset val="0"/>
      </rPr>
      <t>\</t>
    </r>
    <r>
      <rPr>
        <sz val="10"/>
        <rFont val="宋体"/>
        <charset val="134"/>
      </rPr>
      <t>斜层面</t>
    </r>
  </si>
  <si>
    <t>平屋面</t>
  </si>
  <si>
    <r>
      <t>户内平层</t>
    </r>
    <r>
      <rPr>
        <sz val="10"/>
        <rFont val="Times New Roman"/>
        <family val="1"/>
        <charset val="0"/>
      </rPr>
      <t>\</t>
    </r>
    <r>
      <rPr>
        <sz val="10"/>
        <rFont val="宋体"/>
        <charset val="134"/>
      </rPr>
      <t>错层</t>
    </r>
    <r>
      <rPr>
        <sz val="10"/>
        <rFont val="Times New Roman"/>
        <family val="1"/>
        <charset val="0"/>
      </rPr>
      <t>\</t>
    </r>
    <r>
      <rPr>
        <sz val="10"/>
        <rFont val="宋体"/>
        <charset val="134"/>
      </rPr>
      <t>复式</t>
    </r>
  </si>
  <si>
    <t>户内平层\局部错层</t>
  </si>
  <si>
    <t>平层</t>
  </si>
  <si>
    <t>户内平层</t>
  </si>
  <si>
    <r>
      <t>单元间有高差</t>
    </r>
    <r>
      <rPr>
        <sz val="10"/>
        <rFont val="Times New Roman"/>
        <family val="1"/>
        <charset val="0"/>
      </rPr>
      <t>\</t>
    </r>
    <r>
      <rPr>
        <sz val="10"/>
        <rFont val="宋体"/>
        <charset val="134"/>
      </rPr>
      <t>无高差</t>
    </r>
  </si>
  <si>
    <t>无高差</t>
  </si>
  <si>
    <t>外墙</t>
  </si>
  <si>
    <t>粘土空心砖</t>
  </si>
  <si>
    <r>
      <t>200mm</t>
    </r>
    <r>
      <rPr>
        <sz val="10"/>
        <rFont val="宋体"/>
        <charset val="134"/>
      </rPr>
      <t>厚粘土空心砖</t>
    </r>
  </si>
  <si>
    <t>内墙</t>
  </si>
  <si>
    <t>加气块</t>
  </si>
  <si>
    <r>
      <t>100mm</t>
    </r>
    <r>
      <rPr>
        <sz val="10"/>
        <rFont val="宋体"/>
        <charset val="134"/>
      </rPr>
      <t>厚粘土空心砖</t>
    </r>
  </si>
  <si>
    <t>屋面防水</t>
  </si>
  <si>
    <r>
      <t>2</t>
    </r>
    <r>
      <rPr>
        <sz val="10"/>
        <rFont val="宋体"/>
        <charset val="134"/>
      </rPr>
      <t>厚高聚改性沥青防水卷材</t>
    </r>
  </si>
  <si>
    <t>厨卫防水</t>
  </si>
  <si>
    <r>
      <t>1.8</t>
    </r>
    <r>
      <rPr>
        <sz val="10"/>
        <rFont val="宋体"/>
        <charset val="134"/>
      </rPr>
      <t>厚聚氨脂三遍涂膜防水层</t>
    </r>
  </si>
  <si>
    <t>外墙防水</t>
  </si>
  <si>
    <t>无单独防水层、涂料防水</t>
  </si>
  <si>
    <t>屋面隔热</t>
  </si>
  <si>
    <t>40mm厚挤塑保温板</t>
  </si>
  <si>
    <t>门窗工程</t>
  </si>
  <si>
    <t>单元门</t>
  </si>
  <si>
    <t>电子对讲防盗门</t>
  </si>
  <si>
    <t>入户门</t>
  </si>
  <si>
    <t>乙级防火门</t>
  </si>
  <si>
    <t>阳台门</t>
  </si>
  <si>
    <t>铝合金门</t>
  </si>
  <si>
    <t>户内门</t>
  </si>
  <si>
    <t>木门</t>
  </si>
  <si>
    <t>窗</t>
  </si>
  <si>
    <t>铝合金</t>
  </si>
  <si>
    <r>
      <t>铝合金</t>
    </r>
    <r>
      <rPr>
        <sz val="10"/>
        <rFont val="Times New Roman"/>
        <family val="1"/>
        <charset val="0"/>
      </rPr>
      <t>50</t>
    </r>
    <r>
      <rPr>
        <sz val="10"/>
        <rFont val="宋体"/>
        <charset val="134"/>
      </rPr>
      <t>平开窗、带纱、中空玻璃</t>
    </r>
  </si>
  <si>
    <t>公共部位
精装修</t>
  </si>
  <si>
    <t>外墙装饰</t>
  </si>
  <si>
    <t>面砖、涂料</t>
  </si>
  <si>
    <t>外墙保温</t>
  </si>
  <si>
    <t>JNS砂浆</t>
  </si>
  <si>
    <t>单元入口装饰</t>
  </si>
  <si>
    <t>防滑地砖</t>
  </si>
  <si>
    <t>屋面装饰</t>
  </si>
  <si>
    <t>防滑地面砖面层</t>
  </si>
  <si>
    <t>电梯厅装饰</t>
  </si>
  <si>
    <t>大堂</t>
  </si>
  <si>
    <t>楼地面装饰</t>
  </si>
  <si>
    <t>墙面装饰</t>
  </si>
  <si>
    <t>天棚装饰</t>
  </si>
  <si>
    <t>楼梯间</t>
  </si>
  <si>
    <t>白色内墙涂料</t>
  </si>
  <si>
    <t>乳胶漆</t>
  </si>
  <si>
    <t>栏杆</t>
  </si>
  <si>
    <t>楼梯栏杆</t>
  </si>
  <si>
    <t>铁花栏杆</t>
  </si>
  <si>
    <t>阳台栏杆</t>
  </si>
  <si>
    <t>预制装配式铁花栏杆</t>
  </si>
  <si>
    <t>私家花园栏杆</t>
  </si>
  <si>
    <t>空调板装饰</t>
  </si>
  <si>
    <t>铁艺百叶</t>
  </si>
  <si>
    <t>室内装修</t>
  </si>
  <si>
    <t>厅房</t>
  </si>
  <si>
    <t>水泥砂浆</t>
  </si>
  <si>
    <t>大白腻子罩面</t>
  </si>
  <si>
    <t>石灰膏砂浆</t>
  </si>
  <si>
    <t>窗台及护栏</t>
  </si>
  <si>
    <t>不锈钢</t>
  </si>
  <si>
    <t>厨卫</t>
  </si>
  <si>
    <t>混合砂浆打底</t>
  </si>
  <si>
    <t>门槛</t>
  </si>
  <si>
    <t>厨卫设备</t>
  </si>
  <si>
    <t>橱柜</t>
  </si>
  <si>
    <t>烟道</t>
  </si>
  <si>
    <t>成品</t>
  </si>
  <si>
    <t>阳台</t>
  </si>
  <si>
    <t>同外墙</t>
  </si>
  <si>
    <t>采用外墙乳胶漆</t>
  </si>
  <si>
    <t>室内给排水</t>
  </si>
  <si>
    <t>给水管材</t>
  </si>
  <si>
    <r>
      <t>立管内塑镀锌管、户内</t>
    </r>
    <r>
      <rPr>
        <sz val="10"/>
        <rFont val="Times New Roman"/>
        <family val="1"/>
        <charset val="0"/>
      </rPr>
      <t>PPR</t>
    </r>
    <r>
      <rPr>
        <sz val="10"/>
        <rFont val="宋体"/>
        <charset val="134"/>
      </rPr>
      <t>、排水</t>
    </r>
    <r>
      <rPr>
        <sz val="10"/>
        <rFont val="Times New Roman"/>
        <family val="1"/>
        <charset val="0"/>
      </rPr>
      <t>UPVC</t>
    </r>
  </si>
  <si>
    <r>
      <t>立管</t>
    </r>
    <r>
      <rPr>
        <sz val="10"/>
        <rFont val="Times New Roman"/>
        <family val="1"/>
        <charset val="0"/>
      </rPr>
      <t>PPR</t>
    </r>
    <r>
      <rPr>
        <sz val="10"/>
        <rFont val="宋体"/>
        <charset val="134"/>
      </rPr>
      <t>、户内</t>
    </r>
    <r>
      <rPr>
        <sz val="10"/>
        <rFont val="Times New Roman"/>
        <family val="1"/>
        <charset val="0"/>
      </rPr>
      <t>PPR</t>
    </r>
    <r>
      <rPr>
        <sz val="10"/>
        <rFont val="宋体"/>
        <charset val="134"/>
      </rPr>
      <t>、排水</t>
    </r>
    <r>
      <rPr>
        <sz val="10"/>
        <rFont val="Times New Roman"/>
        <family val="1"/>
        <charset val="0"/>
      </rPr>
      <t>UPVC</t>
    </r>
  </si>
  <si>
    <t>洁具及五金件</t>
  </si>
  <si>
    <t>无</t>
  </si>
  <si>
    <t>室内供暖</t>
  </si>
  <si>
    <t>室内燃气</t>
  </si>
  <si>
    <t>管道气</t>
  </si>
  <si>
    <t>室内电气</t>
  </si>
  <si>
    <t>穿管布线</t>
  </si>
  <si>
    <r>
      <t>UPVC</t>
    </r>
    <r>
      <rPr>
        <sz val="10"/>
        <rFont val="宋体"/>
        <charset val="134"/>
      </rPr>
      <t>管、</t>
    </r>
    <r>
      <rPr>
        <sz val="10"/>
        <rFont val="Times New Roman"/>
        <family val="1"/>
        <charset val="0"/>
      </rPr>
      <t>BV</t>
    </r>
    <r>
      <rPr>
        <sz val="10"/>
        <rFont val="宋体"/>
        <charset val="134"/>
      </rPr>
      <t>普通导线</t>
    </r>
  </si>
  <si>
    <r>
      <t>配电箱</t>
    </r>
    <r>
      <rPr>
        <sz val="10"/>
        <rFont val="Times New Roman"/>
        <family val="1"/>
        <charset val="0"/>
      </rPr>
      <t>\</t>
    </r>
    <r>
      <rPr>
        <sz val="10"/>
        <rFont val="宋体"/>
        <charset val="134"/>
      </rPr>
      <t>电表箱</t>
    </r>
  </si>
  <si>
    <t>西门子配电箱、组装电表箱</t>
  </si>
  <si>
    <t>开关插座</t>
  </si>
  <si>
    <t>鸿雁</t>
  </si>
  <si>
    <t>灯具</t>
  </si>
  <si>
    <t>户内座灯头，公共部分吸顶灯</t>
  </si>
  <si>
    <t>阳台吸顶灯、厨卫筒灯</t>
  </si>
  <si>
    <t>室内通风空调</t>
  </si>
  <si>
    <t>高压配电</t>
  </si>
  <si>
    <t>临街变</t>
  </si>
  <si>
    <t>箱式变压器</t>
  </si>
  <si>
    <t>发电机</t>
  </si>
  <si>
    <t>电梯</t>
  </si>
  <si>
    <t>室内消防</t>
  </si>
  <si>
    <t>消火栓系统，报警系统</t>
  </si>
  <si>
    <t>消火栓系统</t>
  </si>
  <si>
    <t>消火栓、喷淋、感烟</t>
  </si>
  <si>
    <t>弱电系统</t>
  </si>
  <si>
    <t>居家防盗</t>
  </si>
  <si>
    <t>小区安保系统</t>
  </si>
  <si>
    <t>对讲系统</t>
  </si>
  <si>
    <t>有</t>
  </si>
  <si>
    <t>可视</t>
  </si>
  <si>
    <t>三表远传</t>
  </si>
  <si>
    <t>有线电视</t>
  </si>
  <si>
    <t>电话</t>
  </si>
  <si>
    <t>宽带网</t>
  </si>
  <si>
    <t>有，配管</t>
  </si>
  <si>
    <t>室外给排水</t>
  </si>
  <si>
    <t>球墨铸铁管件，一户一表</t>
  </si>
  <si>
    <t>室外智能化</t>
  </si>
  <si>
    <t>停车管理系统</t>
  </si>
  <si>
    <t>有，北京四通</t>
  </si>
  <si>
    <t>小区闭路监控</t>
  </si>
  <si>
    <t>周界红外防越</t>
  </si>
  <si>
    <t>小区门禁系统</t>
  </si>
  <si>
    <t>电子巡更系统</t>
  </si>
  <si>
    <t>园林环境</t>
  </si>
  <si>
    <t>绿化</t>
  </si>
  <si>
    <t>建筑小品</t>
  </si>
  <si>
    <t>道路及广场</t>
  </si>
  <si>
    <t>围墙</t>
  </si>
  <si>
    <t>室外照明</t>
  </si>
  <si>
    <t>园林草坪灯，路顶</t>
  </si>
  <si>
    <t>零星设施</t>
  </si>
  <si>
    <t>填表指引</t>
  </si>
  <si>
    <t>1、</t>
  </si>
  <si>
    <t>本表适用于新项目成本测算、项目定位成本测算、目标成本测算的统一格式。</t>
  </si>
  <si>
    <t>2、</t>
  </si>
  <si>
    <t>本表填报的主要责任部门为成本管理部。其中规划指标需设计部配合，建造标准按营销、设计、成本、工程等相关的部门的讨论结果确定；报批报建费根据项目发展部提供的《房地产税费一览表》及当地优惠政策进行填写，具体项目可根据当地的政策自行增加或删减。</t>
  </si>
  <si>
    <t>3、</t>
  </si>
  <si>
    <t>第一级的八大类成本项目及其下的第二级成本项目为集团统一设定，第三级以下的成本项目可根据实际情况进行调整。</t>
  </si>
  <si>
    <t>4、</t>
  </si>
  <si>
    <t>开发间接费中的行政费用、资本化利息和期间费用，请财务部提供。</t>
  </si>
  <si>
    <t>5、</t>
  </si>
  <si>
    <t>成本测算时应根据量价分离的原则进行计算，并注明量、价的计算思路。新项目或项目定位时的成本测算如无法细分时，可根据当地已结算的同类工程直接填写总价和单价，但应注明参考项目的成本情况。</t>
  </si>
  <si>
    <t>6、</t>
  </si>
  <si>
    <t>成本汇总表的总价从各表自动取数，并根据项目的一般分摊原则设置了分摊公式（已在备注中说明），如不符合项目的实际情况请自行修改公式；</t>
  </si>
  <si>
    <t>7、</t>
  </si>
  <si>
    <t>项目规模较大或分期开发时，《目标成本测算》中的地价宜按各期或各产品类型的占地面积分摊（当期中的公共用地按各产品类型的可售面积比例分摊），以免因后期规划调整对已完工程的成本核算造成影响。</t>
  </si>
  <si>
    <t>8、</t>
  </si>
  <si>
    <t>可销售的商业网点为独立的核算对象时，应作为一种产品类型单独计算其主体建安成本和收益情况。</t>
  </si>
  <si>
    <t>9、</t>
  </si>
  <si>
    <t>地面车库、架空层车位、地下车库有产权可销售时应作为独立的核算对象，单独计算其主体建安成本，并根据售价决定是否需要分摊其它六类公摊费用。如其不可售时，其建安成本应全部作为配套设施费全部摊销。</t>
  </si>
  <si>
    <t>10、</t>
  </si>
  <si>
    <t>新项目成本测算时，该表应以连同财务测算部分在新项目发展小组实地调研前两天用电子邮件发送到总部财务部成本组。并尽量提供如下资料：项目所在城市政府基准地价或标定地价、税收及优惠政策、政府房地产规费及优惠政策、该区域集团已有类似项目的结算成本、该城市类似项目概算指标、设计概算、投资估算指标等工程造价资料、拟签订土地合约及地价资料、城市水文地质及工程地质勘探资料等。</t>
  </si>
  <si>
    <t>11、</t>
  </si>
  <si>
    <t>表中各成本项目所包括的内容详见《中南房地产目标成本实施细则》</t>
  </si>
  <si>
    <t>12、</t>
  </si>
  <si>
    <t>项目成本测算时，表中与规划有关的数据尽量从规划指标中引用采用公式计算，便于规划改变时自动计算。</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</si>
</sst>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 numFmtId="178" formatCode="0_ "/>
    <numFmt numFmtId="179" formatCode="0.0%"/>
    <numFmt numFmtId="180" formatCode="#,##0.00_ "/>
  </numFmts>
  <fonts count="44">
    <font>
      <sz val="11"/>
      <color theme="1"/>
      <name val="宋体"/>
      <charset val="134"/>
      <scheme val="minor"/>
    </font>
    <font>
      <sz val="10"/>
      <name val="宋体"/>
      <charset val="134"/>
    </font>
    <font>
      <b/>
      <sz val="18"/>
      <color indexed="60"/>
      <name val="黑体"/>
      <family val="3"/>
      <charset val="134"/>
    </font>
    <font>
      <sz val="12"/>
      <color indexed="18"/>
      <name val="楷体_GB2312"/>
      <family val="3"/>
      <charset val="134"/>
    </font>
    <font>
      <sz val="11"/>
      <name val="宋体"/>
      <charset val="134"/>
    </font>
    <font>
      <b/>
      <sz val="10"/>
      <name val="宋体"/>
      <charset val="134"/>
    </font>
    <font>
      <b/>
      <sz val="12"/>
      <color indexed="62"/>
      <name val="宋体"/>
      <charset val="134"/>
    </font>
    <font>
      <b/>
      <sz val="10"/>
      <color indexed="62"/>
      <name val="宋体"/>
      <charset val="134"/>
    </font>
    <font>
      <sz val="10"/>
      <name val="Times New Roman"/>
      <family val="1"/>
      <charset val="0"/>
    </font>
    <font>
      <sz val="11"/>
      <name val="Times New Roman"/>
      <family val="1"/>
      <charset val="0"/>
    </font>
    <font>
      <b/>
      <sz val="11"/>
      <name val="宋体"/>
      <charset val="134"/>
    </font>
    <font>
      <b/>
      <sz val="11"/>
      <name val="Times New Roman"/>
      <family val="1"/>
      <charset val="0"/>
    </font>
    <font>
      <b/>
      <sz val="11"/>
      <color indexed="18"/>
      <name val="宋体"/>
      <charset val="134"/>
    </font>
    <font>
      <b/>
      <sz val="11"/>
      <color indexed="18"/>
      <name val="Times New Roman"/>
      <family val="1"/>
      <charset val="0"/>
    </font>
    <font>
      <sz val="11"/>
      <color indexed="12"/>
      <name val="Times New Roman"/>
      <family val="1"/>
      <charset val="0"/>
    </font>
    <font>
      <b/>
      <sz val="11"/>
      <color indexed="12"/>
      <name val="Times New Roman"/>
      <family val="1"/>
      <charset val="0"/>
    </font>
    <font>
      <sz val="10"/>
      <color indexed="21"/>
      <name val="楷体_GB2312"/>
      <family val="3"/>
      <charset val="134"/>
    </font>
    <font>
      <sz val="9"/>
      <color indexed="21"/>
      <name val="楷体_GB2312"/>
      <family val="3"/>
      <charset val="134"/>
    </font>
    <font>
      <sz val="12"/>
      <name val="宋体"/>
      <charset val="134"/>
    </font>
    <font>
      <sz val="20"/>
      <name val="宋体"/>
      <charset val="134"/>
    </font>
    <font>
      <sz val="16"/>
      <name val="宋体"/>
      <charset val="134"/>
    </font>
    <font>
      <sz val="16"/>
      <name val="Times New Roman"/>
      <family val="1"/>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8"/>
      <color indexed="60"/>
      <name val="Times New Roman"/>
      <family val="1"/>
      <charset val="0"/>
    </font>
    <font>
      <b/>
      <sz val="9"/>
      <name val="宋体"/>
      <charset val="134"/>
    </font>
    <font>
      <sz val="9"/>
      <name val="宋体"/>
      <charset val="134"/>
    </font>
  </fonts>
  <fills count="40">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gray125"/>
    </fill>
    <fill>
      <patternFill patternType="solid">
        <fgColor indexed="41"/>
        <bgColor indexed="64"/>
      </patternFill>
    </fill>
    <fill>
      <patternFill patternType="lightTrellis">
        <bgColor indexed="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7">
    <border>
      <left/>
      <right/>
      <top/>
      <bottom/>
      <diagonal/>
    </border>
    <border>
      <left/>
      <right/>
      <top/>
      <bottom style="thin">
        <color auto="1"/>
      </bottom>
      <diagonal/>
    </border>
    <border diagonalDown="1">
      <left style="thin">
        <color auto="1"/>
      </left>
      <right/>
      <top style="thin">
        <color auto="1"/>
      </top>
      <bottom style="thin">
        <color auto="1"/>
      </bottom>
      <diagonal style="thin">
        <color auto="1"/>
      </diagonal>
    </border>
    <border diagonalDown="1">
      <left/>
      <right/>
      <top style="thin">
        <color auto="1"/>
      </top>
      <bottom style="thin">
        <color auto="1"/>
      </bottom>
      <diagonal style="thin">
        <color auto="1"/>
      </diagonal>
    </border>
    <border diagonalDown="1">
      <left/>
      <right style="thin">
        <color auto="1"/>
      </right>
      <top style="thin">
        <color auto="1"/>
      </top>
      <bottom style="thin">
        <color auto="1"/>
      </bottom>
      <diagonal style="thin">
        <color auto="1"/>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medium">
        <color auto="1"/>
      </top>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9" borderId="39"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40" applyNumberFormat="0" applyFill="0" applyAlignment="0" applyProtection="0">
      <alignment vertical="center"/>
    </xf>
    <xf numFmtId="0" fontId="28" fillId="0" borderId="40" applyNumberFormat="0" applyFill="0" applyAlignment="0" applyProtection="0">
      <alignment vertical="center"/>
    </xf>
    <xf numFmtId="0" fontId="29" fillId="0" borderId="41" applyNumberFormat="0" applyFill="0" applyAlignment="0" applyProtection="0">
      <alignment vertical="center"/>
    </xf>
    <xf numFmtId="0" fontId="29" fillId="0" borderId="0" applyNumberFormat="0" applyFill="0" applyBorder="0" applyAlignment="0" applyProtection="0">
      <alignment vertical="center"/>
    </xf>
    <xf numFmtId="0" fontId="30" fillId="10" borderId="42" applyNumberFormat="0" applyAlignment="0" applyProtection="0">
      <alignment vertical="center"/>
    </xf>
    <xf numFmtId="0" fontId="31" fillId="11" borderId="43" applyNumberFormat="0" applyAlignment="0" applyProtection="0">
      <alignment vertical="center"/>
    </xf>
    <xf numFmtId="0" fontId="32" fillId="11" borderId="42" applyNumberFormat="0" applyAlignment="0" applyProtection="0">
      <alignment vertical="center"/>
    </xf>
    <xf numFmtId="0" fontId="33" fillId="12" borderId="44" applyNumberFormat="0" applyAlignment="0" applyProtection="0">
      <alignment vertical="center"/>
    </xf>
    <xf numFmtId="0" fontId="34" fillId="0" borderId="45" applyNumberFormat="0" applyFill="0" applyAlignment="0" applyProtection="0">
      <alignment vertical="center"/>
    </xf>
    <xf numFmtId="0" fontId="35" fillId="0" borderId="46" applyNumberFormat="0" applyFill="0" applyAlignment="0" applyProtection="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39" fillId="19" borderId="0" applyNumberFormat="0" applyBorder="0" applyAlignment="0" applyProtection="0">
      <alignment vertical="center"/>
    </xf>
    <xf numFmtId="0" fontId="39"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39"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39" fillId="27" borderId="0" applyNumberFormat="0" applyBorder="0" applyAlignment="0" applyProtection="0">
      <alignment vertical="center"/>
    </xf>
    <xf numFmtId="0" fontId="39"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40" fillId="34" borderId="0" applyNumberFormat="0" applyBorder="0" applyAlignment="0" applyProtection="0">
      <alignment vertical="center"/>
    </xf>
    <xf numFmtId="0" fontId="39" fillId="35" borderId="0" applyNumberFormat="0" applyBorder="0" applyAlignment="0" applyProtection="0">
      <alignment vertical="center"/>
    </xf>
    <xf numFmtId="0" fontId="39" fillId="36" borderId="0" applyNumberFormat="0" applyBorder="0" applyAlignment="0" applyProtection="0">
      <alignment vertical="center"/>
    </xf>
    <xf numFmtId="0" fontId="40" fillId="37" borderId="0" applyNumberFormat="0" applyBorder="0" applyAlignment="0" applyProtection="0">
      <alignment vertical="center"/>
    </xf>
    <xf numFmtId="0" fontId="40" fillId="38" borderId="0" applyNumberFormat="0" applyBorder="0" applyAlignment="0" applyProtection="0">
      <alignment vertical="center"/>
    </xf>
    <xf numFmtId="0" fontId="39" fillId="39" borderId="0" applyNumberFormat="0" applyBorder="0" applyAlignment="0" applyProtection="0">
      <alignment vertical="center"/>
    </xf>
  </cellStyleXfs>
  <cellXfs count="151">
    <xf numFmtId="0" fontId="0" fillId="0" borderId="0" xfId="0">
      <alignment vertical="center"/>
    </xf>
    <xf numFmtId="0" fontId="1" fillId="2" borderId="0" xfId="0" applyFont="1" applyFill="1" applyBorder="1" applyAlignment="1"/>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vertical="center" wrapText="1"/>
    </xf>
    <xf numFmtId="0" fontId="4" fillId="2" borderId="0" xfId="0" applyFont="1" applyFill="1" applyBorder="1" applyAlignment="1">
      <alignment vertical="center" wrapText="1"/>
    </xf>
    <xf numFmtId="0" fontId="5" fillId="2" borderId="0" xfId="0" applyFont="1" applyFill="1" applyBorder="1" applyAlignment="1">
      <alignment vertical="center" wrapText="1"/>
    </xf>
    <xf numFmtId="0" fontId="1" fillId="2" borderId="0"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1" fillId="2" borderId="7"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8" xfId="0" applyFont="1" applyFill="1" applyBorder="1" applyAlignment="1">
      <alignment horizontal="left" vertical="center" wrapText="1"/>
    </xf>
    <xf numFmtId="0" fontId="7" fillId="4" borderId="9" xfId="0" applyFont="1" applyFill="1" applyBorder="1" applyAlignment="1">
      <alignment horizontal="center" vertical="center" wrapText="1"/>
    </xf>
    <xf numFmtId="0" fontId="8" fillId="2" borderId="8" xfId="0" applyFont="1" applyFill="1" applyBorder="1" applyAlignment="1">
      <alignment horizontal="left" vertical="center" wrapText="1"/>
    </xf>
    <xf numFmtId="0" fontId="7" fillId="4" borderId="8"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7" fillId="4" borderId="1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176" fontId="4" fillId="3" borderId="11" xfId="1" applyNumberFormat="1" applyFont="1" applyFill="1" applyBorder="1" applyAlignment="1">
      <alignment horizontal="center" vertical="center"/>
    </xf>
    <xf numFmtId="176" fontId="4" fillId="3" borderId="12" xfId="1" applyNumberFormat="1" applyFont="1" applyFill="1" applyBorder="1" applyAlignment="1">
      <alignment horizontal="center" vertical="center"/>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9" fillId="2" borderId="15" xfId="0" applyFont="1" applyFill="1" applyBorder="1" applyAlignment="1">
      <alignment horizontal="left" vertical="center" wrapText="1"/>
    </xf>
    <xf numFmtId="177" fontId="4" fillId="3" borderId="12" xfId="0" applyNumberFormat="1" applyFont="1" applyFill="1" applyBorder="1" applyAlignment="1">
      <alignment horizontal="center" vertical="center" wrapText="1"/>
    </xf>
    <xf numFmtId="176" fontId="4" fillId="3" borderId="16" xfId="1" applyNumberFormat="1" applyFont="1" applyFill="1" applyBorder="1" applyAlignment="1">
      <alignment horizontal="center" vertical="center"/>
    </xf>
    <xf numFmtId="176" fontId="4" fillId="3" borderId="8" xfId="1" applyNumberFormat="1"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9" fillId="2" borderId="5" xfId="0" applyFont="1" applyFill="1" applyBorder="1" applyAlignment="1">
      <alignment horizontal="left" vertical="center" wrapText="1"/>
    </xf>
    <xf numFmtId="177" fontId="4" fillId="3" borderId="8" xfId="0" applyNumberFormat="1" applyFont="1" applyFill="1" applyBorder="1" applyAlignment="1">
      <alignment horizontal="center" vertical="center" wrapText="1"/>
    </xf>
    <xf numFmtId="176" fontId="4" fillId="3" borderId="18" xfId="1" applyNumberFormat="1" applyFont="1" applyFill="1" applyBorder="1" applyAlignment="1">
      <alignment horizontal="center" vertical="center" wrapText="1"/>
    </xf>
    <xf numFmtId="176" fontId="4" fillId="3" borderId="6" xfId="1" applyNumberFormat="1"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9" fillId="2" borderId="21" xfId="0" applyFont="1" applyFill="1" applyBorder="1" applyAlignment="1">
      <alignment horizontal="left" vertical="center" wrapText="1"/>
    </xf>
    <xf numFmtId="177" fontId="4" fillId="3" borderId="6" xfId="0" applyNumberFormat="1" applyFont="1" applyFill="1" applyBorder="1" applyAlignment="1">
      <alignment horizontal="center" vertical="center" wrapText="1"/>
    </xf>
    <xf numFmtId="0" fontId="4" fillId="2" borderId="0"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8"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8" xfId="0" applyFont="1" applyFill="1" applyBorder="1" applyAlignment="1">
      <alignment horizontal="center" vertical="center"/>
    </xf>
    <xf numFmtId="178" fontId="4" fillId="0" borderId="16" xfId="0" applyNumberFormat="1" applyFont="1" applyFill="1" applyBorder="1" applyAlignment="1">
      <alignment horizontal="center" vertical="center"/>
    </xf>
    <xf numFmtId="178" fontId="4" fillId="0" borderId="8" xfId="0" applyNumberFormat="1" applyFont="1" applyFill="1" applyBorder="1" applyAlignment="1">
      <alignment horizontal="center" vertical="center"/>
    </xf>
    <xf numFmtId="0" fontId="4" fillId="6" borderId="22" xfId="0" applyFont="1" applyFill="1" applyBorder="1" applyAlignment="1">
      <alignment horizontal="center" vertical="center"/>
    </xf>
    <xf numFmtId="0" fontId="4" fillId="6" borderId="17" xfId="0" applyFont="1" applyFill="1" applyBorder="1" applyAlignment="1">
      <alignment horizontal="center" vertical="center"/>
    </xf>
    <xf numFmtId="0" fontId="10" fillId="7" borderId="23" xfId="0" applyFont="1" applyFill="1" applyBorder="1" applyAlignment="1">
      <alignment horizontal="center" vertical="center" wrapText="1"/>
    </xf>
    <xf numFmtId="0" fontId="10" fillId="7" borderId="10" xfId="0" applyFont="1" applyFill="1" applyBorder="1" applyAlignment="1">
      <alignment horizontal="center" vertical="center" wrapText="1"/>
    </xf>
    <xf numFmtId="177" fontId="10" fillId="7" borderId="7" xfId="0" applyNumberFormat="1" applyFont="1" applyFill="1" applyBorder="1" applyAlignment="1">
      <alignment horizontal="center" vertical="center" shrinkToFit="1"/>
    </xf>
    <xf numFmtId="177" fontId="10" fillId="7" borderId="5" xfId="0" applyNumberFormat="1" applyFont="1" applyFill="1" applyBorder="1" applyAlignment="1">
      <alignment horizontal="center" vertical="center" shrinkToFit="1"/>
    </xf>
    <xf numFmtId="177" fontId="10" fillId="7" borderId="24" xfId="0" applyNumberFormat="1" applyFont="1" applyFill="1" applyBorder="1" applyAlignment="1">
      <alignment horizontal="center" vertical="center" wrapText="1"/>
    </xf>
    <xf numFmtId="177" fontId="10" fillId="7" borderId="25" xfId="0" applyNumberFormat="1"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9" fillId="0" borderId="8" xfId="0" applyFont="1" applyFill="1" applyBorder="1" applyAlignment="1">
      <alignment horizontal="center" vertical="center" wrapText="1"/>
    </xf>
    <xf numFmtId="177" fontId="9" fillId="0" borderId="8" xfId="0" applyNumberFormat="1" applyFont="1" applyFill="1" applyBorder="1" applyAlignment="1">
      <alignment horizontal="center" vertical="center" wrapText="1"/>
    </xf>
    <xf numFmtId="177" fontId="9" fillId="0" borderId="7" xfId="0" applyNumberFormat="1" applyFont="1" applyFill="1" applyBorder="1" applyAlignment="1">
      <alignment horizontal="center" vertical="center" wrapText="1"/>
    </xf>
    <xf numFmtId="177" fontId="9" fillId="0" borderId="5" xfId="0" applyNumberFormat="1" applyFont="1" applyFill="1" applyBorder="1" applyAlignment="1">
      <alignment horizontal="center" vertical="center" wrapText="1"/>
    </xf>
    <xf numFmtId="0" fontId="5" fillId="2" borderId="0" xfId="0" applyFont="1" applyFill="1" applyBorder="1" applyAlignment="1"/>
    <xf numFmtId="0" fontId="10" fillId="0" borderId="8" xfId="0" applyFont="1" applyFill="1" applyBorder="1" applyAlignment="1">
      <alignment horizontal="center" vertical="center" wrapText="1"/>
    </xf>
    <xf numFmtId="0" fontId="11" fillId="0" borderId="8" xfId="0" applyFont="1" applyFill="1" applyBorder="1" applyAlignment="1">
      <alignment horizontal="center" vertical="center" wrapText="1"/>
    </xf>
    <xf numFmtId="177" fontId="11" fillId="0" borderId="7" xfId="0" applyNumberFormat="1" applyFont="1" applyFill="1" applyBorder="1" applyAlignment="1">
      <alignment horizontal="center" vertical="center" wrapText="1"/>
    </xf>
    <xf numFmtId="177" fontId="11" fillId="0" borderId="5" xfId="0" applyNumberFormat="1"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8" xfId="0" applyFont="1" applyFill="1" applyBorder="1" applyAlignment="1">
      <alignment horizontal="left" vertical="center"/>
    </xf>
    <xf numFmtId="0" fontId="9" fillId="0" borderId="8" xfId="0" applyFont="1" applyFill="1" applyBorder="1" applyAlignment="1">
      <alignment horizontal="center" vertical="center"/>
    </xf>
    <xf numFmtId="0" fontId="4" fillId="0" borderId="23" xfId="0" applyFont="1" applyFill="1" applyBorder="1" applyAlignment="1">
      <alignment horizontal="center" vertical="center" wrapText="1"/>
    </xf>
    <xf numFmtId="0" fontId="10" fillId="0" borderId="10" xfId="0" applyFont="1" applyFill="1" applyBorder="1" applyAlignment="1">
      <alignment horizontal="center" vertical="center"/>
    </xf>
    <xf numFmtId="0" fontId="11" fillId="0" borderId="10" xfId="0" applyFont="1" applyFill="1" applyBorder="1" applyAlignment="1">
      <alignment horizontal="center" vertical="center"/>
    </xf>
    <xf numFmtId="0" fontId="10" fillId="0" borderId="26" xfId="0" applyFont="1" applyFill="1" applyBorder="1" applyAlignment="1">
      <alignment horizontal="center" vertical="center" wrapText="1"/>
    </xf>
    <xf numFmtId="0" fontId="4" fillId="0" borderId="10" xfId="0" applyFont="1" applyFill="1" applyBorder="1" applyAlignment="1">
      <alignment horizontal="center" vertical="center" wrapText="1"/>
    </xf>
    <xf numFmtId="177" fontId="10" fillId="0" borderId="24" xfId="0" applyNumberFormat="1" applyFont="1" applyFill="1" applyBorder="1" applyAlignment="1">
      <alignment horizontal="center" vertical="center" wrapText="1"/>
    </xf>
    <xf numFmtId="177" fontId="10" fillId="0" borderId="25" xfId="0" applyNumberFormat="1" applyFont="1" applyFill="1" applyBorder="1" applyAlignment="1">
      <alignment horizontal="center" vertical="center" wrapText="1"/>
    </xf>
    <xf numFmtId="0" fontId="10" fillId="0" borderId="10"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8" xfId="0" applyFont="1" applyFill="1" applyBorder="1" applyAlignment="1">
      <alignment horizontal="left" vertical="center" wrapText="1"/>
    </xf>
    <xf numFmtId="0" fontId="12" fillId="7" borderId="27" xfId="0" applyFont="1" applyFill="1" applyBorder="1" applyAlignment="1">
      <alignment horizontal="center" vertical="center"/>
    </xf>
    <xf numFmtId="0" fontId="12" fillId="7" borderId="28" xfId="0" applyFont="1" applyFill="1" applyBorder="1" applyAlignment="1">
      <alignment horizontal="center" vertical="center"/>
    </xf>
    <xf numFmtId="0" fontId="12" fillId="7" borderId="28" xfId="0" applyFont="1" applyFill="1" applyBorder="1" applyAlignment="1">
      <alignment horizontal="center" vertical="center" shrinkToFit="1"/>
    </xf>
    <xf numFmtId="177" fontId="13" fillId="7" borderId="29" xfId="0" applyNumberFormat="1" applyFont="1" applyFill="1" applyBorder="1" applyAlignment="1">
      <alignment horizontal="center" vertical="center" wrapText="1"/>
    </xf>
    <xf numFmtId="177" fontId="13" fillId="7" borderId="30" xfId="0" applyNumberFormat="1" applyFont="1" applyFill="1" applyBorder="1" applyAlignment="1">
      <alignment horizontal="center" vertical="center" wrapText="1"/>
    </xf>
    <xf numFmtId="0" fontId="1" fillId="2" borderId="31" xfId="0" applyFont="1" applyFill="1" applyBorder="1" applyAlignment="1">
      <alignment horizontal="center"/>
    </xf>
    <xf numFmtId="0" fontId="4" fillId="3" borderId="12" xfId="0" applyFont="1" applyFill="1" applyBorder="1" applyAlignment="1">
      <alignment horizontal="center" vertical="center"/>
    </xf>
    <xf numFmtId="177" fontId="4" fillId="5" borderId="13" xfId="0" applyNumberFormat="1" applyFont="1" applyFill="1" applyBorder="1" applyAlignment="1">
      <alignment horizontal="center" vertical="center"/>
    </xf>
    <xf numFmtId="0" fontId="4" fillId="5" borderId="14" xfId="0" applyFont="1" applyFill="1" applyBorder="1" applyAlignment="1">
      <alignment horizontal="center" vertical="center"/>
    </xf>
    <xf numFmtId="0" fontId="9" fillId="2" borderId="32" xfId="0" applyFont="1" applyFill="1" applyBorder="1" applyAlignment="1">
      <alignment horizontal="left" vertical="center" wrapText="1"/>
    </xf>
    <xf numFmtId="10" fontId="4" fillId="0" borderId="8" xfId="0" applyNumberFormat="1" applyFont="1" applyFill="1" applyBorder="1" applyAlignment="1">
      <alignment horizontal="center" vertical="center" wrapText="1"/>
    </xf>
    <xf numFmtId="179" fontId="4" fillId="0" borderId="8" xfId="0" applyNumberFormat="1" applyFont="1" applyFill="1" applyBorder="1" applyAlignment="1">
      <alignment horizontal="center" vertical="center"/>
    </xf>
    <xf numFmtId="179" fontId="4" fillId="0" borderId="33" xfId="0" applyNumberFormat="1" applyFont="1" applyFill="1" applyBorder="1" applyAlignment="1">
      <alignment horizontal="center" vertical="center"/>
    </xf>
    <xf numFmtId="180" fontId="4" fillId="0" borderId="19" xfId="0" applyNumberFormat="1" applyFont="1" applyFill="1" applyBorder="1" applyAlignment="1">
      <alignment horizontal="center" vertical="center" wrapText="1"/>
    </xf>
    <xf numFmtId="180" fontId="4" fillId="0" borderId="20" xfId="0" applyNumberFormat="1" applyFont="1" applyFill="1" applyBorder="1" applyAlignment="1">
      <alignment horizontal="center" vertical="center" wrapText="1"/>
    </xf>
    <xf numFmtId="180" fontId="4" fillId="0" borderId="21" xfId="0" applyNumberFormat="1" applyFont="1" applyFill="1" applyBorder="1" applyAlignment="1">
      <alignment horizontal="center" vertical="center" wrapText="1"/>
    </xf>
    <xf numFmtId="0" fontId="4" fillId="3" borderId="6" xfId="0" applyFont="1" applyFill="1" applyBorder="1" applyAlignment="1">
      <alignment horizontal="center" vertical="center"/>
    </xf>
    <xf numFmtId="0" fontId="9" fillId="2" borderId="7"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34" xfId="0" applyFont="1" applyFill="1" applyBorder="1" applyAlignment="1">
      <alignment horizontal="left" vertical="center" shrinkToFit="1"/>
    </xf>
    <xf numFmtId="0" fontId="4" fillId="3" borderId="33" xfId="0" applyFont="1" applyFill="1" applyBorder="1" applyAlignment="1">
      <alignment horizontal="center" vertical="center"/>
    </xf>
    <xf numFmtId="0" fontId="4" fillId="0" borderId="33" xfId="0" applyFont="1" applyFill="1" applyBorder="1" applyAlignment="1">
      <alignment horizontal="center" vertical="center"/>
    </xf>
    <xf numFmtId="0" fontId="4" fillId="6" borderId="34" xfId="0" applyFont="1" applyFill="1" applyBorder="1" applyAlignment="1">
      <alignment horizontal="center" vertical="center"/>
    </xf>
    <xf numFmtId="177" fontId="10" fillId="7" borderId="10" xfId="0" applyNumberFormat="1" applyFont="1" applyFill="1" applyBorder="1" applyAlignment="1">
      <alignment horizontal="center" vertical="center" wrapText="1"/>
    </xf>
    <xf numFmtId="177" fontId="10" fillId="7" borderId="7" xfId="0" applyNumberFormat="1" applyFont="1" applyFill="1" applyBorder="1" applyAlignment="1">
      <alignment horizontal="center" vertical="center" wrapText="1"/>
    </xf>
    <xf numFmtId="177" fontId="10" fillId="7" borderId="34" xfId="0" applyNumberFormat="1" applyFont="1" applyFill="1" applyBorder="1" applyAlignment="1">
      <alignment horizontal="center" vertical="center" wrapText="1"/>
    </xf>
    <xf numFmtId="180" fontId="11" fillId="0" borderId="6" xfId="0" applyNumberFormat="1" applyFont="1" applyFill="1" applyBorder="1" applyAlignment="1">
      <alignment horizontal="center" vertical="center" wrapText="1"/>
    </xf>
    <xf numFmtId="0" fontId="1" fillId="2" borderId="8" xfId="0" applyFont="1" applyFill="1" applyBorder="1" applyAlignment="1">
      <alignment horizontal="center"/>
    </xf>
    <xf numFmtId="0" fontId="1" fillId="2" borderId="24" xfId="0" applyFont="1" applyFill="1" applyBorder="1" applyAlignment="1">
      <alignment horizontal="center"/>
    </xf>
    <xf numFmtId="0" fontId="1" fillId="2" borderId="35" xfId="0" applyFont="1" applyFill="1" applyBorder="1" applyAlignment="1">
      <alignment horizontal="center"/>
    </xf>
    <xf numFmtId="177" fontId="14" fillId="0" borderId="8" xfId="0" applyNumberFormat="1" applyFont="1" applyFill="1" applyBorder="1" applyAlignment="1">
      <alignment horizontal="right" vertical="center" wrapText="1"/>
    </xf>
    <xf numFmtId="0" fontId="1" fillId="2" borderId="8" xfId="0" applyFont="1" applyFill="1" applyBorder="1" applyAlignment="1"/>
    <xf numFmtId="177" fontId="11" fillId="0" borderId="8" xfId="0" applyNumberFormat="1" applyFont="1" applyFill="1" applyBorder="1" applyAlignment="1">
      <alignment horizontal="center" vertical="center" wrapText="1"/>
    </xf>
    <xf numFmtId="177" fontId="15" fillId="0" borderId="6" xfId="0" applyNumberFormat="1" applyFont="1" applyFill="1" applyBorder="1" applyAlignment="1">
      <alignment horizontal="right" vertical="center" wrapText="1"/>
    </xf>
    <xf numFmtId="0" fontId="5" fillId="2" borderId="8" xfId="0" applyFont="1" applyFill="1" applyBorder="1" applyAlignment="1"/>
    <xf numFmtId="0" fontId="5" fillId="2" borderId="24" xfId="0" applyFont="1" applyFill="1" applyBorder="1" applyAlignment="1">
      <alignment horizontal="center"/>
    </xf>
    <xf numFmtId="0" fontId="5" fillId="2" borderId="35" xfId="0" applyFont="1" applyFill="1" applyBorder="1" applyAlignment="1">
      <alignment horizontal="center"/>
    </xf>
    <xf numFmtId="0" fontId="16" fillId="2" borderId="8" xfId="0" applyFont="1" applyFill="1" applyBorder="1" applyAlignment="1">
      <alignment horizontal="center" vertical="center" wrapText="1"/>
    </xf>
    <xf numFmtId="0" fontId="17" fillId="0" borderId="8" xfId="0" applyFont="1" applyFill="1" applyBorder="1" applyAlignment="1">
      <alignment vertical="center"/>
    </xf>
    <xf numFmtId="0" fontId="17" fillId="0" borderId="8" xfId="0" applyFont="1" applyFill="1" applyBorder="1" applyAlignment="1">
      <alignment horizontal="center" vertical="center"/>
    </xf>
    <xf numFmtId="0" fontId="17" fillId="0" borderId="8" xfId="0" applyFont="1" applyFill="1" applyBorder="1" applyAlignment="1">
      <alignment vertical="center" wrapText="1"/>
    </xf>
    <xf numFmtId="0" fontId="17" fillId="0" borderId="8" xfId="0" applyFont="1" applyFill="1" applyBorder="1" applyAlignment="1">
      <alignment horizontal="center" vertical="center" wrapText="1"/>
    </xf>
    <xf numFmtId="0" fontId="9" fillId="0" borderId="7" xfId="0" applyFont="1" applyFill="1" applyBorder="1" applyAlignment="1">
      <alignment vertical="center"/>
    </xf>
    <xf numFmtId="0" fontId="16" fillId="2" borderId="6" xfId="0" applyFont="1" applyFill="1" applyBorder="1" applyAlignment="1">
      <alignment horizontal="center" vertical="center" wrapText="1"/>
    </xf>
    <xf numFmtId="0" fontId="17" fillId="0" borderId="7" xfId="0" applyFont="1" applyFill="1" applyBorder="1" applyAlignment="1">
      <alignment horizontal="left" vertical="center"/>
    </xf>
    <xf numFmtId="0" fontId="17" fillId="0" borderId="17" xfId="0" applyFont="1" applyFill="1" applyBorder="1" applyAlignment="1">
      <alignment horizontal="left" vertical="center"/>
    </xf>
    <xf numFmtId="0" fontId="17" fillId="0" borderId="34" xfId="0" applyFont="1" applyFill="1" applyBorder="1" applyAlignment="1">
      <alignment horizontal="left" vertical="center"/>
    </xf>
    <xf numFmtId="177" fontId="11" fillId="0" borderId="24" xfId="0" applyNumberFormat="1" applyFont="1" applyFill="1" applyBorder="1" applyAlignment="1">
      <alignment horizontal="center" vertical="center"/>
    </xf>
    <xf numFmtId="0" fontId="16" fillId="2" borderId="9" xfId="0" applyFont="1" applyFill="1" applyBorder="1" applyAlignment="1">
      <alignment horizontal="center" vertical="center" wrapText="1"/>
    </xf>
    <xf numFmtId="0" fontId="17" fillId="0" borderId="7" xfId="0" applyFont="1" applyFill="1" applyBorder="1" applyAlignment="1">
      <alignment horizontal="left" vertical="center" wrapText="1"/>
    </xf>
    <xf numFmtId="0" fontId="17" fillId="0" borderId="17" xfId="0" applyFont="1" applyFill="1" applyBorder="1" applyAlignment="1">
      <alignment horizontal="left" vertical="center" wrapText="1"/>
    </xf>
    <xf numFmtId="0" fontId="17" fillId="0" borderId="34" xfId="0" applyFont="1" applyFill="1" applyBorder="1" applyAlignment="1">
      <alignment horizontal="left" vertical="center" wrapText="1"/>
    </xf>
    <xf numFmtId="177" fontId="13" fillId="7" borderId="29" xfId="0" applyNumberFormat="1" applyFont="1" applyFill="1" applyBorder="1" applyAlignment="1">
      <alignment horizontal="center" vertical="center"/>
    </xf>
    <xf numFmtId="0" fontId="12" fillId="8" borderId="36" xfId="0" applyFont="1" applyFill="1" applyBorder="1" applyAlignment="1">
      <alignment horizontal="center" vertical="center"/>
    </xf>
    <xf numFmtId="0" fontId="12" fillId="8" borderId="37" xfId="0" applyFont="1" applyFill="1" applyBorder="1" applyAlignment="1">
      <alignment horizontal="center" vertical="center"/>
    </xf>
    <xf numFmtId="0" fontId="12" fillId="8" borderId="38" xfId="0" applyFont="1" applyFill="1" applyBorder="1" applyAlignment="1">
      <alignment horizontal="center" vertical="center"/>
    </xf>
    <xf numFmtId="0" fontId="18" fillId="0" borderId="0" xfId="0" applyFont="1" applyFill="1" applyBorder="1" applyAlignment="1"/>
    <xf numFmtId="0" fontId="19" fillId="0" borderId="0" xfId="0" applyFont="1" applyFill="1" applyBorder="1" applyAlignment="1">
      <alignment horizontal="center" vertical="center"/>
    </xf>
    <xf numFmtId="0" fontId="20" fillId="0" borderId="0" xfId="0" applyFont="1" applyFill="1" applyBorder="1" applyAlignment="1"/>
    <xf numFmtId="0" fontId="21" fillId="0" borderId="0" xfId="0" applyFont="1" applyFill="1" applyBorder="1" applyAlignment="1">
      <alignment horizontal="left"/>
    </xf>
    <xf numFmtId="0" fontId="20" fillId="0" borderId="0" xfId="0" applyFont="1" applyFill="1" applyBorder="1" applyAlignment="1">
      <alignment horizontal="left"/>
    </xf>
    <xf numFmtId="0" fontId="20" fillId="0" borderId="8" xfId="0" applyFont="1" applyFill="1" applyBorder="1" applyAlignment="1">
      <alignment horizontal="center"/>
    </xf>
    <xf numFmtId="0" fontId="20" fillId="0" borderId="8" xfId="0" applyFont="1" applyFill="1" applyBorder="1" applyAlignment="1"/>
    <xf numFmtId="0" fontId="20" fillId="0" borderId="7" xfId="0" applyFont="1" applyFill="1" applyBorder="1" applyAlignment="1">
      <alignment horizontal="center"/>
    </xf>
    <xf numFmtId="0" fontId="20" fillId="0" borderId="17" xfId="0" applyFont="1" applyFill="1" applyBorder="1" applyAlignment="1">
      <alignment horizontal="center"/>
    </xf>
    <xf numFmtId="0" fontId="20" fillId="0" borderId="5" xfId="0" applyFont="1" applyFill="1" applyBorder="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E:\&#24314;&#31569;\&#22269;&#38469;&#32442;&#32455;&#22478;\&#25104;&#26412;&#20998;&#26512;\QQJ&#25104;&#26412;&#27979;&#31639;&#34920;&#21494;&#24635;&#24418;&#24335;&#32473;&#21508;&#39033;&#30446;&#31354;&#34920;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规划指标"/>
      <sheetName val="成本汇总"/>
      <sheetName val="六类公摊费用及期间费"/>
      <sheetName val="高层住宅"/>
      <sheetName val="商业主体"/>
      <sheetName val="类型2主体"/>
      <sheetName val="类型3主体"/>
      <sheetName val="各类产品建筑标准"/>
      <sheetName val="填表指引"/>
    </sheetNames>
    <sheetDataSet>
      <sheetData sheetId="0" refreshError="1">
        <row r="11">
          <cell r="C11" t="str">
            <v>高层住宅</v>
          </cell>
        </row>
        <row r="12">
          <cell r="C12" t="str">
            <v>小高层住宅</v>
          </cell>
        </row>
        <row r="17">
          <cell r="C17" t="str">
            <v>商业</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abSelected="1" workbookViewId="0">
      <selection activeCell="B7" sqref="B7:H7"/>
    </sheetView>
  </sheetViews>
  <sheetFormatPr defaultColWidth="8.72727272727273" defaultRowHeight="15"/>
  <cols>
    <col min="1" max="1" width="12.8181818181818" style="141" customWidth="1"/>
    <col min="2" max="2" width="9.40909090909091" style="141" customWidth="1"/>
    <col min="3" max="3" width="17.7272727272727" style="141" customWidth="1"/>
    <col min="4" max="4" width="20.4545454545455" style="141" customWidth="1"/>
    <col min="5" max="7" width="9.45454545454546" style="141"/>
    <col min="8" max="8" width="21.9545454545455" style="141" customWidth="1"/>
    <col min="9" max="10" width="9.45454545454546" style="141"/>
  </cols>
  <sheetData>
    <row r="1" ht="25.5" spans="2:8">
      <c r="B1" s="142" t="s">
        <v>0</v>
      </c>
      <c r="C1" s="142"/>
      <c r="D1" s="142"/>
      <c r="E1" s="142"/>
      <c r="F1" s="142"/>
      <c r="G1" s="142"/>
      <c r="H1" s="142"/>
    </row>
    <row r="2" ht="21" spans="1:10">
      <c r="A2" s="143"/>
      <c r="B2" s="144" t="s">
        <v>1</v>
      </c>
      <c r="C2" s="144"/>
      <c r="D2" s="144"/>
      <c r="E2" s="144"/>
      <c r="F2" s="144"/>
      <c r="G2" s="144"/>
      <c r="H2" s="144"/>
      <c r="I2" s="143"/>
      <c r="J2" s="143"/>
    </row>
    <row r="3" ht="21" spans="1:10">
      <c r="A3" s="143"/>
      <c r="B3" s="144" t="s">
        <v>2</v>
      </c>
      <c r="C3" s="144"/>
      <c r="D3" s="144"/>
      <c r="E3" s="144"/>
      <c r="F3" s="144"/>
      <c r="G3" s="144"/>
      <c r="H3" s="144"/>
      <c r="I3" s="143"/>
      <c r="J3" s="143"/>
    </row>
    <row r="4" ht="21" spans="1:10">
      <c r="A4" s="143"/>
      <c r="B4" s="144" t="s">
        <v>3</v>
      </c>
      <c r="C4" s="144"/>
      <c r="D4" s="144"/>
      <c r="E4" s="144"/>
      <c r="F4" s="144"/>
      <c r="G4" s="144"/>
      <c r="H4" s="144"/>
      <c r="I4" s="143"/>
      <c r="J4" s="143"/>
    </row>
    <row r="5" ht="21" spans="1:10">
      <c r="A5" s="143"/>
      <c r="B5" s="144" t="s">
        <v>4</v>
      </c>
      <c r="C5" s="144"/>
      <c r="D5" s="144"/>
      <c r="E5" s="144"/>
      <c r="F5" s="144"/>
      <c r="G5" s="144"/>
      <c r="H5" s="144"/>
      <c r="I5" s="143"/>
      <c r="J5" s="143"/>
    </row>
    <row r="6" ht="21" spans="1:10">
      <c r="A6" s="143"/>
      <c r="B6" s="144" t="s">
        <v>5</v>
      </c>
      <c r="C6" s="144"/>
      <c r="D6" s="144"/>
      <c r="E6" s="144"/>
      <c r="F6" s="144"/>
      <c r="G6" s="144"/>
      <c r="H6" s="144"/>
      <c r="I6" s="143"/>
      <c r="J6" s="143"/>
    </row>
    <row r="7" ht="21" spans="1:10">
      <c r="A7" s="143"/>
      <c r="B7" s="144" t="s">
        <v>6</v>
      </c>
      <c r="C7" s="144"/>
      <c r="D7" s="144"/>
      <c r="E7" s="144"/>
      <c r="F7" s="144"/>
      <c r="G7" s="144"/>
      <c r="H7" s="144"/>
      <c r="I7" s="143"/>
      <c r="J7" s="143"/>
    </row>
    <row r="8" ht="21" spans="1:10">
      <c r="A8" s="143"/>
      <c r="B8" s="145" t="s">
        <v>7</v>
      </c>
      <c r="C8" s="144"/>
      <c r="D8" s="144"/>
      <c r="E8" s="144"/>
      <c r="F8" s="144"/>
      <c r="G8" s="144"/>
      <c r="H8" s="144"/>
      <c r="I8" s="143"/>
      <c r="J8" s="143"/>
    </row>
    <row r="9" ht="21" spans="1:10">
      <c r="A9" s="143"/>
      <c r="B9" s="143" t="s">
        <v>8</v>
      </c>
      <c r="C9" s="143"/>
      <c r="D9" s="143"/>
      <c r="E9" s="143"/>
      <c r="F9" s="143"/>
      <c r="G9" s="143"/>
      <c r="H9" s="143"/>
      <c r="I9" s="143"/>
      <c r="J9" s="143"/>
    </row>
    <row r="10" ht="21" spans="1:10">
      <c r="A10" s="143"/>
      <c r="B10" s="146" t="s">
        <v>9</v>
      </c>
      <c r="C10" s="146" t="s">
        <v>10</v>
      </c>
      <c r="D10" s="147" t="s">
        <v>11</v>
      </c>
      <c r="E10" s="146" t="s">
        <v>12</v>
      </c>
      <c r="F10" s="146"/>
      <c r="G10" s="146"/>
      <c r="H10" s="146"/>
      <c r="I10" s="143"/>
      <c r="J10" s="143"/>
    </row>
    <row r="11" ht="21" spans="1:10">
      <c r="A11" s="143"/>
      <c r="B11" s="146">
        <v>1</v>
      </c>
      <c r="C11" s="146" t="s">
        <v>13</v>
      </c>
      <c r="D11" s="147">
        <v>1025.31</v>
      </c>
      <c r="E11" s="148"/>
      <c r="F11" s="149"/>
      <c r="G11" s="149"/>
      <c r="H11" s="150"/>
      <c r="I11" s="143"/>
      <c r="J11" s="143"/>
    </row>
    <row r="12" ht="21" spans="1:10">
      <c r="A12" s="143"/>
      <c r="B12" s="146">
        <v>2</v>
      </c>
      <c r="C12" s="146" t="s">
        <v>14</v>
      </c>
      <c r="D12" s="147">
        <v>1774.02</v>
      </c>
      <c r="E12" s="148" t="s">
        <v>15</v>
      </c>
      <c r="F12" s="149"/>
      <c r="G12" s="149"/>
      <c r="H12" s="150"/>
      <c r="I12" s="143"/>
      <c r="J12" s="143"/>
    </row>
    <row r="13" ht="21" spans="1:10">
      <c r="A13" s="143"/>
      <c r="B13" s="146">
        <v>3</v>
      </c>
      <c r="C13" s="146" t="s">
        <v>16</v>
      </c>
      <c r="D13" s="147">
        <v>734.17</v>
      </c>
      <c r="E13" s="148" t="s">
        <v>17</v>
      </c>
      <c r="F13" s="149"/>
      <c r="G13" s="149"/>
      <c r="H13" s="150"/>
      <c r="I13" s="143"/>
      <c r="J13" s="143"/>
    </row>
    <row r="14" ht="21" spans="1:10">
      <c r="A14" s="143"/>
      <c r="B14" s="146">
        <v>4</v>
      </c>
      <c r="C14" s="146" t="s">
        <v>18</v>
      </c>
      <c r="D14" s="147">
        <v>530.8</v>
      </c>
      <c r="E14" s="148" t="s">
        <v>19</v>
      </c>
      <c r="F14" s="149"/>
      <c r="G14" s="149"/>
      <c r="H14" s="150"/>
      <c r="I14" s="143"/>
      <c r="J14" s="143"/>
    </row>
    <row r="15" ht="21" spans="1:10">
      <c r="A15" s="143"/>
      <c r="B15" s="146">
        <v>5</v>
      </c>
      <c r="C15" s="146" t="s">
        <v>20</v>
      </c>
      <c r="D15" s="147">
        <f>SUM(D11:D14)</f>
        <v>4064.3</v>
      </c>
      <c r="E15" s="148"/>
      <c r="F15" s="149"/>
      <c r="G15" s="149"/>
      <c r="H15" s="150"/>
      <c r="I15" s="143"/>
      <c r="J15" s="143"/>
    </row>
  </sheetData>
  <mergeCells count="14">
    <mergeCell ref="B1:H1"/>
    <mergeCell ref="B2:H2"/>
    <mergeCell ref="B3:H3"/>
    <mergeCell ref="B4:H4"/>
    <mergeCell ref="B5:H5"/>
    <mergeCell ref="B6:H6"/>
    <mergeCell ref="B7:H7"/>
    <mergeCell ref="B8:H8"/>
    <mergeCell ref="E10:H10"/>
    <mergeCell ref="E11:H11"/>
    <mergeCell ref="E12:H12"/>
    <mergeCell ref="E13:H13"/>
    <mergeCell ref="E14:H14"/>
    <mergeCell ref="E15:H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0"/>
  <sheetViews>
    <sheetView workbookViewId="0">
      <selection activeCell="E19" sqref="E19:F19"/>
    </sheetView>
  </sheetViews>
  <sheetFormatPr defaultColWidth="8.72727272727273" defaultRowHeight="14"/>
  <cols>
    <col min="1" max="1" width="12.9545454545455" style="1" customWidth="1"/>
    <col min="2" max="2" width="4.36363636363636" style="1" customWidth="1"/>
    <col min="3" max="3" width="14.0454545454545" style="1" customWidth="1"/>
    <col min="4" max="4" width="11.7272727272727" style="1" customWidth="1"/>
    <col min="5" max="5" width="4.90909090909091" style="1" customWidth="1"/>
    <col min="6" max="6" width="7.22727272727273" style="1" customWidth="1"/>
    <col min="7" max="7" width="6.40909090909091" style="1" customWidth="1"/>
    <col min="8" max="8" width="6.81818181818182" style="1" customWidth="1"/>
    <col min="9" max="9" width="11.4545454545455" style="1" customWidth="1"/>
    <col min="10" max="10" width="3.95454545454545" style="1" customWidth="1"/>
    <col min="11" max="11" width="5.72727272727273" style="1" customWidth="1"/>
    <col min="12" max="12" width="14.7272727272727" style="1" customWidth="1"/>
    <col min="13" max="13" width="7.90909090909091" style="1" customWidth="1"/>
    <col min="14" max="14" width="5.45454545454545" style="1" customWidth="1"/>
    <col min="15" max="15" width="5.04545454545455" style="1" customWidth="1"/>
  </cols>
  <sheetData>
    <row r="1" ht="23.75" spans="2:15">
      <c r="B1" s="2" t="s">
        <v>21</v>
      </c>
      <c r="C1" s="2"/>
      <c r="D1" s="2"/>
      <c r="E1" s="2"/>
      <c r="F1" s="2"/>
      <c r="G1" s="2"/>
      <c r="H1" s="2"/>
      <c r="I1" s="2"/>
      <c r="J1" s="2"/>
      <c r="K1" s="2"/>
      <c r="L1" s="2"/>
      <c r="M1" s="2"/>
      <c r="N1" s="2"/>
      <c r="O1" s="2"/>
    </row>
    <row r="2" spans="2:15">
      <c r="B2" s="27" t="s">
        <v>22</v>
      </c>
      <c r="C2" s="28"/>
      <c r="D2" s="29">
        <v>113195.68</v>
      </c>
      <c r="E2" s="30"/>
      <c r="F2" s="31" t="s">
        <v>23</v>
      </c>
      <c r="G2" s="32" t="s">
        <v>24</v>
      </c>
      <c r="H2" s="32"/>
      <c r="I2" s="29">
        <v>113195.68</v>
      </c>
      <c r="J2" s="30"/>
      <c r="K2" s="31" t="s">
        <v>23</v>
      </c>
      <c r="L2" s="91" t="s">
        <v>25</v>
      </c>
      <c r="M2" s="92">
        <v>242975.4</v>
      </c>
      <c r="N2" s="93"/>
      <c r="O2" s="94" t="s">
        <v>23</v>
      </c>
    </row>
    <row r="3" spans="2:15">
      <c r="B3" s="33" t="s">
        <v>26</v>
      </c>
      <c r="C3" s="34"/>
      <c r="D3" s="35">
        <v>33619.12</v>
      </c>
      <c r="E3" s="36"/>
      <c r="F3" s="37" t="s">
        <v>23</v>
      </c>
      <c r="G3" s="38" t="s">
        <v>27</v>
      </c>
      <c r="H3" s="38"/>
      <c r="I3" s="95">
        <f>IF(D3=0,"",IF(I2=0,"",D3/I2))</f>
        <v>0.297000026856149</v>
      </c>
      <c r="J3" s="95"/>
      <c r="K3" s="95"/>
      <c r="L3" s="47" t="s">
        <v>28</v>
      </c>
      <c r="M3" s="96">
        <v>0.351</v>
      </c>
      <c r="N3" s="96"/>
      <c r="O3" s="97"/>
    </row>
    <row r="4" spans="2:15">
      <c r="B4" s="39" t="s">
        <v>29</v>
      </c>
      <c r="C4" s="40"/>
      <c r="D4" s="41">
        <v>211675.9</v>
      </c>
      <c r="E4" s="42"/>
      <c r="F4" s="43" t="s">
        <v>23</v>
      </c>
      <c r="G4" s="44" t="s">
        <v>30</v>
      </c>
      <c r="H4" s="44"/>
      <c r="I4" s="98">
        <f>D4/D2</f>
        <v>1.86999980918</v>
      </c>
      <c r="J4" s="99"/>
      <c r="K4" s="100"/>
      <c r="L4" s="101" t="s">
        <v>31</v>
      </c>
      <c r="M4" s="102"/>
      <c r="N4" s="103"/>
      <c r="O4" s="104" t="s">
        <v>32</v>
      </c>
    </row>
    <row r="5" spans="1:15">
      <c r="A5" s="45"/>
      <c r="B5" s="46" t="s">
        <v>33</v>
      </c>
      <c r="C5" s="47"/>
      <c r="D5" s="47" t="s">
        <v>34</v>
      </c>
      <c r="E5" s="47"/>
      <c r="F5" s="47" t="s">
        <v>35</v>
      </c>
      <c r="G5" s="47"/>
      <c r="H5" s="47"/>
      <c r="I5" s="47" t="s">
        <v>36</v>
      </c>
      <c r="J5" s="47"/>
      <c r="K5" s="47" t="s">
        <v>37</v>
      </c>
      <c r="L5" s="47"/>
      <c r="M5" s="47" t="s">
        <v>38</v>
      </c>
      <c r="N5" s="47"/>
      <c r="O5" s="105"/>
    </row>
    <row r="6" spans="1:15">
      <c r="A6" s="45"/>
      <c r="B6" s="48">
        <v>7500</v>
      </c>
      <c r="C6" s="49"/>
      <c r="D6" s="49"/>
      <c r="E6" s="49"/>
      <c r="F6" s="49"/>
      <c r="G6" s="49"/>
      <c r="H6" s="49"/>
      <c r="I6" s="49"/>
      <c r="J6" s="49"/>
      <c r="K6" s="49"/>
      <c r="L6" s="49"/>
      <c r="M6" s="49"/>
      <c r="N6" s="49"/>
      <c r="O6" s="106"/>
    </row>
    <row r="7" spans="1:15">
      <c r="A7" s="45"/>
      <c r="B7" s="46" t="s">
        <v>39</v>
      </c>
      <c r="C7" s="47"/>
      <c r="D7" s="47" t="s">
        <v>40</v>
      </c>
      <c r="E7" s="47"/>
      <c r="F7" s="47" t="s">
        <v>41</v>
      </c>
      <c r="G7" s="47"/>
      <c r="H7" s="47"/>
      <c r="I7" s="47" t="s">
        <v>42</v>
      </c>
      <c r="J7" s="47"/>
      <c r="K7" s="47" t="s">
        <v>43</v>
      </c>
      <c r="L7" s="47"/>
      <c r="M7" s="47" t="s">
        <v>44</v>
      </c>
      <c r="N7" s="47"/>
      <c r="O7" s="105"/>
    </row>
    <row r="8" spans="1:15">
      <c r="A8" s="45"/>
      <c r="B8" s="50">
        <f>D2*M3</f>
        <v>39731.68368</v>
      </c>
      <c r="C8" s="51"/>
      <c r="D8" s="49"/>
      <c r="E8" s="49"/>
      <c r="F8" s="49"/>
      <c r="G8" s="49"/>
      <c r="H8" s="49"/>
      <c r="I8" s="49"/>
      <c r="J8" s="49"/>
      <c r="K8" s="49"/>
      <c r="L8" s="49"/>
      <c r="M8" s="49"/>
      <c r="N8" s="49"/>
      <c r="O8" s="106"/>
    </row>
    <row r="9" spans="2:15">
      <c r="B9" s="52"/>
      <c r="C9" s="53"/>
      <c r="D9" s="53"/>
      <c r="E9" s="53"/>
      <c r="F9" s="53"/>
      <c r="G9" s="53"/>
      <c r="H9" s="53"/>
      <c r="I9" s="53"/>
      <c r="J9" s="53"/>
      <c r="K9" s="53"/>
      <c r="L9" s="53"/>
      <c r="M9" s="53"/>
      <c r="N9" s="53"/>
      <c r="O9" s="107"/>
    </row>
    <row r="10" spans="2:15">
      <c r="B10" s="54" t="s">
        <v>45</v>
      </c>
      <c r="C10" s="55"/>
      <c r="D10" s="55" t="s">
        <v>46</v>
      </c>
      <c r="E10" s="56" t="s">
        <v>47</v>
      </c>
      <c r="F10" s="57"/>
      <c r="G10" s="58" t="s">
        <v>31</v>
      </c>
      <c r="H10" s="59"/>
      <c r="I10" s="108" t="s">
        <v>48</v>
      </c>
      <c r="J10" s="108" t="s">
        <v>49</v>
      </c>
      <c r="K10" s="108"/>
      <c r="L10" s="108" t="s">
        <v>50</v>
      </c>
      <c r="M10" s="108" t="s">
        <v>51</v>
      </c>
      <c r="N10" s="109" t="s">
        <v>52</v>
      </c>
      <c r="O10" s="110"/>
    </row>
    <row r="11" spans="2:15">
      <c r="B11" s="60" t="s">
        <v>53</v>
      </c>
      <c r="C11" s="61" t="s">
        <v>54</v>
      </c>
      <c r="D11" s="62">
        <v>53767.5</v>
      </c>
      <c r="E11" s="63">
        <f>D11*J11</f>
        <v>51079.125</v>
      </c>
      <c r="F11" s="63"/>
      <c r="G11" s="64">
        <v>3300</v>
      </c>
      <c r="H11" s="65"/>
      <c r="I11" s="63">
        <f t="shared" ref="I11:I16" si="0">E11*G11/10000</f>
        <v>16856.11125</v>
      </c>
      <c r="J11" s="111">
        <v>0.95</v>
      </c>
      <c r="K11" s="111"/>
      <c r="L11" s="63"/>
      <c r="M11" s="112"/>
      <c r="N11" s="113"/>
      <c r="O11" s="114"/>
    </row>
    <row r="12" spans="2:15">
      <c r="B12" s="60"/>
      <c r="C12" s="61" t="s">
        <v>55</v>
      </c>
      <c r="D12" s="62">
        <v>66493.1</v>
      </c>
      <c r="E12" s="63">
        <f>D12*J12</f>
        <v>63168.445</v>
      </c>
      <c r="F12" s="63"/>
      <c r="G12" s="64">
        <v>3800</v>
      </c>
      <c r="H12" s="65"/>
      <c r="I12" s="63">
        <f t="shared" si="0"/>
        <v>24004.0091</v>
      </c>
      <c r="J12" s="111">
        <v>0.95</v>
      </c>
      <c r="K12" s="111"/>
      <c r="L12" s="115"/>
      <c r="M12" s="116"/>
      <c r="N12" s="113"/>
      <c r="O12" s="114"/>
    </row>
    <row r="13" spans="1:15">
      <c r="A13" s="66"/>
      <c r="B13" s="60"/>
      <c r="C13" s="67" t="s">
        <v>56</v>
      </c>
      <c r="D13" s="68">
        <f t="shared" ref="D13:G13" si="1">SUM(D11:D12)</f>
        <v>120260.6</v>
      </c>
      <c r="E13" s="69">
        <f t="shared" si="1"/>
        <v>114247.57</v>
      </c>
      <c r="F13" s="70"/>
      <c r="G13" s="69">
        <f t="shared" si="1"/>
        <v>7100</v>
      </c>
      <c r="H13" s="70"/>
      <c r="I13" s="117">
        <f>SUM(I11:I12)</f>
        <v>40860.12035</v>
      </c>
      <c r="J13" s="111">
        <f>E13/D13</f>
        <v>0.95</v>
      </c>
      <c r="K13" s="111"/>
      <c r="L13" s="118"/>
      <c r="M13" s="119"/>
      <c r="N13" s="120"/>
      <c r="O13" s="121"/>
    </row>
    <row r="14" spans="2:15">
      <c r="B14" s="71" t="s">
        <v>57</v>
      </c>
      <c r="C14" s="61" t="s">
        <v>58</v>
      </c>
      <c r="D14" s="62">
        <v>18315.7</v>
      </c>
      <c r="E14" s="64">
        <f t="shared" ref="E14:E16" si="2">D14*0.96</f>
        <v>17583.072</v>
      </c>
      <c r="F14" s="65"/>
      <c r="G14" s="64">
        <v>7000</v>
      </c>
      <c r="H14" s="65"/>
      <c r="I14" s="64">
        <f t="shared" si="0"/>
        <v>12308.1504</v>
      </c>
      <c r="J14" s="122"/>
      <c r="K14" s="122"/>
      <c r="L14" s="123"/>
      <c r="M14" s="123"/>
      <c r="N14" s="124"/>
      <c r="O14" s="124"/>
    </row>
    <row r="15" spans="2:15">
      <c r="B15" s="72"/>
      <c r="C15" s="73" t="s">
        <v>59</v>
      </c>
      <c r="D15" s="74">
        <v>45733.5</v>
      </c>
      <c r="E15" s="64">
        <f t="shared" si="2"/>
        <v>43904.16</v>
      </c>
      <c r="F15" s="65"/>
      <c r="G15" s="64">
        <v>7000</v>
      </c>
      <c r="H15" s="65"/>
      <c r="I15" s="64">
        <f t="shared" si="0"/>
        <v>30732.912</v>
      </c>
      <c r="J15" s="122"/>
      <c r="K15" s="122"/>
      <c r="L15" s="125"/>
      <c r="M15" s="125"/>
      <c r="N15" s="126"/>
      <c r="O15" s="126"/>
    </row>
    <row r="16" spans="2:15">
      <c r="B16" s="72"/>
      <c r="C16" s="73" t="s">
        <v>60</v>
      </c>
      <c r="D16" s="74">
        <v>22294.3</v>
      </c>
      <c r="E16" s="64">
        <f t="shared" si="2"/>
        <v>21402.528</v>
      </c>
      <c r="F16" s="65"/>
      <c r="G16" s="64">
        <v>4000</v>
      </c>
      <c r="H16" s="65"/>
      <c r="I16" s="64">
        <f t="shared" si="0"/>
        <v>8561.0112</v>
      </c>
      <c r="J16" s="122"/>
      <c r="K16" s="122"/>
      <c r="L16" s="125"/>
      <c r="M16" s="125"/>
      <c r="N16" s="126"/>
      <c r="O16" s="126"/>
    </row>
    <row r="17" spans="2:15">
      <c r="B17" s="72"/>
      <c r="C17" s="73" t="s">
        <v>61</v>
      </c>
      <c r="D17" s="74">
        <v>1168</v>
      </c>
      <c r="E17" s="64"/>
      <c r="F17" s="65"/>
      <c r="G17" s="64"/>
      <c r="H17" s="65"/>
      <c r="I17" s="127"/>
      <c r="J17" s="122"/>
      <c r="K17" s="122"/>
      <c r="L17" s="125"/>
      <c r="M17" s="125"/>
      <c r="N17" s="126"/>
      <c r="O17" s="126"/>
    </row>
    <row r="18" spans="2:15">
      <c r="B18" s="75"/>
      <c r="C18" s="73" t="s">
        <v>62</v>
      </c>
      <c r="D18" s="74">
        <v>1660.9</v>
      </c>
      <c r="E18" s="64"/>
      <c r="F18" s="65"/>
      <c r="G18" s="64"/>
      <c r="H18" s="65"/>
      <c r="I18" s="127"/>
      <c r="J18" s="128" t="s">
        <v>63</v>
      </c>
      <c r="K18" s="129" t="s">
        <v>64</v>
      </c>
      <c r="L18" s="130"/>
      <c r="M18" s="130"/>
      <c r="N18" s="130"/>
      <c r="O18" s="131"/>
    </row>
    <row r="19" spans="2:15">
      <c r="B19" s="75"/>
      <c r="C19" s="76" t="s">
        <v>56</v>
      </c>
      <c r="D19" s="77">
        <f t="shared" ref="D19:I19" si="3">SUM(D14:D18)</f>
        <v>89172.4</v>
      </c>
      <c r="E19" s="69">
        <f t="shared" si="3"/>
        <v>82889.76</v>
      </c>
      <c r="F19" s="70"/>
      <c r="G19" s="64"/>
      <c r="H19" s="65"/>
      <c r="I19" s="132">
        <f t="shared" si="3"/>
        <v>51602.0736</v>
      </c>
      <c r="J19" s="133"/>
      <c r="K19" s="134" t="s">
        <v>65</v>
      </c>
      <c r="L19" s="135"/>
      <c r="M19" s="135"/>
      <c r="N19" s="135"/>
      <c r="O19" s="136"/>
    </row>
    <row r="20" spans="2:15">
      <c r="B20" s="54"/>
      <c r="C20" s="55"/>
      <c r="D20" s="55" t="s">
        <v>46</v>
      </c>
      <c r="E20" s="58" t="s">
        <v>66</v>
      </c>
      <c r="F20" s="59"/>
      <c r="G20" s="58" t="s">
        <v>31</v>
      </c>
      <c r="H20" s="59"/>
      <c r="I20" s="108" t="s">
        <v>48</v>
      </c>
      <c r="J20" s="133"/>
      <c r="K20" s="134" t="s">
        <v>65</v>
      </c>
      <c r="L20" s="135"/>
      <c r="M20" s="135"/>
      <c r="N20" s="135"/>
      <c r="O20" s="136"/>
    </row>
    <row r="21" spans="2:15">
      <c r="B21" s="78"/>
      <c r="C21" s="79" t="s">
        <v>67</v>
      </c>
      <c r="D21" s="79">
        <v>15201.3</v>
      </c>
      <c r="E21" s="80"/>
      <c r="F21" s="81"/>
      <c r="G21" s="80"/>
      <c r="H21" s="81"/>
      <c r="I21" s="80"/>
      <c r="J21" s="133"/>
      <c r="K21" s="134" t="s">
        <v>65</v>
      </c>
      <c r="L21" s="135"/>
      <c r="M21" s="135"/>
      <c r="N21" s="135"/>
      <c r="O21" s="136"/>
    </row>
    <row r="22" spans="2:15">
      <c r="B22" s="78"/>
      <c r="C22" s="79" t="s">
        <v>68</v>
      </c>
      <c r="D22" s="79">
        <v>6881.7</v>
      </c>
      <c r="E22" s="80"/>
      <c r="F22" s="81"/>
      <c r="G22" s="80"/>
      <c r="H22" s="81"/>
      <c r="I22" s="80"/>
      <c r="J22" s="133"/>
      <c r="K22" s="134"/>
      <c r="L22" s="135"/>
      <c r="M22" s="135"/>
      <c r="N22" s="135"/>
      <c r="O22" s="136"/>
    </row>
    <row r="23" spans="2:15">
      <c r="B23" s="78"/>
      <c r="C23" s="79" t="s">
        <v>69</v>
      </c>
      <c r="D23" s="79">
        <v>9407.4</v>
      </c>
      <c r="E23" s="80"/>
      <c r="F23" s="81"/>
      <c r="G23" s="80"/>
      <c r="H23" s="81"/>
      <c r="I23" s="80"/>
      <c r="J23" s="133"/>
      <c r="K23" s="134"/>
      <c r="L23" s="135"/>
      <c r="M23" s="135"/>
      <c r="N23" s="135"/>
      <c r="O23" s="136"/>
    </row>
    <row r="24" spans="2:15">
      <c r="B24" s="78"/>
      <c r="C24" s="82" t="s">
        <v>70</v>
      </c>
      <c r="D24" s="82">
        <f>SUM(D21:D23)</f>
        <v>31490.4</v>
      </c>
      <c r="E24" s="80"/>
      <c r="F24" s="81"/>
      <c r="G24" s="80"/>
      <c r="H24" s="81"/>
      <c r="I24" s="80"/>
      <c r="J24" s="133"/>
      <c r="K24" s="134"/>
      <c r="L24" s="135"/>
      <c r="M24" s="135"/>
      <c r="N24" s="135"/>
      <c r="O24" s="136"/>
    </row>
    <row r="25" spans="2:15">
      <c r="B25" s="71" t="s">
        <v>71</v>
      </c>
      <c r="C25" s="61" t="s">
        <v>72</v>
      </c>
      <c r="D25" s="83"/>
      <c r="E25" s="63">
        <v>446</v>
      </c>
      <c r="F25" s="63"/>
      <c r="G25" s="64">
        <v>80000</v>
      </c>
      <c r="H25" s="65"/>
      <c r="I25" s="64">
        <f t="shared" ref="I25:I27" si="4">E25*0.85*G25/10000</f>
        <v>3032.8</v>
      </c>
      <c r="J25" s="133"/>
      <c r="K25" s="134" t="s">
        <v>73</v>
      </c>
      <c r="L25" s="135"/>
      <c r="M25" s="135"/>
      <c r="N25" s="135"/>
      <c r="O25" s="136"/>
    </row>
    <row r="26" spans="2:15">
      <c r="B26" s="72"/>
      <c r="C26" s="61" t="s">
        <v>74</v>
      </c>
      <c r="D26" s="83"/>
      <c r="E26" s="63">
        <v>400</v>
      </c>
      <c r="F26" s="63"/>
      <c r="G26" s="64"/>
      <c r="H26" s="65"/>
      <c r="I26" s="64">
        <f t="shared" si="4"/>
        <v>0</v>
      </c>
      <c r="J26" s="133"/>
      <c r="K26" s="134" t="s">
        <v>75</v>
      </c>
      <c r="L26" s="135"/>
      <c r="M26" s="135"/>
      <c r="N26" s="135"/>
      <c r="O26" s="136"/>
    </row>
    <row r="27" spans="2:15">
      <c r="B27" s="75"/>
      <c r="C27" s="61" t="s">
        <v>76</v>
      </c>
      <c r="D27" s="83"/>
      <c r="E27" s="63">
        <v>444</v>
      </c>
      <c r="F27" s="63"/>
      <c r="G27" s="64"/>
      <c r="H27" s="65"/>
      <c r="I27" s="64">
        <f t="shared" si="4"/>
        <v>0</v>
      </c>
      <c r="J27" s="133"/>
      <c r="K27" s="134"/>
      <c r="L27" s="135"/>
      <c r="M27" s="135"/>
      <c r="N27" s="135"/>
      <c r="O27" s="136"/>
    </row>
    <row r="28" spans="2:15">
      <c r="B28" s="72"/>
      <c r="C28" s="67" t="s">
        <v>56</v>
      </c>
      <c r="D28" s="84"/>
      <c r="E28" s="69">
        <f>E25+E26+E27</f>
        <v>1290</v>
      </c>
      <c r="F28" s="70"/>
      <c r="G28" s="69"/>
      <c r="H28" s="70"/>
      <c r="I28" s="117">
        <f>I25+I26+I27</f>
        <v>3032.8</v>
      </c>
      <c r="J28" s="133"/>
      <c r="K28" s="134"/>
      <c r="L28" s="135"/>
      <c r="M28" s="135"/>
      <c r="N28" s="135"/>
      <c r="O28" s="136"/>
    </row>
    <row r="29" ht="14.75" spans="1:15">
      <c r="A29" s="66"/>
      <c r="B29" s="85" t="s">
        <v>20</v>
      </c>
      <c r="C29" s="86"/>
      <c r="D29" s="87">
        <f>D13+D19+D21+D22+D23</f>
        <v>240923.4</v>
      </c>
      <c r="E29" s="88">
        <f>E13+E19</f>
        <v>197137.33</v>
      </c>
      <c r="F29" s="89"/>
      <c r="G29" s="88"/>
      <c r="H29" s="89"/>
      <c r="I29" s="137">
        <f>I13+I19+I28</f>
        <v>95494.99395</v>
      </c>
      <c r="J29" s="138"/>
      <c r="K29" s="139"/>
      <c r="L29" s="139"/>
      <c r="M29" s="139"/>
      <c r="N29" s="139"/>
      <c r="O29" s="140"/>
    </row>
    <row r="30" spans="5:10">
      <c r="E30" s="90"/>
      <c r="F30" s="90"/>
      <c r="G30" s="90"/>
      <c r="H30" s="90"/>
      <c r="I30" s="90"/>
      <c r="J30" s="90"/>
    </row>
  </sheetData>
  <mergeCells count="108">
    <mergeCell ref="B1:O1"/>
    <mergeCell ref="B2:C2"/>
    <mergeCell ref="D2:E2"/>
    <mergeCell ref="G2:H2"/>
    <mergeCell ref="I2:J2"/>
    <mergeCell ref="M2:N2"/>
    <mergeCell ref="B3:C3"/>
    <mergeCell ref="D3:E3"/>
    <mergeCell ref="G3:H3"/>
    <mergeCell ref="I3:K3"/>
    <mergeCell ref="M3:O3"/>
    <mergeCell ref="B4:C4"/>
    <mergeCell ref="D4:E4"/>
    <mergeCell ref="G4:H4"/>
    <mergeCell ref="I4:K4"/>
    <mergeCell ref="M4:N4"/>
    <mergeCell ref="B5:C5"/>
    <mergeCell ref="D5:E5"/>
    <mergeCell ref="F5:H5"/>
    <mergeCell ref="I5:J5"/>
    <mergeCell ref="K5:L5"/>
    <mergeCell ref="M5:O5"/>
    <mergeCell ref="B6:C6"/>
    <mergeCell ref="D6:E6"/>
    <mergeCell ref="F6:H6"/>
    <mergeCell ref="I6:J6"/>
    <mergeCell ref="K6:L6"/>
    <mergeCell ref="M6:O6"/>
    <mergeCell ref="B7:C7"/>
    <mergeCell ref="D7:E7"/>
    <mergeCell ref="F7:H7"/>
    <mergeCell ref="I7:J7"/>
    <mergeCell ref="K7:L7"/>
    <mergeCell ref="M7:O7"/>
    <mergeCell ref="B8:C8"/>
    <mergeCell ref="D8:E8"/>
    <mergeCell ref="F8:H8"/>
    <mergeCell ref="I8:J8"/>
    <mergeCell ref="K8:L8"/>
    <mergeCell ref="M8:O8"/>
    <mergeCell ref="B9:O9"/>
    <mergeCell ref="B10:C10"/>
    <mergeCell ref="E10:F10"/>
    <mergeCell ref="G10:H10"/>
    <mergeCell ref="J10:K10"/>
    <mergeCell ref="N10:O10"/>
    <mergeCell ref="E11:F11"/>
    <mergeCell ref="G11:H11"/>
    <mergeCell ref="J11:K11"/>
    <mergeCell ref="N11:O11"/>
    <mergeCell ref="E12:F12"/>
    <mergeCell ref="G12:H12"/>
    <mergeCell ref="J12:K12"/>
    <mergeCell ref="N12:O12"/>
    <mergeCell ref="E13:F13"/>
    <mergeCell ref="G13:H13"/>
    <mergeCell ref="J13:K13"/>
    <mergeCell ref="N13:O13"/>
    <mergeCell ref="E14:F14"/>
    <mergeCell ref="G14:H14"/>
    <mergeCell ref="J14:K14"/>
    <mergeCell ref="N14:O14"/>
    <mergeCell ref="E15:F15"/>
    <mergeCell ref="G15:H15"/>
    <mergeCell ref="J15:K15"/>
    <mergeCell ref="N15:O15"/>
    <mergeCell ref="E16:F16"/>
    <mergeCell ref="G16:H16"/>
    <mergeCell ref="J16:K16"/>
    <mergeCell ref="N16:O16"/>
    <mergeCell ref="E17:F17"/>
    <mergeCell ref="G17:H17"/>
    <mergeCell ref="J17:K17"/>
    <mergeCell ref="N17:O17"/>
    <mergeCell ref="E18:F18"/>
    <mergeCell ref="G18:H18"/>
    <mergeCell ref="K18:O18"/>
    <mergeCell ref="E19:F19"/>
    <mergeCell ref="G19:H19"/>
    <mergeCell ref="K19:O19"/>
    <mergeCell ref="B20:C20"/>
    <mergeCell ref="E20:F20"/>
    <mergeCell ref="G20:H20"/>
    <mergeCell ref="K20:O20"/>
    <mergeCell ref="K21:O21"/>
    <mergeCell ref="E25:F25"/>
    <mergeCell ref="G25:H25"/>
    <mergeCell ref="K25:O25"/>
    <mergeCell ref="E26:F26"/>
    <mergeCell ref="G26:H26"/>
    <mergeCell ref="K26:O26"/>
    <mergeCell ref="E27:F27"/>
    <mergeCell ref="G27:H27"/>
    <mergeCell ref="K27:O27"/>
    <mergeCell ref="E28:F28"/>
    <mergeCell ref="G28:H28"/>
    <mergeCell ref="K28:O28"/>
    <mergeCell ref="B29:C29"/>
    <mergeCell ref="E29:F29"/>
    <mergeCell ref="G29:H29"/>
    <mergeCell ref="J29:O29"/>
    <mergeCell ref="E30:F30"/>
    <mergeCell ref="G30:H30"/>
    <mergeCell ref="I30:J30"/>
    <mergeCell ref="B11:B13"/>
    <mergeCell ref="B14:B18"/>
    <mergeCell ref="B25:B27"/>
    <mergeCell ref="J18:J28"/>
  </mergeCell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G79"/>
  <sheetViews>
    <sheetView workbookViewId="0">
      <selection activeCell="E17" sqref="E17"/>
    </sheetView>
  </sheetViews>
  <sheetFormatPr defaultColWidth="8.72727272727273" defaultRowHeight="14" outlineLevelCol="6"/>
  <cols>
    <col min="1" max="1" width="3.13636363636364" style="6" customWidth="1"/>
    <col min="2" max="2" width="13.3636363636364" style="7"/>
    <col min="3" max="3" width="7.36363636363636" style="8"/>
    <col min="4" max="4" width="12.4090909090909" style="8"/>
    <col min="5" max="5" width="24.6818181818182" style="8" customWidth="1"/>
    <col min="6" max="6" width="30" style="8"/>
    <col min="7" max="7" width="23.7272727272727" style="8" customWidth="1"/>
  </cols>
  <sheetData>
    <row r="1" ht="23" spans="2:7">
      <c r="B1" s="9" t="s">
        <v>77</v>
      </c>
      <c r="C1" s="9"/>
      <c r="D1" s="9"/>
      <c r="E1" s="9"/>
      <c r="F1" s="9"/>
      <c r="G1" s="10"/>
    </row>
    <row r="2" ht="23" spans="2:7">
      <c r="B2" s="11"/>
      <c r="C2" s="12"/>
      <c r="D2" s="13"/>
      <c r="E2" s="14" t="str">
        <f>[1]规划指标!C11</f>
        <v>高层住宅</v>
      </c>
      <c r="F2" s="14" t="str">
        <f>[1]规划指标!C12</f>
        <v>小高层住宅</v>
      </c>
      <c r="G2" s="14" t="str">
        <f>[1]规划指标!C17</f>
        <v>商业</v>
      </c>
    </row>
    <row r="3" spans="2:7">
      <c r="B3" s="15" t="s">
        <v>78</v>
      </c>
      <c r="C3" s="16" t="s">
        <v>79</v>
      </c>
      <c r="D3" s="17"/>
      <c r="E3" s="18" t="s">
        <v>80</v>
      </c>
      <c r="F3" s="18" t="s">
        <v>80</v>
      </c>
      <c r="G3" s="18" t="s">
        <v>81</v>
      </c>
    </row>
    <row r="4" ht="26" spans="2:7">
      <c r="B4" s="19"/>
      <c r="C4" s="16" t="s">
        <v>82</v>
      </c>
      <c r="D4" s="17"/>
      <c r="E4" s="17" t="s">
        <v>83</v>
      </c>
      <c r="F4" s="20" t="s">
        <v>84</v>
      </c>
      <c r="G4" s="17" t="s">
        <v>85</v>
      </c>
    </row>
    <row r="5" spans="2:7">
      <c r="B5" s="19"/>
      <c r="C5" s="18" t="s">
        <v>86</v>
      </c>
      <c r="D5" s="18"/>
      <c r="E5" s="18" t="s">
        <v>87</v>
      </c>
      <c r="F5" s="18" t="s">
        <v>88</v>
      </c>
      <c r="G5" s="18" t="s">
        <v>87</v>
      </c>
    </row>
    <row r="6" spans="2:7">
      <c r="B6" s="19"/>
      <c r="C6" s="16" t="s">
        <v>89</v>
      </c>
      <c r="D6" s="17"/>
      <c r="E6" s="18" t="s">
        <v>90</v>
      </c>
      <c r="F6" s="18" t="s">
        <v>90</v>
      </c>
      <c r="G6" s="18" t="s">
        <v>90</v>
      </c>
    </row>
    <row r="7" spans="2:7">
      <c r="B7" s="19"/>
      <c r="C7" s="16" t="s">
        <v>91</v>
      </c>
      <c r="D7" s="17"/>
      <c r="E7" s="17" t="s">
        <v>92</v>
      </c>
      <c r="F7" s="18" t="s">
        <v>93</v>
      </c>
      <c r="G7" s="17" t="s">
        <v>94</v>
      </c>
    </row>
    <row r="8" spans="2:7">
      <c r="B8" s="19"/>
      <c r="C8" s="16" t="s">
        <v>95</v>
      </c>
      <c r="D8" s="17"/>
      <c r="E8" s="18" t="s">
        <v>96</v>
      </c>
      <c r="F8" s="18" t="s">
        <v>96</v>
      </c>
      <c r="G8" s="18" t="s">
        <v>96</v>
      </c>
    </row>
    <row r="9" spans="2:7">
      <c r="B9" s="19"/>
      <c r="C9" s="18" t="s">
        <v>97</v>
      </c>
      <c r="D9" s="18"/>
      <c r="E9" s="18" t="s">
        <v>98</v>
      </c>
      <c r="F9" s="20" t="s">
        <v>99</v>
      </c>
      <c r="G9" s="18" t="s">
        <v>98</v>
      </c>
    </row>
    <row r="10" spans="2:7">
      <c r="B10" s="19"/>
      <c r="C10" s="18" t="s">
        <v>100</v>
      </c>
      <c r="D10" s="18"/>
      <c r="E10" s="18" t="s">
        <v>101</v>
      </c>
      <c r="F10" s="20" t="s">
        <v>102</v>
      </c>
      <c r="G10" s="18" t="s">
        <v>101</v>
      </c>
    </row>
    <row r="11" spans="2:7">
      <c r="B11" s="19"/>
      <c r="C11" s="18" t="s">
        <v>103</v>
      </c>
      <c r="D11" s="18"/>
      <c r="E11" s="20" t="s">
        <v>104</v>
      </c>
      <c r="F11" s="20" t="s">
        <v>104</v>
      </c>
      <c r="G11" s="20" t="s">
        <v>104</v>
      </c>
    </row>
    <row r="12" spans="2:7">
      <c r="B12" s="19"/>
      <c r="C12" s="18" t="s">
        <v>105</v>
      </c>
      <c r="D12" s="18"/>
      <c r="E12" s="20" t="s">
        <v>106</v>
      </c>
      <c r="F12" s="20" t="s">
        <v>106</v>
      </c>
      <c r="G12" s="20" t="s">
        <v>106</v>
      </c>
    </row>
    <row r="13" spans="2:7">
      <c r="B13" s="19"/>
      <c r="C13" s="18" t="s">
        <v>107</v>
      </c>
      <c r="D13" s="18"/>
      <c r="E13" s="18" t="s">
        <v>108</v>
      </c>
      <c r="F13" s="18" t="s">
        <v>108</v>
      </c>
      <c r="G13" s="18" t="s">
        <v>108</v>
      </c>
    </row>
    <row r="14" spans="2:7">
      <c r="B14" s="19"/>
      <c r="C14" s="18" t="s">
        <v>109</v>
      </c>
      <c r="D14" s="18"/>
      <c r="E14" s="18" t="s">
        <v>110</v>
      </c>
      <c r="F14" s="18" t="s">
        <v>110</v>
      </c>
      <c r="G14" s="18" t="s">
        <v>110</v>
      </c>
    </row>
    <row r="15" spans="2:7">
      <c r="B15" s="21" t="s">
        <v>111</v>
      </c>
      <c r="C15" s="18" t="s">
        <v>112</v>
      </c>
      <c r="D15" s="18"/>
      <c r="E15" s="18" t="s">
        <v>113</v>
      </c>
      <c r="F15" s="18" t="s">
        <v>113</v>
      </c>
      <c r="G15" s="18"/>
    </row>
    <row r="16" spans="2:7">
      <c r="B16" s="21"/>
      <c r="C16" s="18" t="s">
        <v>114</v>
      </c>
      <c r="D16" s="18"/>
      <c r="E16" s="18" t="s">
        <v>115</v>
      </c>
      <c r="F16" s="18" t="s">
        <v>115</v>
      </c>
      <c r="G16" s="18" t="s">
        <v>115</v>
      </c>
    </row>
    <row r="17" spans="2:7">
      <c r="B17" s="21"/>
      <c r="C17" s="18" t="s">
        <v>116</v>
      </c>
      <c r="D17" s="18"/>
      <c r="E17" s="18" t="s">
        <v>117</v>
      </c>
      <c r="F17" s="18" t="s">
        <v>117</v>
      </c>
      <c r="G17" s="18" t="s">
        <v>117</v>
      </c>
    </row>
    <row r="18" spans="2:7">
      <c r="B18" s="21"/>
      <c r="C18" s="18" t="s">
        <v>118</v>
      </c>
      <c r="D18" s="18"/>
      <c r="E18" s="18"/>
      <c r="F18" s="18" t="s">
        <v>119</v>
      </c>
      <c r="G18" s="18"/>
    </row>
    <row r="19" spans="2:7">
      <c r="B19" s="21"/>
      <c r="C19" s="18" t="s">
        <v>120</v>
      </c>
      <c r="D19" s="18"/>
      <c r="E19" s="18" t="s">
        <v>121</v>
      </c>
      <c r="F19" s="18" t="s">
        <v>122</v>
      </c>
      <c r="G19" s="18" t="s">
        <v>121</v>
      </c>
    </row>
    <row r="20" spans="2:7">
      <c r="B20" s="21" t="s">
        <v>123</v>
      </c>
      <c r="C20" s="18" t="s">
        <v>124</v>
      </c>
      <c r="D20" s="18"/>
      <c r="E20" s="18" t="s">
        <v>125</v>
      </c>
      <c r="F20" s="18" t="s">
        <v>125</v>
      </c>
      <c r="G20" s="18" t="s">
        <v>125</v>
      </c>
    </row>
    <row r="21" spans="2:7">
      <c r="B21" s="21"/>
      <c r="C21" s="16" t="s">
        <v>126</v>
      </c>
      <c r="D21" s="17"/>
      <c r="E21" s="18" t="s">
        <v>127</v>
      </c>
      <c r="F21" s="18" t="s">
        <v>127</v>
      </c>
      <c r="G21" s="18" t="s">
        <v>127</v>
      </c>
    </row>
    <row r="22" spans="2:7">
      <c r="B22" s="21"/>
      <c r="C22" s="18" t="s">
        <v>128</v>
      </c>
      <c r="D22" s="18"/>
      <c r="E22" s="18" t="s">
        <v>129</v>
      </c>
      <c r="F22" s="18" t="s">
        <v>129</v>
      </c>
      <c r="G22" s="18" t="s">
        <v>129</v>
      </c>
    </row>
    <row r="23" spans="2:7">
      <c r="B23" s="21"/>
      <c r="C23" s="18" t="s">
        <v>130</v>
      </c>
      <c r="D23" s="18"/>
      <c r="E23" s="18" t="s">
        <v>131</v>
      </c>
      <c r="F23" s="18" t="s">
        <v>131</v>
      </c>
      <c r="G23" s="18" t="s">
        <v>131</v>
      </c>
    </row>
    <row r="24" spans="2:7">
      <c r="B24" s="21"/>
      <c r="C24" s="16" t="s">
        <v>132</v>
      </c>
      <c r="D24" s="17"/>
      <c r="E24" s="17"/>
      <c r="F24" s="18"/>
      <c r="G24" s="18"/>
    </row>
    <row r="25" spans="2:7">
      <c r="B25" s="21"/>
      <c r="C25" s="22" t="s">
        <v>133</v>
      </c>
      <c r="D25" s="18" t="s">
        <v>134</v>
      </c>
      <c r="E25" s="18"/>
      <c r="F25" s="18"/>
      <c r="G25" s="18"/>
    </row>
    <row r="26" spans="2:7">
      <c r="B26" s="21"/>
      <c r="C26" s="22"/>
      <c r="D26" s="18" t="s">
        <v>135</v>
      </c>
      <c r="E26" s="18"/>
      <c r="F26" s="18"/>
      <c r="G26" s="18"/>
    </row>
    <row r="27" spans="2:7">
      <c r="B27" s="21"/>
      <c r="C27" s="22"/>
      <c r="D27" s="18" t="s">
        <v>136</v>
      </c>
      <c r="E27" s="18"/>
      <c r="F27" s="18"/>
      <c r="G27" s="18"/>
    </row>
    <row r="28" spans="2:7">
      <c r="B28" s="21"/>
      <c r="C28" s="22" t="s">
        <v>137</v>
      </c>
      <c r="D28" s="18" t="s">
        <v>134</v>
      </c>
      <c r="E28" s="18" t="s">
        <v>129</v>
      </c>
      <c r="F28" s="18" t="s">
        <v>129</v>
      </c>
      <c r="G28" s="18"/>
    </row>
    <row r="29" spans="2:7">
      <c r="B29" s="21"/>
      <c r="C29" s="22"/>
      <c r="D29" s="18" t="s">
        <v>135</v>
      </c>
      <c r="E29" s="18" t="s">
        <v>138</v>
      </c>
      <c r="F29" s="18" t="s">
        <v>138</v>
      </c>
      <c r="G29" s="18"/>
    </row>
    <row r="30" spans="2:7">
      <c r="B30" s="21"/>
      <c r="C30" s="22"/>
      <c r="D30" s="18" t="s">
        <v>136</v>
      </c>
      <c r="E30" s="18" t="s">
        <v>139</v>
      </c>
      <c r="F30" s="18" t="s">
        <v>139</v>
      </c>
      <c r="G30" s="18"/>
    </row>
    <row r="31" spans="2:7">
      <c r="B31" s="21"/>
      <c r="C31" s="22" t="s">
        <v>140</v>
      </c>
      <c r="D31" s="18" t="s">
        <v>141</v>
      </c>
      <c r="E31" s="18" t="s">
        <v>142</v>
      </c>
      <c r="F31" s="18" t="s">
        <v>142</v>
      </c>
      <c r="G31" s="18"/>
    </row>
    <row r="32" spans="2:7">
      <c r="B32" s="21"/>
      <c r="C32" s="22"/>
      <c r="D32" s="18" t="s">
        <v>143</v>
      </c>
      <c r="E32" s="18" t="s">
        <v>144</v>
      </c>
      <c r="F32" s="18" t="s">
        <v>144</v>
      </c>
      <c r="G32" s="18"/>
    </row>
    <row r="33" spans="2:7">
      <c r="B33" s="21"/>
      <c r="C33" s="22"/>
      <c r="D33" s="18" t="s">
        <v>145</v>
      </c>
      <c r="E33" s="18"/>
      <c r="F33" s="18"/>
      <c r="G33" s="18"/>
    </row>
    <row r="34" spans="2:7">
      <c r="B34" s="21"/>
      <c r="C34" s="22"/>
      <c r="D34" s="18" t="s">
        <v>146</v>
      </c>
      <c r="E34" s="18" t="s">
        <v>147</v>
      </c>
      <c r="F34" s="18" t="s">
        <v>147</v>
      </c>
      <c r="G34" s="18"/>
    </row>
    <row r="35" spans="2:7">
      <c r="B35" s="21" t="s">
        <v>148</v>
      </c>
      <c r="C35" s="22" t="s">
        <v>149</v>
      </c>
      <c r="D35" s="18" t="s">
        <v>134</v>
      </c>
      <c r="E35" s="18" t="s">
        <v>150</v>
      </c>
      <c r="F35" s="18" t="s">
        <v>150</v>
      </c>
      <c r="G35" s="18"/>
    </row>
    <row r="36" spans="2:7">
      <c r="B36" s="21"/>
      <c r="C36" s="22"/>
      <c r="D36" s="18" t="s">
        <v>135</v>
      </c>
      <c r="E36" s="18" t="s">
        <v>151</v>
      </c>
      <c r="F36" s="18" t="s">
        <v>151</v>
      </c>
      <c r="G36" s="18"/>
    </row>
    <row r="37" spans="2:7">
      <c r="B37" s="21"/>
      <c r="C37" s="22"/>
      <c r="D37" s="18" t="s">
        <v>136</v>
      </c>
      <c r="E37" s="18" t="s">
        <v>152</v>
      </c>
      <c r="F37" s="18" t="s">
        <v>152</v>
      </c>
      <c r="G37" s="18"/>
    </row>
    <row r="38" spans="2:7">
      <c r="B38" s="21"/>
      <c r="C38" s="22"/>
      <c r="D38" s="18" t="s">
        <v>153</v>
      </c>
      <c r="E38" s="18" t="s">
        <v>154</v>
      </c>
      <c r="F38" s="18" t="s">
        <v>154</v>
      </c>
      <c r="G38" s="18"/>
    </row>
    <row r="39" spans="2:7">
      <c r="B39" s="21"/>
      <c r="C39" s="22" t="s">
        <v>155</v>
      </c>
      <c r="D39" s="18" t="s">
        <v>134</v>
      </c>
      <c r="E39" s="18" t="s">
        <v>150</v>
      </c>
      <c r="F39" s="18" t="s">
        <v>150</v>
      </c>
      <c r="G39" s="18"/>
    </row>
    <row r="40" spans="2:7">
      <c r="B40" s="21"/>
      <c r="C40" s="22"/>
      <c r="D40" s="18" t="s">
        <v>135</v>
      </c>
      <c r="E40" s="18" t="s">
        <v>156</v>
      </c>
      <c r="F40" s="18" t="s">
        <v>156</v>
      </c>
      <c r="G40" s="18"/>
    </row>
    <row r="41" spans="2:7">
      <c r="B41" s="21"/>
      <c r="C41" s="22"/>
      <c r="D41" s="18" t="s">
        <v>136</v>
      </c>
      <c r="E41" s="18" t="s">
        <v>152</v>
      </c>
      <c r="F41" s="18" t="s">
        <v>152</v>
      </c>
      <c r="G41" s="18"/>
    </row>
    <row r="42" spans="2:7">
      <c r="B42" s="21"/>
      <c r="C42" s="22"/>
      <c r="D42" s="18" t="s">
        <v>157</v>
      </c>
      <c r="E42" s="18"/>
      <c r="F42" s="18"/>
      <c r="G42" s="18"/>
    </row>
    <row r="43" spans="2:7">
      <c r="B43" s="21"/>
      <c r="C43" s="22"/>
      <c r="D43" s="18" t="s">
        <v>158</v>
      </c>
      <c r="E43" s="18"/>
      <c r="F43" s="18"/>
      <c r="G43" s="18"/>
    </row>
    <row r="44" spans="2:7">
      <c r="B44" s="21"/>
      <c r="C44" s="22"/>
      <c r="D44" s="18" t="s">
        <v>159</v>
      </c>
      <c r="E44" s="18"/>
      <c r="F44" s="18"/>
      <c r="G44" s="18"/>
    </row>
    <row r="45" spans="2:7">
      <c r="B45" s="21"/>
      <c r="C45" s="22"/>
      <c r="D45" s="18" t="s">
        <v>160</v>
      </c>
      <c r="E45" s="18" t="s">
        <v>161</v>
      </c>
      <c r="F45" s="18" t="s">
        <v>161</v>
      </c>
      <c r="G45" s="18"/>
    </row>
    <row r="46" spans="2:7">
      <c r="B46" s="21"/>
      <c r="C46" s="22" t="s">
        <v>162</v>
      </c>
      <c r="D46" s="18" t="s">
        <v>134</v>
      </c>
      <c r="E46" s="18" t="s">
        <v>150</v>
      </c>
      <c r="F46" s="18" t="s">
        <v>150</v>
      </c>
      <c r="G46" s="18"/>
    </row>
    <row r="47" spans="2:7">
      <c r="B47" s="21"/>
      <c r="C47" s="22"/>
      <c r="D47" s="18" t="s">
        <v>135</v>
      </c>
      <c r="E47" s="18" t="s">
        <v>163</v>
      </c>
      <c r="F47" s="18" t="s">
        <v>163</v>
      </c>
      <c r="G47" s="18"/>
    </row>
    <row r="48" spans="2:7">
      <c r="B48" s="21"/>
      <c r="C48" s="22"/>
      <c r="D48" s="18" t="s">
        <v>136</v>
      </c>
      <c r="E48" s="18" t="s">
        <v>164</v>
      </c>
      <c r="F48" s="18" t="s">
        <v>164</v>
      </c>
      <c r="G48" s="18"/>
    </row>
    <row r="49" ht="26" spans="2:7">
      <c r="B49" s="21" t="s">
        <v>165</v>
      </c>
      <c r="C49" s="18" t="s">
        <v>166</v>
      </c>
      <c r="D49" s="18"/>
      <c r="E49" s="18" t="s">
        <v>167</v>
      </c>
      <c r="F49" s="18" t="s">
        <v>168</v>
      </c>
      <c r="G49" s="18" t="s">
        <v>168</v>
      </c>
    </row>
    <row r="50" spans="2:7">
      <c r="B50" s="21"/>
      <c r="C50" s="18" t="s">
        <v>169</v>
      </c>
      <c r="D50" s="18"/>
      <c r="E50" s="18" t="s">
        <v>170</v>
      </c>
      <c r="F50" s="18" t="s">
        <v>170</v>
      </c>
      <c r="G50" s="18" t="s">
        <v>170</v>
      </c>
    </row>
    <row r="51" spans="2:7">
      <c r="B51" s="21" t="s">
        <v>171</v>
      </c>
      <c r="C51" s="18"/>
      <c r="D51" s="18"/>
      <c r="E51" s="18"/>
      <c r="F51" s="18" t="s">
        <v>170</v>
      </c>
      <c r="G51" s="18"/>
    </row>
    <row r="52" spans="2:7">
      <c r="B52" s="21" t="s">
        <v>172</v>
      </c>
      <c r="C52" s="18" t="s">
        <v>173</v>
      </c>
      <c r="D52" s="18"/>
      <c r="E52" s="18" t="s">
        <v>173</v>
      </c>
      <c r="F52" s="18" t="s">
        <v>173</v>
      </c>
      <c r="G52" s="18"/>
    </row>
    <row r="53" spans="2:7">
      <c r="B53" s="15" t="s">
        <v>174</v>
      </c>
      <c r="C53" s="18" t="s">
        <v>175</v>
      </c>
      <c r="D53" s="18"/>
      <c r="E53" s="18"/>
      <c r="F53" s="20" t="s">
        <v>176</v>
      </c>
      <c r="G53" s="18"/>
    </row>
    <row r="54" spans="2:7">
      <c r="B54" s="19"/>
      <c r="C54" s="18" t="s">
        <v>177</v>
      </c>
      <c r="D54" s="18"/>
      <c r="E54" s="18" t="s">
        <v>178</v>
      </c>
      <c r="F54" s="18" t="s">
        <v>178</v>
      </c>
      <c r="G54" s="18" t="s">
        <v>178</v>
      </c>
    </row>
    <row r="55" spans="2:7">
      <c r="B55" s="19"/>
      <c r="C55" s="18" t="s">
        <v>179</v>
      </c>
      <c r="D55" s="18"/>
      <c r="E55" s="18" t="s">
        <v>180</v>
      </c>
      <c r="F55" s="18" t="s">
        <v>180</v>
      </c>
      <c r="G55" s="18" t="s">
        <v>180</v>
      </c>
    </row>
    <row r="56" spans="2:7">
      <c r="B56" s="23"/>
      <c r="C56" s="18" t="s">
        <v>181</v>
      </c>
      <c r="D56" s="18"/>
      <c r="E56" s="18" t="s">
        <v>182</v>
      </c>
      <c r="F56" s="18" t="s">
        <v>183</v>
      </c>
      <c r="G56" s="18"/>
    </row>
    <row r="57" spans="2:7">
      <c r="B57" s="23" t="s">
        <v>184</v>
      </c>
      <c r="C57" s="24"/>
      <c r="D57" s="25"/>
      <c r="E57" s="18"/>
      <c r="F57" s="18"/>
      <c r="G57" s="18"/>
    </row>
    <row r="58" spans="2:7">
      <c r="B58" s="23" t="s">
        <v>185</v>
      </c>
      <c r="C58" s="24"/>
      <c r="D58" s="25"/>
      <c r="E58" s="18" t="s">
        <v>186</v>
      </c>
      <c r="F58" s="18" t="s">
        <v>187</v>
      </c>
      <c r="G58" s="18" t="s">
        <v>187</v>
      </c>
    </row>
    <row r="59" spans="2:7">
      <c r="B59" s="23" t="s">
        <v>188</v>
      </c>
      <c r="C59" s="24"/>
      <c r="D59" s="25"/>
      <c r="E59" s="18"/>
      <c r="F59" s="18"/>
      <c r="G59" s="18"/>
    </row>
    <row r="60" spans="2:7">
      <c r="B60" s="23" t="s">
        <v>189</v>
      </c>
      <c r="C60" s="24"/>
      <c r="D60" s="25"/>
      <c r="E60" s="18"/>
      <c r="F60" s="18"/>
      <c r="G60" s="18"/>
    </row>
    <row r="61" spans="2:7">
      <c r="B61" s="23" t="s">
        <v>190</v>
      </c>
      <c r="C61" s="24"/>
      <c r="D61" s="25"/>
      <c r="E61" s="18" t="s">
        <v>191</v>
      </c>
      <c r="F61" s="18" t="s">
        <v>192</v>
      </c>
      <c r="G61" s="18" t="s">
        <v>193</v>
      </c>
    </row>
    <row r="62" spans="2:7">
      <c r="B62" s="21" t="s">
        <v>194</v>
      </c>
      <c r="C62" s="16" t="s">
        <v>195</v>
      </c>
      <c r="D62" s="17"/>
      <c r="E62" s="18" t="s">
        <v>196</v>
      </c>
      <c r="F62" s="18" t="s">
        <v>196</v>
      </c>
      <c r="G62" s="18" t="s">
        <v>196</v>
      </c>
    </row>
    <row r="63" spans="2:7">
      <c r="B63" s="21"/>
      <c r="C63" s="18" t="s">
        <v>197</v>
      </c>
      <c r="D63" s="18"/>
      <c r="E63" s="18" t="s">
        <v>198</v>
      </c>
      <c r="F63" s="18" t="s">
        <v>199</v>
      </c>
      <c r="G63" s="18" t="s">
        <v>198</v>
      </c>
    </row>
    <row r="64" spans="2:7">
      <c r="B64" s="21"/>
      <c r="C64" s="18" t="s">
        <v>200</v>
      </c>
      <c r="D64" s="18"/>
      <c r="E64" s="18" t="s">
        <v>170</v>
      </c>
      <c r="F64" s="18" t="s">
        <v>170</v>
      </c>
      <c r="G64" s="18" t="s">
        <v>170</v>
      </c>
    </row>
    <row r="65" spans="2:7">
      <c r="B65" s="21"/>
      <c r="C65" s="18" t="s">
        <v>201</v>
      </c>
      <c r="D65" s="18"/>
      <c r="E65" s="18" t="s">
        <v>198</v>
      </c>
      <c r="F65" s="18" t="s">
        <v>198</v>
      </c>
      <c r="G65" s="18" t="s">
        <v>198</v>
      </c>
    </row>
    <row r="66" spans="2:7">
      <c r="B66" s="21"/>
      <c r="C66" s="18" t="s">
        <v>202</v>
      </c>
      <c r="D66" s="18"/>
      <c r="E66" s="18" t="s">
        <v>198</v>
      </c>
      <c r="F66" s="18" t="s">
        <v>198</v>
      </c>
      <c r="G66" s="18" t="s">
        <v>198</v>
      </c>
    </row>
    <row r="67" spans="2:7">
      <c r="B67" s="21"/>
      <c r="C67" s="18" t="s">
        <v>203</v>
      </c>
      <c r="D67" s="18"/>
      <c r="E67" s="18" t="s">
        <v>198</v>
      </c>
      <c r="F67" s="18" t="s">
        <v>204</v>
      </c>
      <c r="G67" s="18" t="s">
        <v>198</v>
      </c>
    </row>
    <row r="68" spans="2:7">
      <c r="B68" s="21" t="s">
        <v>205</v>
      </c>
      <c r="C68" s="18"/>
      <c r="D68" s="18"/>
      <c r="E68" s="26" t="s">
        <v>206</v>
      </c>
      <c r="F68" s="26"/>
      <c r="G68" s="26"/>
    </row>
    <row r="69" spans="2:7">
      <c r="B69" s="15" t="s">
        <v>207</v>
      </c>
      <c r="C69" s="18" t="s">
        <v>208</v>
      </c>
      <c r="D69" s="18"/>
      <c r="E69" s="26" t="s">
        <v>209</v>
      </c>
      <c r="F69" s="26"/>
      <c r="G69" s="26"/>
    </row>
    <row r="70" spans="2:7">
      <c r="B70" s="19"/>
      <c r="C70" s="18" t="s">
        <v>210</v>
      </c>
      <c r="D70" s="18"/>
      <c r="E70" s="26" t="s">
        <v>209</v>
      </c>
      <c r="F70" s="26"/>
      <c r="G70" s="26"/>
    </row>
    <row r="71" spans="2:7">
      <c r="B71" s="19"/>
      <c r="C71" s="18" t="s">
        <v>211</v>
      </c>
      <c r="D71" s="18"/>
      <c r="E71" s="26" t="s">
        <v>209</v>
      </c>
      <c r="F71" s="26"/>
      <c r="G71" s="26"/>
    </row>
    <row r="72" spans="2:7">
      <c r="B72" s="19"/>
      <c r="C72" s="18" t="s">
        <v>212</v>
      </c>
      <c r="D72" s="18"/>
      <c r="E72" s="26" t="s">
        <v>209</v>
      </c>
      <c r="F72" s="26"/>
      <c r="G72" s="26"/>
    </row>
    <row r="73" spans="2:7">
      <c r="B73" s="23"/>
      <c r="C73" s="18" t="s">
        <v>213</v>
      </c>
      <c r="D73" s="18"/>
      <c r="E73" s="26" t="s">
        <v>209</v>
      </c>
      <c r="F73" s="26"/>
      <c r="G73" s="26"/>
    </row>
    <row r="74" spans="2:7">
      <c r="B74" s="15" t="s">
        <v>214</v>
      </c>
      <c r="C74" s="18" t="s">
        <v>215</v>
      </c>
      <c r="D74" s="18"/>
      <c r="E74" s="26"/>
      <c r="F74" s="26"/>
      <c r="G74" s="26"/>
    </row>
    <row r="75" spans="2:7">
      <c r="B75" s="19"/>
      <c r="C75" s="18" t="s">
        <v>216</v>
      </c>
      <c r="D75" s="18"/>
      <c r="E75" s="26"/>
      <c r="F75" s="26"/>
      <c r="G75" s="26"/>
    </row>
    <row r="76" spans="2:7">
      <c r="B76" s="19"/>
      <c r="C76" s="18" t="s">
        <v>217</v>
      </c>
      <c r="D76" s="18"/>
      <c r="E76" s="26"/>
      <c r="F76" s="26"/>
      <c r="G76" s="26"/>
    </row>
    <row r="77" spans="2:7">
      <c r="B77" s="19"/>
      <c r="C77" s="18" t="s">
        <v>218</v>
      </c>
      <c r="D77" s="18"/>
      <c r="E77" s="26"/>
      <c r="F77" s="26"/>
      <c r="G77" s="26"/>
    </row>
    <row r="78" spans="2:7">
      <c r="B78" s="19"/>
      <c r="C78" s="18" t="s">
        <v>219</v>
      </c>
      <c r="D78" s="18"/>
      <c r="E78" s="26" t="s">
        <v>220</v>
      </c>
      <c r="F78" s="26"/>
      <c r="G78" s="26"/>
    </row>
    <row r="79" spans="2:7">
      <c r="B79" s="23"/>
      <c r="C79" s="18" t="s">
        <v>221</v>
      </c>
      <c r="D79" s="18"/>
      <c r="E79" s="26"/>
      <c r="F79" s="26"/>
      <c r="G79" s="26"/>
    </row>
  </sheetData>
  <mergeCells count="82">
    <mergeCell ref="B1:F1"/>
    <mergeCell ref="B2:D2"/>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E68:G68"/>
    <mergeCell ref="C69:D69"/>
    <mergeCell ref="E69:G69"/>
    <mergeCell ref="C70:D70"/>
    <mergeCell ref="E70:G70"/>
    <mergeCell ref="C71:D71"/>
    <mergeCell ref="E71:G71"/>
    <mergeCell ref="C72:D72"/>
    <mergeCell ref="E72:G72"/>
    <mergeCell ref="C73:D73"/>
    <mergeCell ref="E73:G73"/>
    <mergeCell ref="C74:D74"/>
    <mergeCell ref="E74:G74"/>
    <mergeCell ref="C75:D75"/>
    <mergeCell ref="E75:G75"/>
    <mergeCell ref="C76:D76"/>
    <mergeCell ref="E76:G76"/>
    <mergeCell ref="C77:D77"/>
    <mergeCell ref="E77:G77"/>
    <mergeCell ref="C78:D78"/>
    <mergeCell ref="E78:G78"/>
    <mergeCell ref="C79:D79"/>
    <mergeCell ref="E79:G79"/>
    <mergeCell ref="B3:B14"/>
    <mergeCell ref="B15:B19"/>
    <mergeCell ref="B20:B34"/>
    <mergeCell ref="B35:B48"/>
    <mergeCell ref="B49:B50"/>
    <mergeCell ref="B53:B56"/>
    <mergeCell ref="B62:B67"/>
    <mergeCell ref="B69:B73"/>
    <mergeCell ref="B74:B79"/>
    <mergeCell ref="C25:C27"/>
    <mergeCell ref="C28:C30"/>
    <mergeCell ref="C31:C34"/>
    <mergeCell ref="C35:C38"/>
    <mergeCell ref="C39:C45"/>
    <mergeCell ref="C46:C48"/>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3"/>
  <sheetViews>
    <sheetView workbookViewId="0">
      <selection activeCell="B9" sqref="B9"/>
    </sheetView>
  </sheetViews>
  <sheetFormatPr defaultColWidth="8.72727272727273" defaultRowHeight="14" outlineLevelCol="1"/>
  <cols>
    <col min="1" max="1" width="5.45454545454545" style="1" customWidth="1"/>
    <col min="2" max="2" width="103.363636363636" style="1" customWidth="1"/>
  </cols>
  <sheetData>
    <row r="1" ht="23" spans="1:2">
      <c r="A1" s="2"/>
      <c r="B1" s="2" t="s">
        <v>222</v>
      </c>
    </row>
    <row r="2" ht="15" spans="1:2">
      <c r="A2" s="3" t="s">
        <v>223</v>
      </c>
      <c r="B2" s="4" t="s">
        <v>224</v>
      </c>
    </row>
    <row r="3" ht="45" spans="1:2">
      <c r="A3" s="3" t="s">
        <v>225</v>
      </c>
      <c r="B3" s="4" t="s">
        <v>226</v>
      </c>
    </row>
    <row r="4" ht="30" spans="1:2">
      <c r="A4" s="3" t="s">
        <v>227</v>
      </c>
      <c r="B4" s="4" t="s">
        <v>228</v>
      </c>
    </row>
    <row r="5" ht="15" spans="1:2">
      <c r="A5" s="3" t="s">
        <v>229</v>
      </c>
      <c r="B5" s="4" t="s">
        <v>230</v>
      </c>
    </row>
    <row r="6" ht="30" spans="1:2">
      <c r="A6" s="3" t="s">
        <v>231</v>
      </c>
      <c r="B6" s="4" t="s">
        <v>232</v>
      </c>
    </row>
    <row r="7" ht="30" spans="1:2">
      <c r="A7" s="3" t="s">
        <v>233</v>
      </c>
      <c r="B7" s="4" t="s">
        <v>234</v>
      </c>
    </row>
    <row r="8" ht="30" spans="1:2">
      <c r="A8" s="3" t="s">
        <v>235</v>
      </c>
      <c r="B8" s="4" t="s">
        <v>236</v>
      </c>
    </row>
    <row r="9" ht="15" spans="1:2">
      <c r="A9" s="3" t="s">
        <v>237</v>
      </c>
      <c r="B9" s="4" t="s">
        <v>238</v>
      </c>
    </row>
    <row r="10" ht="30" spans="1:2">
      <c r="A10" s="3" t="s">
        <v>239</v>
      </c>
      <c r="B10" s="5" t="s">
        <v>240</v>
      </c>
    </row>
    <row r="11" ht="60" spans="1:2">
      <c r="A11" s="3" t="s">
        <v>241</v>
      </c>
      <c r="B11" s="5" t="s">
        <v>242</v>
      </c>
    </row>
    <row r="12" ht="15" spans="1:2">
      <c r="A12" s="3" t="s">
        <v>243</v>
      </c>
      <c r="B12" s="5" t="s">
        <v>244</v>
      </c>
    </row>
    <row r="13" ht="15" spans="1:2">
      <c r="A13" s="3" t="s">
        <v>245</v>
      </c>
      <c r="B13" s="5" t="s">
        <v>246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编制说明</vt:lpstr>
      <vt:lpstr>规划指标</vt:lpstr>
      <vt:lpstr>各类产品建筑标准</vt:lpstr>
      <vt:lpstr>填表指引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谭子莹</dc:creator>
  <cp:lastModifiedBy>haol</cp:lastModifiedBy>
  <dcterms:created xsi:type="dcterms:W3CDTF">2024-04-24T08:51:59Z</dcterms:created>
  <dcterms:modified xsi:type="dcterms:W3CDTF">2024-04-24T08:55:09Z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7D230002DD8148418D654BF40E7C5A11_11</vt:lpwstr>
  </property>
  <property fmtid="{D5CDD505-2E9C-101B-9397-08002B2CF9AE}" pid="3" name="KSOProductBuildVer">
    <vt:lpwstr>2052-12.1.0.16894</vt:lpwstr>
  </property>
</Properties>
</file>