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2375"/>
  </bookViews>
  <sheets>
    <sheet name="柱B内力组合2" sheetId="1" r:id="rId1"/>
  </sheets>
  <definedNames>
    <definedName name="_xlnm.Print_Area" localSheetId="0">柱B内力组合2!$F$7:$AD$52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<sst xmlns="http://schemas.openxmlformats.org/spreadsheetml/2006/main" count="120" uniqueCount="35">
  <si>
    <r>
      <rPr>
        <sz val="10.5"/>
        <rFont val="黑体"/>
        <charset val="134"/>
      </rPr>
      <t>附表</t>
    </r>
    <r>
      <rPr>
        <sz val="10.5"/>
        <rFont val="Times New Roman"/>
        <charset val="0"/>
      </rPr>
      <t xml:space="preserve">2   </t>
    </r>
    <r>
      <rPr>
        <sz val="10.5"/>
        <rFont val="黑体"/>
        <charset val="134"/>
      </rPr>
      <t>框架柱</t>
    </r>
    <r>
      <rPr>
        <sz val="10.5"/>
        <rFont val="Times New Roman"/>
        <charset val="0"/>
      </rPr>
      <t>B</t>
    </r>
    <r>
      <rPr>
        <sz val="10.5"/>
        <rFont val="黑体"/>
        <charset val="134"/>
      </rPr>
      <t>弯矩和轴力组合</t>
    </r>
  </si>
  <si>
    <t>层次</t>
  </si>
  <si>
    <t>截面</t>
  </si>
  <si>
    <t>内力</t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</si>
  <si>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GK</t>
    </r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</si>
  <si>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QK</t>
    </r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</si>
  <si>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WK</t>
    </r>
    <r>
      <rPr>
        <sz val="7.5"/>
        <color indexed="8"/>
        <rFont val="宋体"/>
        <charset val="134"/>
      </rPr>
      <t>左</t>
    </r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</si>
  <si>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WK</t>
    </r>
    <r>
      <rPr>
        <sz val="7.5"/>
        <color indexed="8"/>
        <rFont val="宋体"/>
        <charset val="134"/>
      </rPr>
      <t>右</t>
    </r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</si>
  <si>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EK</t>
    </r>
    <r>
      <rPr>
        <sz val="7.5"/>
        <color indexed="8"/>
        <rFont val="宋体"/>
        <charset val="134"/>
      </rPr>
      <t>左</t>
    </r>
  </si>
  <si>
    <r>
      <rPr>
        <sz val="10.5"/>
        <color indexed="8"/>
        <rFont val="Times New Roman"/>
        <charset val="0"/>
      </rPr>
      <t>S</t>
    </r>
    <r>
      <rPr>
        <sz val="7.5"/>
        <color indexed="8"/>
        <rFont val="Times New Roman"/>
        <charset val="0"/>
      </rPr>
      <t>EK</t>
    </r>
    <r>
      <rPr>
        <sz val="7.5"/>
        <color indexed="8"/>
        <rFont val="宋体"/>
        <charset val="134"/>
      </rPr>
      <t>右</t>
    </r>
  </si>
  <si>
    <r>
      <rPr>
        <sz val="10.5"/>
        <color indexed="8"/>
        <rFont val="Times New Roman"/>
        <charset val="0"/>
      </rPr>
      <t>1.2S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+1.4S</t>
    </r>
    <r>
      <rPr>
        <sz val="6"/>
        <color indexed="8"/>
        <rFont val="Times New Roman"/>
        <charset val="0"/>
      </rPr>
      <t>W</t>
    </r>
  </si>
  <si>
    <r>
      <rPr>
        <sz val="10.5"/>
        <color indexed="8"/>
        <rFont val="Times New Roman"/>
        <charset val="0"/>
      </rPr>
      <t>1.0S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+1.4*S</t>
    </r>
    <r>
      <rPr>
        <sz val="6"/>
        <color indexed="8"/>
        <rFont val="Times New Roman"/>
        <charset val="0"/>
      </rPr>
      <t>W</t>
    </r>
  </si>
  <si>
    <r>
      <rPr>
        <sz val="10.5"/>
        <color indexed="8"/>
        <rFont val="Times New Roman"/>
        <charset val="0"/>
      </rPr>
      <t>1.2S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+1.26(S</t>
    </r>
    <r>
      <rPr>
        <vertAlign val="subscript"/>
        <sz val="10.5"/>
        <color indexed="8"/>
        <rFont val="Times New Roman"/>
        <charset val="0"/>
      </rPr>
      <t>QK</t>
    </r>
    <r>
      <rPr>
        <sz val="10.5"/>
        <color indexed="8"/>
        <rFont val="Times New Roman"/>
        <charset val="0"/>
      </rPr>
      <t>+S</t>
    </r>
    <r>
      <rPr>
        <vertAlign val="subscript"/>
        <sz val="10.5"/>
        <color indexed="8"/>
        <rFont val="Times New Roman"/>
        <charset val="0"/>
      </rPr>
      <t>WK</t>
    </r>
    <r>
      <rPr>
        <sz val="10.5"/>
        <color indexed="8"/>
        <rFont val="Times New Roman"/>
        <charset val="0"/>
      </rPr>
      <t>)</t>
    </r>
  </si>
  <si>
    <r>
      <rPr>
        <sz val="10.5"/>
        <color indexed="8"/>
        <rFont val="Times New Roman"/>
        <charset val="0"/>
      </rPr>
      <t>γ</t>
    </r>
    <r>
      <rPr>
        <vertAlign val="subscript"/>
        <sz val="10.5"/>
        <color indexed="8"/>
        <rFont val="Times New Roman"/>
        <charset val="0"/>
      </rPr>
      <t>RE</t>
    </r>
    <r>
      <rPr>
        <sz val="10.5"/>
        <color indexed="8"/>
        <rFont val="Times New Roman"/>
        <charset val="0"/>
      </rPr>
      <t>[1.2</t>
    </r>
    <r>
      <rPr>
        <sz val="10.5"/>
        <color indexed="8"/>
        <rFont val="宋体"/>
        <charset val="134"/>
      </rPr>
      <t>（</t>
    </r>
    <r>
      <rPr>
        <sz val="10.5"/>
        <color indexed="8"/>
        <rFont val="Times New Roman"/>
        <charset val="0"/>
      </rPr>
      <t>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+0.5S</t>
    </r>
    <r>
      <rPr>
        <vertAlign val="subscript"/>
        <sz val="10.5"/>
        <color indexed="8"/>
        <rFont val="Times New Roman"/>
        <charset val="0"/>
      </rPr>
      <t>QK</t>
    </r>
    <r>
      <rPr>
        <sz val="10.5"/>
        <color indexed="8"/>
        <rFont val="宋体"/>
        <charset val="134"/>
      </rPr>
      <t>）</t>
    </r>
    <r>
      <rPr>
        <sz val="10.5"/>
        <color indexed="8"/>
        <rFont val="Times New Roman"/>
        <charset val="0"/>
      </rPr>
      <t>+1.3S</t>
    </r>
    <r>
      <rPr>
        <vertAlign val="subscript"/>
        <sz val="10.5"/>
        <color indexed="8"/>
        <rFont val="Times New Roman"/>
        <charset val="0"/>
      </rPr>
      <t>EK</t>
    </r>
    <r>
      <rPr>
        <sz val="10.5"/>
        <color indexed="8"/>
        <rFont val="Times New Roman"/>
        <charset val="0"/>
      </rPr>
      <t>]</t>
    </r>
  </si>
  <si>
    <r>
      <rPr>
        <sz val="10.5"/>
        <color indexed="8"/>
        <rFont val="Times New Roman"/>
        <charset val="0"/>
      </rPr>
      <t>γ</t>
    </r>
    <r>
      <rPr>
        <vertAlign val="subscript"/>
        <sz val="10.5"/>
        <color indexed="8"/>
        <rFont val="Times New Roman"/>
        <charset val="0"/>
      </rPr>
      <t>RE</t>
    </r>
    <r>
      <rPr>
        <sz val="10.5"/>
        <color indexed="8"/>
        <rFont val="Times New Roman"/>
        <charset val="0"/>
      </rPr>
      <t>[1.0</t>
    </r>
    <r>
      <rPr>
        <sz val="10.5"/>
        <color indexed="8"/>
        <rFont val="宋体"/>
        <charset val="134"/>
      </rPr>
      <t>（</t>
    </r>
    <r>
      <rPr>
        <sz val="10.5"/>
        <color indexed="8"/>
        <rFont val="Times New Roman"/>
        <charset val="0"/>
      </rPr>
      <t>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+0.5S</t>
    </r>
    <r>
      <rPr>
        <vertAlign val="subscript"/>
        <sz val="10.5"/>
        <color indexed="8"/>
        <rFont val="Times New Roman"/>
        <charset val="0"/>
      </rPr>
      <t>QK</t>
    </r>
    <r>
      <rPr>
        <sz val="10.5"/>
        <color indexed="8"/>
        <rFont val="宋体"/>
        <charset val="134"/>
      </rPr>
      <t>）</t>
    </r>
    <r>
      <rPr>
        <sz val="10.5"/>
        <color indexed="8"/>
        <rFont val="Times New Roman"/>
        <charset val="0"/>
      </rPr>
      <t>+1.3S</t>
    </r>
    <r>
      <rPr>
        <sz val="6"/>
        <color indexed="8"/>
        <rFont val="Times New Roman"/>
        <charset val="0"/>
      </rPr>
      <t>EK</t>
    </r>
    <r>
      <rPr>
        <sz val="10.5"/>
        <color indexed="8"/>
        <rFont val="Times New Roman"/>
        <charset val="0"/>
      </rPr>
      <t>]</t>
    </r>
  </si>
  <si>
    <r>
      <rPr>
        <sz val="10.5"/>
        <color indexed="8"/>
        <rFont val="Times New Roman"/>
        <charset val="0"/>
      </rPr>
      <t>1.35S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+1.4*(0.7*S</t>
    </r>
    <r>
      <rPr>
        <vertAlign val="subscript"/>
        <sz val="10.5"/>
        <color indexed="8"/>
        <rFont val="Times New Roman"/>
        <charset val="0"/>
      </rPr>
      <t>QK</t>
    </r>
    <r>
      <rPr>
        <sz val="10.5"/>
        <color indexed="8"/>
        <rFont val="Times New Roman"/>
        <charset val="0"/>
      </rPr>
      <t>+ 0.6*Swk)</t>
    </r>
  </si>
  <si>
    <r>
      <rPr>
        <sz val="10.5"/>
        <color indexed="8"/>
        <rFont val="Times New Roman"/>
        <charset val="0"/>
      </rPr>
      <t>1.2S</t>
    </r>
    <r>
      <rPr>
        <vertAlign val="subscript"/>
        <sz val="10.5"/>
        <color indexed="8"/>
        <rFont val="Times New Roman"/>
        <charset val="0"/>
      </rPr>
      <t>GK</t>
    </r>
    <r>
      <rPr>
        <sz val="10.5"/>
        <color indexed="8"/>
        <rFont val="Times New Roman"/>
        <charset val="0"/>
      </rPr>
      <t>+1.4S</t>
    </r>
    <r>
      <rPr>
        <vertAlign val="subscript"/>
        <sz val="10.5"/>
        <color indexed="8"/>
        <rFont val="Times New Roman"/>
        <charset val="0"/>
      </rPr>
      <t>QK</t>
    </r>
  </si>
  <si>
    <t>|Mmax|</t>
  </si>
  <si>
    <t>Nmin</t>
  </si>
  <si>
    <t>Nmax</t>
  </si>
  <si>
    <t>左风</t>
  </si>
  <si>
    <t>右风</t>
  </si>
  <si>
    <t>左震</t>
  </si>
  <si>
    <t>右震</t>
  </si>
  <si>
    <t>左</t>
  </si>
  <si>
    <t>右</t>
  </si>
  <si>
    <t xml:space="preserve">  N</t>
  </si>
  <si>
    <t>M</t>
  </si>
  <si>
    <t xml:space="preserve"> M</t>
  </si>
  <si>
    <t>柱顶</t>
  </si>
  <si>
    <t>N</t>
  </si>
  <si>
    <t>柱底</t>
  </si>
  <si>
    <r>
      <rPr>
        <sz val="10.5"/>
        <rFont val="Times New Roman"/>
        <charset val="0"/>
      </rPr>
      <t xml:space="preserve">                 </t>
    </r>
    <r>
      <rPr>
        <sz val="10.5"/>
        <rFont val="宋体"/>
        <charset val="134"/>
      </rPr>
      <t>注：表中</t>
    </r>
    <r>
      <rPr>
        <sz val="10.5"/>
        <rFont val="Times New Roman"/>
        <charset val="0"/>
      </rPr>
      <t>M</t>
    </r>
    <r>
      <rPr>
        <sz val="10.5"/>
        <rFont val="宋体"/>
        <charset val="134"/>
      </rPr>
      <t>以左侧受拉为正，单位为</t>
    </r>
    <r>
      <rPr>
        <sz val="10.5"/>
        <rFont val="Times New Roman"/>
        <charset val="0"/>
      </rPr>
      <t>kN.m</t>
    </r>
    <r>
      <rPr>
        <sz val="10.5"/>
        <rFont val="宋体"/>
        <charset val="134"/>
      </rPr>
      <t>，</t>
    </r>
    <r>
      <rPr>
        <sz val="10.5"/>
        <rFont val="Times New Roman"/>
        <charset val="0"/>
      </rPr>
      <t>N</t>
    </r>
    <r>
      <rPr>
        <sz val="10.5"/>
        <rFont val="宋体"/>
        <charset val="134"/>
      </rPr>
      <t>以受压为正，单位为</t>
    </r>
    <r>
      <rPr>
        <sz val="10.5"/>
        <rFont val="Times New Roman"/>
        <charset val="0"/>
      </rPr>
      <t>kN</t>
    </r>
    <r>
      <rPr>
        <sz val="10.5"/>
        <rFont val="宋体"/>
        <charset val="134"/>
      </rPr>
      <t>，计算地震荷载时活荷载为雪荷载。计算弯矩时</t>
    </r>
    <r>
      <rPr>
        <sz val="10.5"/>
        <color indexed="8"/>
        <rFont val="Times New Roman"/>
        <charset val="0"/>
      </rPr>
      <t>γ</t>
    </r>
    <r>
      <rPr>
        <vertAlign val="subscript"/>
        <sz val="10.5"/>
        <color indexed="8"/>
        <rFont val="Times New Roman"/>
        <charset val="0"/>
      </rPr>
      <t>RE</t>
    </r>
    <r>
      <rPr>
        <sz val="10.5"/>
        <rFont val="Times New Roman"/>
        <charset val="0"/>
      </rPr>
      <t>=0.75</t>
    </r>
    <r>
      <rPr>
        <sz val="10.5"/>
        <rFont val="宋体"/>
        <charset val="134"/>
      </rPr>
      <t>，计算柱的轴力时当轴压比</t>
    </r>
    <r>
      <rPr>
        <sz val="10.5"/>
        <rFont val="Times New Roman"/>
        <charset val="0"/>
      </rPr>
      <t>&lt;0.15</t>
    </r>
    <r>
      <rPr>
        <sz val="10.5"/>
        <rFont val="宋体"/>
        <charset val="134"/>
      </rPr>
      <t>时</t>
    </r>
    <r>
      <rPr>
        <sz val="10.5"/>
        <color indexed="8"/>
        <rFont val="Times New Roman"/>
        <charset val="0"/>
      </rPr>
      <t>γ</t>
    </r>
    <r>
      <rPr>
        <vertAlign val="subscript"/>
        <sz val="10.5"/>
        <color indexed="8"/>
        <rFont val="Times New Roman"/>
        <charset val="0"/>
      </rPr>
      <t>RE</t>
    </r>
    <r>
      <rPr>
        <sz val="10.5"/>
        <rFont val="Times New Roman"/>
        <charset val="0"/>
      </rPr>
      <t>=0.75</t>
    </r>
    <r>
      <rPr>
        <sz val="10.5"/>
        <rFont val="宋体"/>
        <charset val="134"/>
      </rPr>
      <t>，当轴压比  0.15时γRE=0.8。</t>
    </r>
  </si>
  <si>
    <t>附表3   框架柱C弯矩和轴力组合</t>
  </si>
  <si>
    <t xml:space="preserve">          注：表中M以左侧受拉为正，单位为kN.m，N以受压为正，单位为kN。计算地震荷载时活荷载为雪荷载。计算弯矩时γRE=0.75，计算柱的轴力时当轴压比&lt;0.15时γRE=0.75，当轴压比   0.15时γRE=0.8。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</si>
</sst>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2"/>
      <name val="宋体"/>
      <charset val="134"/>
    </font>
    <font>
      <sz val="10.5"/>
      <name val="黑体"/>
      <charset val="134"/>
    </font>
    <font>
      <sz val="10.5"/>
      <color indexed="8"/>
      <name val="宋体"/>
      <charset val="134"/>
    </font>
    <font>
      <sz val="10.5"/>
      <color indexed="8"/>
      <name val="Times New Roman"/>
      <charset val="0"/>
    </font>
    <font>
      <sz val="10.5"/>
      <name val="Times New Roman"/>
      <charset val="0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.5"/>
      <color indexed="8"/>
      <name val="Times New Roman"/>
      <charset val="0"/>
    </font>
    <font>
      <sz val="7.5"/>
      <color indexed="8"/>
      <name val="宋体"/>
      <charset val="134"/>
    </font>
    <font>
      <vertAlign val="subscript"/>
      <sz val="10.5"/>
      <color indexed="8"/>
      <name val="Times New Roman"/>
      <charset val="0"/>
    </font>
    <font>
      <sz val="6"/>
      <color indexed="8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3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49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76" fontId="3" fillId="0" borderId="4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left" vertical="center"/>
    </xf>
    <xf numFmtId="176" fontId="0" fillId="0" borderId="0" xfId="0" applyNumberFormat="1" applyBorder="1"/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561975</xdr:colOff>
      <xdr:row>26</xdr:row>
      <xdr:rowOff>133350</xdr:rowOff>
    </xdr:from>
    <xdr:to>
      <xdr:col>21</xdr:col>
      <xdr:colOff>142875</xdr:colOff>
      <xdr:row>27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68175" y="5229225"/>
          <a:ext cx="142875" cy="114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428625</xdr:colOff>
      <xdr:row>50</xdr:row>
      <xdr:rowOff>104775</xdr:rowOff>
    </xdr:from>
    <xdr:to>
      <xdr:col>21</xdr:col>
      <xdr:colOff>9525</xdr:colOff>
      <xdr:row>51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34825" y="9563100"/>
          <a:ext cx="142875" cy="142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6:AF52"/>
  <sheetViews>
    <sheetView tabSelected="1" zoomScale="55" zoomScaleNormal="55" zoomScaleSheetLayoutView="60" topLeftCell="E3" workbookViewId="0">
      <selection activeCell="AE19" sqref="AE19"/>
    </sheetView>
  </sheetViews>
  <sheetFormatPr defaultColWidth="9" defaultRowHeight="14.25"/>
  <cols>
    <col min="6" max="8" width="6.625" customWidth="1"/>
    <col min="9" max="9" width="7.375" style="1"/>
    <col min="10" max="12" width="6.625" style="1"/>
    <col min="13" max="18" width="7.375" style="1"/>
    <col min="19" max="19" width="7.25" style="1" customWidth="1"/>
    <col min="20" max="21" width="7.375" style="1"/>
    <col min="22" max="24" width="6.625" style="1" customWidth="1"/>
    <col min="25" max="26" width="7.25" style="1" customWidth="1"/>
    <col min="27" max="27" width="7.375" style="1" customWidth="1"/>
    <col min="28" max="28" width="6.625" customWidth="1"/>
    <col min="29" max="29" width="7.375" customWidth="1"/>
    <col min="30" max="30" width="6.625" customWidth="1"/>
  </cols>
  <sheetData>
    <row r="6" ht="15"/>
    <row r="7" ht="15" customHeight="1" spans="6:30">
      <c r="F7" s="2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4"/>
    </row>
    <row r="8" spans="6:31"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5"/>
      <c r="AE8" s="10"/>
    </row>
    <row r="9" ht="43.5" customHeight="1" spans="1:31">
      <c r="A9" s="6"/>
      <c r="B9" s="6"/>
      <c r="C9" s="6"/>
      <c r="D9" s="6"/>
      <c r="E9" s="7"/>
      <c r="F9" s="8" t="s">
        <v>1</v>
      </c>
      <c r="G9" s="9" t="s">
        <v>2</v>
      </c>
      <c r="H9" s="9" t="s">
        <v>3</v>
      </c>
      <c r="I9" s="30" t="s">
        <v>4</v>
      </c>
      <c r="J9" s="30" t="s">
        <v>5</v>
      </c>
      <c r="K9" s="30" t="s">
        <v>6</v>
      </c>
      <c r="L9" s="30" t="s">
        <v>7</v>
      </c>
      <c r="M9" s="30" t="s">
        <v>8</v>
      </c>
      <c r="N9" s="30" t="s">
        <v>9</v>
      </c>
      <c r="O9" s="30" t="s">
        <v>10</v>
      </c>
      <c r="P9" s="30"/>
      <c r="Q9" s="30" t="s">
        <v>11</v>
      </c>
      <c r="R9" s="30"/>
      <c r="S9" s="30" t="s">
        <v>12</v>
      </c>
      <c r="T9" s="30"/>
      <c r="U9" s="30" t="s">
        <v>13</v>
      </c>
      <c r="V9" s="30"/>
      <c r="W9" s="30" t="s">
        <v>14</v>
      </c>
      <c r="X9" s="30"/>
      <c r="Y9" s="30" t="s">
        <v>15</v>
      </c>
      <c r="Z9" s="30"/>
      <c r="AA9" s="30" t="s">
        <v>16</v>
      </c>
      <c r="AB9" s="12" t="s">
        <v>17</v>
      </c>
      <c r="AC9" s="12" t="s">
        <v>18</v>
      </c>
      <c r="AD9" s="36" t="s">
        <v>19</v>
      </c>
      <c r="AE9" s="10"/>
    </row>
    <row r="10" spans="5:31">
      <c r="E10" s="10"/>
      <c r="F10" s="8"/>
      <c r="G10" s="9"/>
      <c r="H10" s="9"/>
      <c r="I10" s="30"/>
      <c r="J10" s="30"/>
      <c r="K10" s="30"/>
      <c r="L10" s="30"/>
      <c r="M10" s="30"/>
      <c r="N10" s="30"/>
      <c r="O10" s="31" t="s">
        <v>20</v>
      </c>
      <c r="P10" s="31" t="s">
        <v>21</v>
      </c>
      <c r="Q10" s="31" t="s">
        <v>20</v>
      </c>
      <c r="R10" s="31" t="s">
        <v>21</v>
      </c>
      <c r="S10" s="31" t="s">
        <v>20</v>
      </c>
      <c r="T10" s="31" t="s">
        <v>21</v>
      </c>
      <c r="U10" s="31" t="s">
        <v>22</v>
      </c>
      <c r="V10" s="31" t="s">
        <v>23</v>
      </c>
      <c r="W10" s="31" t="s">
        <v>22</v>
      </c>
      <c r="X10" s="31" t="s">
        <v>23</v>
      </c>
      <c r="Y10" s="31" t="s">
        <v>24</v>
      </c>
      <c r="Z10" s="31" t="s">
        <v>25</v>
      </c>
      <c r="AA10" s="30"/>
      <c r="AB10" s="12" t="s">
        <v>26</v>
      </c>
      <c r="AC10" s="12" t="s">
        <v>27</v>
      </c>
      <c r="AD10" s="36" t="s">
        <v>28</v>
      </c>
      <c r="AE10" s="10"/>
    </row>
    <row r="11" spans="5:31">
      <c r="E11" s="10"/>
      <c r="F11" s="11">
        <v>4</v>
      </c>
      <c r="G11" s="9" t="s">
        <v>29</v>
      </c>
      <c r="H11" s="12" t="s">
        <v>27</v>
      </c>
      <c r="I11" s="30">
        <v>45.881463</v>
      </c>
      <c r="J11" s="30">
        <v>-1.7562669</v>
      </c>
      <c r="K11" s="30">
        <v>8.1294348</v>
      </c>
      <c r="L11" s="30">
        <v>-7.4146758</v>
      </c>
      <c r="M11" s="30">
        <v>91.019192</v>
      </c>
      <c r="N11" s="30">
        <v>-105.226</v>
      </c>
      <c r="O11" s="30">
        <f t="shared" ref="O11:O26" si="0">1.2*I11+1.4*K11</f>
        <v>66.43896432</v>
      </c>
      <c r="P11" s="30">
        <f t="shared" ref="P11:P26" si="1">1.2*I11+1.4*L11</f>
        <v>44.67720948</v>
      </c>
      <c r="Q11" s="30">
        <f t="shared" ref="Q11:Q26" si="2">I11+1.4*K11</f>
        <v>57.26267172</v>
      </c>
      <c r="R11" s="30">
        <f t="shared" ref="R11:R26" si="3">I11+1.4*L11</f>
        <v>35.50091688</v>
      </c>
      <c r="S11" s="30">
        <f t="shared" ref="S11:S26" si="4">1.2*I11+1.26*(J11+K11)</f>
        <v>63.087947154</v>
      </c>
      <c r="T11" s="30">
        <f t="shared" ref="T11:T26" si="5">1.2*I11+1.26*(J11+L11)</f>
        <v>43.502367798</v>
      </c>
      <c r="U11" s="30">
        <f t="shared" ref="U11:U26" si="6">0.75*1.2*(I11+0.5*J11)+1.3*M11*0.75</f>
        <v>129.246708795</v>
      </c>
      <c r="V11" s="30">
        <f t="shared" ref="V11:V26" si="7">0.75*1.2*(I11+0.5*J11)+1.3*N11*0.75</f>
        <v>-62.092353405</v>
      </c>
      <c r="W11" s="30">
        <f t="shared" ref="W11:W26" si="8">0.75*1*(I11+0.5*J11)+1.3*M11*0.75</f>
        <v>122.4962093625</v>
      </c>
      <c r="X11" s="30">
        <f t="shared" ref="X11:X26" si="9">0.75*1*(I11+0.5*J11)+1.3*N11*0.75</f>
        <v>-68.8428528375</v>
      </c>
      <c r="Y11" s="30">
        <f t="shared" ref="Y11:Y26" si="10">1.35*I11+1.4*(0.75*J11+0.6*K11)</f>
        <v>66.924620037</v>
      </c>
      <c r="Z11" s="30">
        <f t="shared" ref="Z11:Z26" si="11">1.35*I11+1.4*(0.75*J11+0.6*L11)</f>
        <v>53.867567133</v>
      </c>
      <c r="AA11" s="30">
        <f t="shared" ref="AA11:AA26" si="12">1.2*I11+1.4*J11</f>
        <v>52.59898194</v>
      </c>
      <c r="AB11" s="30">
        <v>129.25</v>
      </c>
      <c r="AC11" s="12">
        <v>66.92</v>
      </c>
      <c r="AD11" s="36">
        <v>-68.84</v>
      </c>
      <c r="AE11" s="10"/>
    </row>
    <row r="12" spans="5:32">
      <c r="E12" s="10"/>
      <c r="F12" s="11"/>
      <c r="G12" s="9"/>
      <c r="H12" s="12" t="s">
        <v>30</v>
      </c>
      <c r="I12" s="30">
        <v>-155.318346</v>
      </c>
      <c r="J12" s="30">
        <v>-7.551641</v>
      </c>
      <c r="K12" s="30">
        <v>-2.18859415</v>
      </c>
      <c r="L12" s="30">
        <v>2.04155931</v>
      </c>
      <c r="M12" s="30">
        <v>-24.987608</v>
      </c>
      <c r="N12" s="30">
        <v>26.41947</v>
      </c>
      <c r="O12" s="30">
        <f t="shared" si="0"/>
        <v>-189.44604701</v>
      </c>
      <c r="P12" s="30">
        <f t="shared" si="1"/>
        <v>-183.523832166</v>
      </c>
      <c r="Q12" s="30">
        <f t="shared" si="2"/>
        <v>-158.38237781</v>
      </c>
      <c r="R12" s="30">
        <f t="shared" si="3"/>
        <v>-152.460162966</v>
      </c>
      <c r="S12" s="30">
        <f t="shared" si="4"/>
        <v>-198.654711489</v>
      </c>
      <c r="T12" s="30">
        <f t="shared" si="5"/>
        <v>-193.3247181294</v>
      </c>
      <c r="U12" s="30">
        <f t="shared" si="6"/>
        <v>-167.54766765</v>
      </c>
      <c r="V12" s="30">
        <f t="shared" si="7"/>
        <v>-117.4257666</v>
      </c>
      <c r="W12" s="30">
        <f t="shared" si="8"/>
        <v>-143.683542675</v>
      </c>
      <c r="X12" s="30">
        <f t="shared" si="9"/>
        <v>-93.561641625</v>
      </c>
      <c r="Y12" s="30">
        <f t="shared" si="10"/>
        <v>-219.447409236</v>
      </c>
      <c r="Z12" s="30">
        <f t="shared" si="11"/>
        <v>-215.8940803296</v>
      </c>
      <c r="AA12" s="30">
        <f t="shared" si="12"/>
        <v>-196.9543126</v>
      </c>
      <c r="AB12" s="30">
        <v>-167.55</v>
      </c>
      <c r="AC12" s="30">
        <v>-219.45</v>
      </c>
      <c r="AD12" s="37">
        <v>-93.56</v>
      </c>
      <c r="AE12" s="10"/>
      <c r="AF12" s="38"/>
    </row>
    <row r="13" spans="5:31">
      <c r="E13" s="10"/>
      <c r="F13" s="11"/>
      <c r="G13" s="9" t="s">
        <v>31</v>
      </c>
      <c r="H13" s="12" t="s">
        <v>27</v>
      </c>
      <c r="I13" s="30">
        <v>-34.984666</v>
      </c>
      <c r="J13" s="30">
        <v>-2.7513</v>
      </c>
      <c r="K13" s="30">
        <v>-3.1496228</v>
      </c>
      <c r="L13" s="30">
        <v>2.673947</v>
      </c>
      <c r="M13" s="30">
        <v>-41.9169371</v>
      </c>
      <c r="N13" s="30">
        <v>50.0541</v>
      </c>
      <c r="O13" s="30">
        <f t="shared" si="0"/>
        <v>-46.39107112</v>
      </c>
      <c r="P13" s="30">
        <f t="shared" si="1"/>
        <v>-38.2380734</v>
      </c>
      <c r="Q13" s="30">
        <f t="shared" si="2"/>
        <v>-39.39413792</v>
      </c>
      <c r="R13" s="30">
        <f t="shared" si="3"/>
        <v>-31.2411402</v>
      </c>
      <c r="S13" s="30">
        <f t="shared" si="4"/>
        <v>-49.416761928</v>
      </c>
      <c r="T13" s="30">
        <f t="shared" si="5"/>
        <v>-42.07906398</v>
      </c>
      <c r="U13" s="30">
        <f t="shared" si="6"/>
        <v>-73.5932980725</v>
      </c>
      <c r="V13" s="30">
        <f t="shared" si="7"/>
        <v>16.0784631</v>
      </c>
      <c r="W13" s="30">
        <f t="shared" si="8"/>
        <v>-68.1392506725</v>
      </c>
      <c r="X13" s="30">
        <f t="shared" si="9"/>
        <v>21.5325105</v>
      </c>
      <c r="Y13" s="30">
        <f t="shared" si="10"/>
        <v>-52.763847252</v>
      </c>
      <c r="Z13" s="30">
        <f t="shared" si="11"/>
        <v>-47.87204862</v>
      </c>
      <c r="AA13" s="30">
        <f t="shared" si="12"/>
        <v>-45.8334192</v>
      </c>
      <c r="AB13" s="30">
        <v>16.08</v>
      </c>
      <c r="AC13" s="30">
        <v>-52.76</v>
      </c>
      <c r="AD13" s="37">
        <v>21.53</v>
      </c>
      <c r="AE13" s="10"/>
    </row>
    <row r="14" spans="5:31">
      <c r="E14" s="10"/>
      <c r="F14" s="11"/>
      <c r="G14" s="9"/>
      <c r="H14" s="12" t="s">
        <v>30</v>
      </c>
      <c r="I14" s="30">
        <v>-177.81834</v>
      </c>
      <c r="J14" s="30">
        <v>-7.551641</v>
      </c>
      <c r="K14" s="30">
        <v>-2.1885</v>
      </c>
      <c r="L14" s="30">
        <v>2.04155931</v>
      </c>
      <c r="M14" s="30">
        <v>-24.987608</v>
      </c>
      <c r="N14" s="30">
        <v>26.41947</v>
      </c>
      <c r="O14" s="30">
        <f t="shared" si="0"/>
        <v>-216.445908</v>
      </c>
      <c r="P14" s="30">
        <f t="shared" si="1"/>
        <v>-210.523824966</v>
      </c>
      <c r="Q14" s="30">
        <f t="shared" si="2"/>
        <v>-180.88224</v>
      </c>
      <c r="R14" s="30">
        <f t="shared" si="3"/>
        <v>-174.960156966</v>
      </c>
      <c r="S14" s="30">
        <f t="shared" si="4"/>
        <v>-225.65458566</v>
      </c>
      <c r="T14" s="30">
        <f t="shared" si="5"/>
        <v>-220.3247109294</v>
      </c>
      <c r="U14" s="30">
        <f t="shared" si="6"/>
        <v>-187.79766225</v>
      </c>
      <c r="V14" s="30">
        <f t="shared" si="7"/>
        <v>-137.6757612</v>
      </c>
      <c r="W14" s="30">
        <f t="shared" si="8"/>
        <v>-160.558538175</v>
      </c>
      <c r="X14" s="30">
        <f t="shared" si="9"/>
        <v>-110.436637125</v>
      </c>
      <c r="Y14" s="30">
        <f t="shared" si="10"/>
        <v>-249.82232205</v>
      </c>
      <c r="Z14" s="30">
        <f t="shared" si="11"/>
        <v>-246.2690722296</v>
      </c>
      <c r="AA14" s="30">
        <f t="shared" si="12"/>
        <v>-223.9543054</v>
      </c>
      <c r="AB14" s="30">
        <v>-117.43</v>
      </c>
      <c r="AC14" s="30">
        <v>-219.45</v>
      </c>
      <c r="AD14" s="37">
        <v>-93.56</v>
      </c>
      <c r="AE14" s="10"/>
    </row>
    <row r="15" spans="5:31">
      <c r="E15" s="10"/>
      <c r="F15" s="11">
        <v>3</v>
      </c>
      <c r="G15" s="9" t="s">
        <v>29</v>
      </c>
      <c r="H15" s="12" t="s">
        <v>27</v>
      </c>
      <c r="I15" s="30">
        <v>51.1908564</v>
      </c>
      <c r="J15" s="30">
        <v>2.0740775</v>
      </c>
      <c r="K15" s="30">
        <v>13.258584</v>
      </c>
      <c r="L15" s="30">
        <v>-12.6669</v>
      </c>
      <c r="M15" s="30">
        <v>130.9614</v>
      </c>
      <c r="N15" s="30">
        <v>-144.1543</v>
      </c>
      <c r="O15" s="30">
        <f t="shared" si="0"/>
        <v>79.99104528</v>
      </c>
      <c r="P15" s="30">
        <f t="shared" si="1"/>
        <v>43.69536768</v>
      </c>
      <c r="Q15" s="30">
        <f t="shared" si="2"/>
        <v>69.752874</v>
      </c>
      <c r="R15" s="30">
        <f t="shared" si="3"/>
        <v>33.4571964</v>
      </c>
      <c r="S15" s="30">
        <f t="shared" si="4"/>
        <v>80.74818117</v>
      </c>
      <c r="T15" s="30">
        <f t="shared" si="5"/>
        <v>48.08207133</v>
      </c>
      <c r="U15" s="30">
        <f t="shared" si="6"/>
        <v>174.692470635</v>
      </c>
      <c r="V15" s="30">
        <f t="shared" si="7"/>
        <v>-93.545336865</v>
      </c>
      <c r="W15" s="30">
        <f t="shared" si="8"/>
        <v>166.8582863625</v>
      </c>
      <c r="X15" s="30">
        <f t="shared" si="9"/>
        <v>-101.3795211375</v>
      </c>
      <c r="Y15" s="30">
        <f t="shared" si="10"/>
        <v>82.422648075</v>
      </c>
      <c r="Z15" s="30">
        <f t="shared" si="11"/>
        <v>60.645241515</v>
      </c>
      <c r="AA15" s="30">
        <f t="shared" si="12"/>
        <v>64.33273618</v>
      </c>
      <c r="AB15" s="30">
        <v>174.69</v>
      </c>
      <c r="AC15" s="30">
        <v>82.42</v>
      </c>
      <c r="AD15" s="37">
        <v>-101.38</v>
      </c>
      <c r="AE15" s="10"/>
    </row>
    <row r="16" spans="5:31">
      <c r="E16" s="10"/>
      <c r="F16" s="11"/>
      <c r="G16" s="9"/>
      <c r="H16" s="12" t="s">
        <v>30</v>
      </c>
      <c r="I16" s="30">
        <v>-334.25721</v>
      </c>
      <c r="J16" s="30">
        <v>-40.272494</v>
      </c>
      <c r="K16" s="30">
        <v>-6.5284533</v>
      </c>
      <c r="L16" s="30">
        <v>6.1543</v>
      </c>
      <c r="M16" s="30">
        <v>-71.21793</v>
      </c>
      <c r="N16" s="30">
        <v>75.618567</v>
      </c>
      <c r="O16" s="30">
        <f t="shared" si="0"/>
        <v>-410.24848662</v>
      </c>
      <c r="P16" s="30">
        <f t="shared" si="1"/>
        <v>-392.492632</v>
      </c>
      <c r="Q16" s="30">
        <f t="shared" si="2"/>
        <v>-343.39704462</v>
      </c>
      <c r="R16" s="30">
        <f t="shared" si="3"/>
        <v>-325.64119</v>
      </c>
      <c r="S16" s="30">
        <f t="shared" si="4"/>
        <v>-460.077845598</v>
      </c>
      <c r="T16" s="30">
        <f t="shared" si="5"/>
        <v>-444.09757644</v>
      </c>
      <c r="U16" s="30">
        <f t="shared" si="6"/>
        <v>-388.39159305</v>
      </c>
      <c r="V16" s="30">
        <f t="shared" si="7"/>
        <v>-245.226008475</v>
      </c>
      <c r="W16" s="30">
        <f t="shared" si="8"/>
        <v>-335.2325745</v>
      </c>
      <c r="X16" s="30">
        <f t="shared" si="9"/>
        <v>-192.066989925</v>
      </c>
      <c r="Y16" s="30">
        <f t="shared" si="10"/>
        <v>-499.017252972</v>
      </c>
      <c r="Z16" s="30">
        <f t="shared" si="11"/>
        <v>-488.3637402</v>
      </c>
      <c r="AA16" s="30">
        <f t="shared" si="12"/>
        <v>-457.4901436</v>
      </c>
      <c r="AB16" s="30">
        <v>-388.39</v>
      </c>
      <c r="AC16" s="30">
        <v>-499.02</v>
      </c>
      <c r="AD16" s="37">
        <v>-192.07</v>
      </c>
      <c r="AE16" s="10"/>
    </row>
    <row r="17" spans="5:31">
      <c r="E17" s="10"/>
      <c r="F17" s="11"/>
      <c r="G17" s="9" t="s">
        <v>31</v>
      </c>
      <c r="H17" s="12" t="s">
        <v>27</v>
      </c>
      <c r="I17" s="30">
        <v>-45.05907</v>
      </c>
      <c r="J17" s="30">
        <v>-2.5196584</v>
      </c>
      <c r="K17" s="30">
        <v>-8.6396</v>
      </c>
      <c r="L17" s="30">
        <v>7.4025</v>
      </c>
      <c r="M17" s="30">
        <v>-97.555267</v>
      </c>
      <c r="N17" s="30">
        <v>108.41</v>
      </c>
      <c r="O17" s="30">
        <f t="shared" si="0"/>
        <v>-66.166324</v>
      </c>
      <c r="P17" s="30">
        <f t="shared" si="1"/>
        <v>-43.707384</v>
      </c>
      <c r="Q17" s="30">
        <f t="shared" si="2"/>
        <v>-57.15451</v>
      </c>
      <c r="R17" s="30">
        <f t="shared" si="3"/>
        <v>-34.69557</v>
      </c>
      <c r="S17" s="30">
        <f t="shared" si="4"/>
        <v>-68.131549584</v>
      </c>
      <c r="T17" s="30">
        <f t="shared" si="5"/>
        <v>-47.918503584</v>
      </c>
      <c r="U17" s="30">
        <f t="shared" si="6"/>
        <v>-136.803394605</v>
      </c>
      <c r="V17" s="30">
        <f t="shared" si="7"/>
        <v>64.01274072</v>
      </c>
      <c r="W17" s="30">
        <f t="shared" si="8"/>
        <v>-129.855559725</v>
      </c>
      <c r="X17" s="30">
        <f t="shared" si="9"/>
        <v>70.9605756</v>
      </c>
      <c r="Y17" s="30">
        <f t="shared" si="10"/>
        <v>-70.73264982</v>
      </c>
      <c r="Z17" s="30">
        <f t="shared" si="11"/>
        <v>-57.25728582</v>
      </c>
      <c r="AA17" s="30">
        <f t="shared" si="12"/>
        <v>-57.59840576</v>
      </c>
      <c r="AB17" s="30">
        <v>64.01</v>
      </c>
      <c r="AC17" s="30">
        <v>-70.73</v>
      </c>
      <c r="AD17" s="37">
        <v>70.96</v>
      </c>
      <c r="AE17" s="10"/>
    </row>
    <row r="18" spans="5:31">
      <c r="E18" s="10"/>
      <c r="F18" s="11"/>
      <c r="G18" s="9"/>
      <c r="H18" s="12" t="s">
        <v>30</v>
      </c>
      <c r="I18" s="30">
        <v>-356.75721</v>
      </c>
      <c r="J18" s="30">
        <v>-40.272494</v>
      </c>
      <c r="K18" s="30">
        <v>-6.5284533</v>
      </c>
      <c r="L18" s="30">
        <v>6.1543</v>
      </c>
      <c r="M18" s="30">
        <v>-71.21793</v>
      </c>
      <c r="N18" s="30">
        <v>75.618567</v>
      </c>
      <c r="O18" s="30">
        <f t="shared" si="0"/>
        <v>-437.24848662</v>
      </c>
      <c r="P18" s="30">
        <f t="shared" si="1"/>
        <v>-419.492632</v>
      </c>
      <c r="Q18" s="30">
        <f t="shared" si="2"/>
        <v>-365.89704462</v>
      </c>
      <c r="R18" s="30">
        <f t="shared" si="3"/>
        <v>-348.14119</v>
      </c>
      <c r="S18" s="30">
        <f t="shared" si="4"/>
        <v>-487.077845598</v>
      </c>
      <c r="T18" s="30">
        <f t="shared" si="5"/>
        <v>-471.09757644</v>
      </c>
      <c r="U18" s="30">
        <f t="shared" si="6"/>
        <v>-408.64159305</v>
      </c>
      <c r="V18" s="30">
        <f t="shared" si="7"/>
        <v>-265.476008475</v>
      </c>
      <c r="W18" s="30">
        <f t="shared" si="8"/>
        <v>-352.1075745</v>
      </c>
      <c r="X18" s="30">
        <f t="shared" si="9"/>
        <v>-208.941989925</v>
      </c>
      <c r="Y18" s="30">
        <f t="shared" si="10"/>
        <v>-529.392252972</v>
      </c>
      <c r="Z18" s="30">
        <f t="shared" si="11"/>
        <v>-518.7387402</v>
      </c>
      <c r="AA18" s="30">
        <f t="shared" si="12"/>
        <v>-484.4901436</v>
      </c>
      <c r="AB18" s="30">
        <v>-245.23</v>
      </c>
      <c r="AC18" s="30">
        <v>-499.02</v>
      </c>
      <c r="AD18" s="37">
        <v>-192.07</v>
      </c>
      <c r="AE18" s="10"/>
    </row>
    <row r="19" spans="5:31">
      <c r="E19" s="10"/>
      <c r="F19" s="11">
        <v>2</v>
      </c>
      <c r="G19" s="9" t="s">
        <v>29</v>
      </c>
      <c r="H19" s="12" t="s">
        <v>27</v>
      </c>
      <c r="I19" s="30">
        <v>44.35397</v>
      </c>
      <c r="J19" s="30">
        <v>2.664332</v>
      </c>
      <c r="K19" s="30">
        <v>17.2955</v>
      </c>
      <c r="L19" s="30">
        <v>-17.90516</v>
      </c>
      <c r="M19" s="30">
        <v>149.32529</v>
      </c>
      <c r="N19" s="30">
        <v>-165.361</v>
      </c>
      <c r="O19" s="30">
        <f t="shared" si="0"/>
        <v>77.438464</v>
      </c>
      <c r="P19" s="30">
        <f t="shared" si="1"/>
        <v>28.15754</v>
      </c>
      <c r="Q19" s="30">
        <f t="shared" si="2"/>
        <v>68.56767</v>
      </c>
      <c r="R19" s="30">
        <f t="shared" si="3"/>
        <v>19.286746</v>
      </c>
      <c r="S19" s="30">
        <f t="shared" si="4"/>
        <v>78.37415232</v>
      </c>
      <c r="T19" s="30">
        <f t="shared" si="5"/>
        <v>34.02132072</v>
      </c>
      <c r="U19" s="30">
        <f t="shared" si="6"/>
        <v>186.70968015</v>
      </c>
      <c r="V19" s="30">
        <f t="shared" si="7"/>
        <v>-120.1094526</v>
      </c>
      <c r="W19" s="30">
        <f t="shared" si="8"/>
        <v>179.85675975</v>
      </c>
      <c r="X19" s="30">
        <f t="shared" si="9"/>
        <v>-126.962373</v>
      </c>
      <c r="Y19" s="30">
        <f t="shared" si="10"/>
        <v>77.2036281</v>
      </c>
      <c r="Z19" s="30">
        <f t="shared" si="11"/>
        <v>47.6350737</v>
      </c>
      <c r="AA19" s="30">
        <f t="shared" si="12"/>
        <v>56.9548288</v>
      </c>
      <c r="AB19" s="30">
        <v>186.71</v>
      </c>
      <c r="AC19" s="30">
        <v>77.02</v>
      </c>
      <c r="AD19" s="37">
        <v>-126.96</v>
      </c>
      <c r="AE19" s="10"/>
    </row>
    <row r="20" spans="5:31">
      <c r="E20" s="10"/>
      <c r="F20" s="11"/>
      <c r="G20" s="9"/>
      <c r="H20" s="12" t="s">
        <v>30</v>
      </c>
      <c r="I20" s="30">
        <v>-513.6672</v>
      </c>
      <c r="J20" s="30">
        <v>-73.08405</v>
      </c>
      <c r="K20" s="30">
        <v>-13.36505</v>
      </c>
      <c r="L20" s="30">
        <v>12.85419</v>
      </c>
      <c r="M20" s="30">
        <v>-136.6312</v>
      </c>
      <c r="N20" s="30">
        <v>145.325345</v>
      </c>
      <c r="O20" s="30">
        <f t="shared" si="0"/>
        <v>-635.11171</v>
      </c>
      <c r="P20" s="30">
        <f t="shared" si="1"/>
        <v>-598.404774</v>
      </c>
      <c r="Q20" s="30">
        <f t="shared" si="2"/>
        <v>-532.37827</v>
      </c>
      <c r="R20" s="30">
        <f t="shared" si="3"/>
        <v>-495.671334</v>
      </c>
      <c r="S20" s="30">
        <f t="shared" si="4"/>
        <v>-725.326506</v>
      </c>
      <c r="T20" s="30">
        <f t="shared" si="5"/>
        <v>-692.2902636</v>
      </c>
      <c r="U20" s="30">
        <f t="shared" si="6"/>
        <v>-628.4037225</v>
      </c>
      <c r="V20" s="30">
        <f t="shared" si="7"/>
        <v>-353.496091125</v>
      </c>
      <c r="W20" s="30">
        <f t="shared" si="8"/>
        <v>-545.87233875</v>
      </c>
      <c r="X20" s="30">
        <f t="shared" si="9"/>
        <v>-270.964707375</v>
      </c>
      <c r="Y20" s="30">
        <f t="shared" si="10"/>
        <v>-781.4156145</v>
      </c>
      <c r="Z20" s="30">
        <f t="shared" si="11"/>
        <v>-759.3914529</v>
      </c>
      <c r="AA20" s="30">
        <f t="shared" si="12"/>
        <v>-718.71831</v>
      </c>
      <c r="AB20" s="30">
        <v>-628.4</v>
      </c>
      <c r="AC20" s="30">
        <v>-781.42</v>
      </c>
      <c r="AD20" s="37">
        <v>-270.96</v>
      </c>
      <c r="AE20" s="10"/>
    </row>
    <row r="21" spans="5:31">
      <c r="E21" s="10"/>
      <c r="F21" s="11"/>
      <c r="G21" s="9" t="s">
        <v>31</v>
      </c>
      <c r="H21" s="12" t="s">
        <v>27</v>
      </c>
      <c r="I21" s="30">
        <v>-44.31735</v>
      </c>
      <c r="J21" s="30">
        <v>-3.775149</v>
      </c>
      <c r="K21" s="30">
        <v>-14.71661</v>
      </c>
      <c r="L21" s="30">
        <v>7.004207</v>
      </c>
      <c r="M21" s="30">
        <v>-142.54</v>
      </c>
      <c r="N21" s="30">
        <v>154.903855</v>
      </c>
      <c r="O21" s="30">
        <f t="shared" si="0"/>
        <v>-73.784074</v>
      </c>
      <c r="P21" s="30">
        <f t="shared" si="1"/>
        <v>-43.3749302</v>
      </c>
      <c r="Q21" s="30">
        <f t="shared" si="2"/>
        <v>-64.920604</v>
      </c>
      <c r="R21" s="30">
        <f t="shared" si="3"/>
        <v>-34.5114602</v>
      </c>
      <c r="S21" s="30">
        <f t="shared" si="4"/>
        <v>-76.48043634</v>
      </c>
      <c r="T21" s="30">
        <f t="shared" si="5"/>
        <v>-49.11220692</v>
      </c>
      <c r="U21" s="30">
        <f t="shared" si="6"/>
        <v>-180.56093205</v>
      </c>
      <c r="V21" s="30">
        <f t="shared" si="7"/>
        <v>109.446826575</v>
      </c>
      <c r="W21" s="30">
        <f t="shared" si="8"/>
        <v>-173.630193375</v>
      </c>
      <c r="X21" s="30">
        <f t="shared" si="9"/>
        <v>116.37756525</v>
      </c>
      <c r="Y21" s="30">
        <f t="shared" si="10"/>
        <v>-76.15428135</v>
      </c>
      <c r="Z21" s="30">
        <f t="shared" si="11"/>
        <v>-57.90879507</v>
      </c>
      <c r="AA21" s="30">
        <f t="shared" si="12"/>
        <v>-58.4660286</v>
      </c>
      <c r="AB21" s="30">
        <v>109.45</v>
      </c>
      <c r="AC21" s="30">
        <v>-76.15</v>
      </c>
      <c r="AD21" s="37">
        <v>116.38</v>
      </c>
      <c r="AE21" s="10"/>
    </row>
    <row r="22" spans="5:31">
      <c r="E22" s="10"/>
      <c r="F22" s="11"/>
      <c r="G22" s="9"/>
      <c r="H22" s="12" t="s">
        <v>30</v>
      </c>
      <c r="I22" s="30">
        <v>-536.1672</v>
      </c>
      <c r="J22" s="30">
        <v>-73.08405</v>
      </c>
      <c r="K22" s="30">
        <v>-13.36505</v>
      </c>
      <c r="L22" s="30">
        <v>12.85419</v>
      </c>
      <c r="M22" s="30">
        <v>-136.6312</v>
      </c>
      <c r="N22" s="30">
        <v>145.325345</v>
      </c>
      <c r="O22" s="30">
        <f t="shared" si="0"/>
        <v>-662.11171</v>
      </c>
      <c r="P22" s="30">
        <f t="shared" si="1"/>
        <v>-625.404774</v>
      </c>
      <c r="Q22" s="30">
        <f t="shared" si="2"/>
        <v>-554.87827</v>
      </c>
      <c r="R22" s="30">
        <f t="shared" si="3"/>
        <v>-518.171334</v>
      </c>
      <c r="S22" s="30">
        <f t="shared" si="4"/>
        <v>-752.326506</v>
      </c>
      <c r="T22" s="30">
        <f t="shared" si="5"/>
        <v>-719.2902636</v>
      </c>
      <c r="U22" s="30">
        <f t="shared" si="6"/>
        <v>-648.6537225</v>
      </c>
      <c r="V22" s="30">
        <f t="shared" si="7"/>
        <v>-373.746091125</v>
      </c>
      <c r="W22" s="30">
        <f t="shared" si="8"/>
        <v>-562.74733875</v>
      </c>
      <c r="X22" s="30">
        <f t="shared" si="9"/>
        <v>-287.839707375</v>
      </c>
      <c r="Y22" s="30">
        <f t="shared" si="10"/>
        <v>-811.7906145</v>
      </c>
      <c r="Z22" s="30">
        <f t="shared" si="11"/>
        <v>-789.7664529</v>
      </c>
      <c r="AA22" s="30">
        <f t="shared" si="12"/>
        <v>-745.71831</v>
      </c>
      <c r="AB22" s="30">
        <v>-353.5</v>
      </c>
      <c r="AC22" s="30">
        <v>-781.42</v>
      </c>
      <c r="AD22" s="37">
        <v>-270.96</v>
      </c>
      <c r="AE22" s="10"/>
    </row>
    <row r="23" spans="5:31">
      <c r="E23" s="10"/>
      <c r="F23" s="11">
        <v>1</v>
      </c>
      <c r="G23" s="9" t="s">
        <v>29</v>
      </c>
      <c r="H23" s="12" t="s">
        <v>27</v>
      </c>
      <c r="I23" s="30">
        <v>45.9177</v>
      </c>
      <c r="J23" s="30">
        <v>3.91352</v>
      </c>
      <c r="K23" s="30">
        <v>19.0482</v>
      </c>
      <c r="L23" s="30">
        <v>-33.6965</v>
      </c>
      <c r="M23" s="30">
        <v>149.763</v>
      </c>
      <c r="N23" s="30">
        <v>-173.7385</v>
      </c>
      <c r="O23" s="30">
        <f t="shared" si="0"/>
        <v>81.76872</v>
      </c>
      <c r="P23" s="30">
        <f t="shared" si="1"/>
        <v>7.92614</v>
      </c>
      <c r="Q23" s="30">
        <f t="shared" si="2"/>
        <v>72.58518</v>
      </c>
      <c r="R23" s="30">
        <f t="shared" si="3"/>
        <v>-1.2574</v>
      </c>
      <c r="S23" s="30">
        <f t="shared" si="4"/>
        <v>84.0330072</v>
      </c>
      <c r="T23" s="30">
        <f t="shared" si="5"/>
        <v>17.5746852</v>
      </c>
      <c r="U23" s="30">
        <f t="shared" si="6"/>
        <v>189.105939</v>
      </c>
      <c r="V23" s="30">
        <f t="shared" si="7"/>
        <v>-126.3080235</v>
      </c>
      <c r="W23" s="30">
        <f t="shared" si="8"/>
        <v>181.92477</v>
      </c>
      <c r="X23" s="30">
        <f t="shared" si="9"/>
        <v>-133.4891925</v>
      </c>
      <c r="Y23" s="30">
        <f t="shared" si="10"/>
        <v>82.098579</v>
      </c>
      <c r="Z23" s="30">
        <f t="shared" si="11"/>
        <v>37.793031</v>
      </c>
      <c r="AA23" s="30">
        <f t="shared" si="12"/>
        <v>60.580168</v>
      </c>
      <c r="AB23" s="30">
        <v>189.11</v>
      </c>
      <c r="AC23" s="30">
        <v>82.1</v>
      </c>
      <c r="AD23" s="37">
        <v>-133.49</v>
      </c>
      <c r="AE23" s="10"/>
    </row>
    <row r="24" spans="5:31">
      <c r="E24" s="10"/>
      <c r="F24" s="11"/>
      <c r="G24" s="9"/>
      <c r="H24" s="12" t="s">
        <v>30</v>
      </c>
      <c r="I24" s="30">
        <v>-693.655112</v>
      </c>
      <c r="J24" s="30">
        <v>-106.672</v>
      </c>
      <c r="K24" s="30">
        <v>-22.16988</v>
      </c>
      <c r="L24" s="30">
        <v>23.002</v>
      </c>
      <c r="M24" s="30">
        <v>-212.828794</v>
      </c>
      <c r="N24" s="30">
        <v>227.997957</v>
      </c>
      <c r="O24" s="30">
        <f t="shared" si="0"/>
        <v>-863.4239664</v>
      </c>
      <c r="P24" s="30">
        <f t="shared" si="1"/>
        <v>-800.1833344</v>
      </c>
      <c r="Q24" s="30">
        <f t="shared" si="2"/>
        <v>-724.692944</v>
      </c>
      <c r="R24" s="30">
        <f t="shared" si="3"/>
        <v>-661.452312</v>
      </c>
      <c r="S24" s="30">
        <f t="shared" si="4"/>
        <v>-994.7269032</v>
      </c>
      <c r="T24" s="30">
        <f t="shared" si="5"/>
        <v>-937.8103344</v>
      </c>
      <c r="U24" s="30">
        <f t="shared" si="6"/>
        <v>-879.80007495</v>
      </c>
      <c r="V24" s="30">
        <f t="shared" si="7"/>
        <v>-449.993992725</v>
      </c>
      <c r="W24" s="30">
        <f t="shared" si="8"/>
        <v>-767.75140815</v>
      </c>
      <c r="X24" s="30">
        <f t="shared" si="9"/>
        <v>-337.945325925</v>
      </c>
      <c r="Y24" s="30">
        <f t="shared" si="10"/>
        <v>-1067.0627004</v>
      </c>
      <c r="Z24" s="30">
        <f t="shared" si="11"/>
        <v>-1029.1183212</v>
      </c>
      <c r="AA24" s="30">
        <f t="shared" si="12"/>
        <v>-981.7269344</v>
      </c>
      <c r="AB24" s="30">
        <v>-879.8</v>
      </c>
      <c r="AC24" s="30">
        <v>-1067.06</v>
      </c>
      <c r="AD24" s="37">
        <v>-337.95</v>
      </c>
      <c r="AE24" s="10"/>
    </row>
    <row r="25" spans="5:31">
      <c r="E25" s="10"/>
      <c r="F25" s="11"/>
      <c r="G25" s="9" t="s">
        <v>31</v>
      </c>
      <c r="H25" s="12" t="s">
        <v>27</v>
      </c>
      <c r="I25" s="30">
        <v>-30.1816441</v>
      </c>
      <c r="J25" s="30">
        <v>-1.9958</v>
      </c>
      <c r="K25" s="30">
        <v>-40.1854</v>
      </c>
      <c r="L25" s="30">
        <v>60.6448</v>
      </c>
      <c r="M25" s="30">
        <v>-336.61209</v>
      </c>
      <c r="N25" s="30">
        <v>398.89839</v>
      </c>
      <c r="O25" s="30">
        <f t="shared" si="0"/>
        <v>-92.47753292</v>
      </c>
      <c r="P25" s="30">
        <f t="shared" si="1"/>
        <v>48.68474708</v>
      </c>
      <c r="Q25" s="30">
        <f t="shared" si="2"/>
        <v>-86.4412041</v>
      </c>
      <c r="R25" s="30">
        <f t="shared" si="3"/>
        <v>54.7210759</v>
      </c>
      <c r="S25" s="30">
        <f t="shared" si="4"/>
        <v>-89.36628492</v>
      </c>
      <c r="T25" s="30">
        <f t="shared" si="5"/>
        <v>37.67976708</v>
      </c>
      <c r="U25" s="30">
        <f t="shared" si="6"/>
        <v>-356.25837744</v>
      </c>
      <c r="V25" s="30">
        <f t="shared" si="7"/>
        <v>360.86434056</v>
      </c>
      <c r="W25" s="30">
        <f t="shared" si="8"/>
        <v>-351.581445825</v>
      </c>
      <c r="X25" s="30">
        <f t="shared" si="9"/>
        <v>365.541272175</v>
      </c>
      <c r="Y25" s="30">
        <f t="shared" si="10"/>
        <v>-76.596545535</v>
      </c>
      <c r="Z25" s="30">
        <f t="shared" si="11"/>
        <v>8.10082246499999</v>
      </c>
      <c r="AA25" s="30">
        <f t="shared" si="12"/>
        <v>-39.01209292</v>
      </c>
      <c r="AB25" s="30">
        <v>365.54</v>
      </c>
      <c r="AC25" s="30">
        <v>-76.6</v>
      </c>
      <c r="AD25" s="37">
        <v>365.54</v>
      </c>
      <c r="AE25" s="10"/>
    </row>
    <row r="26" spans="5:31">
      <c r="E26" s="10"/>
      <c r="F26" s="11"/>
      <c r="G26" s="9"/>
      <c r="H26" s="12" t="s">
        <v>30</v>
      </c>
      <c r="I26" s="30">
        <v>-724.905112</v>
      </c>
      <c r="J26" s="30">
        <v>-106.672</v>
      </c>
      <c r="K26" s="30">
        <v>-22.16988</v>
      </c>
      <c r="L26" s="30">
        <v>23.002</v>
      </c>
      <c r="M26" s="30">
        <v>-212.828794</v>
      </c>
      <c r="N26" s="30">
        <v>227.997957</v>
      </c>
      <c r="O26" s="30">
        <f t="shared" si="0"/>
        <v>-900.9239664</v>
      </c>
      <c r="P26" s="30">
        <f t="shared" si="1"/>
        <v>-837.6833344</v>
      </c>
      <c r="Q26" s="30">
        <f t="shared" si="2"/>
        <v>-755.942944</v>
      </c>
      <c r="R26" s="30">
        <f t="shared" si="3"/>
        <v>-692.702312</v>
      </c>
      <c r="S26" s="30">
        <f t="shared" si="4"/>
        <v>-1032.2269032</v>
      </c>
      <c r="T26" s="30">
        <f t="shared" si="5"/>
        <v>-975.3103344</v>
      </c>
      <c r="U26" s="30">
        <f t="shared" si="6"/>
        <v>-907.92507495</v>
      </c>
      <c r="V26" s="30">
        <f t="shared" si="7"/>
        <v>-478.118992725</v>
      </c>
      <c r="W26" s="30">
        <f t="shared" si="8"/>
        <v>-791.18890815</v>
      </c>
      <c r="X26" s="30">
        <f t="shared" si="9"/>
        <v>-361.382825925</v>
      </c>
      <c r="Y26" s="30">
        <f t="shared" si="10"/>
        <v>-1109.2502004</v>
      </c>
      <c r="Z26" s="30">
        <f t="shared" si="11"/>
        <v>-1071.3058212</v>
      </c>
      <c r="AA26" s="30">
        <f t="shared" si="12"/>
        <v>-1019.2269344</v>
      </c>
      <c r="AB26" s="30">
        <v>-337.95</v>
      </c>
      <c r="AC26" s="30">
        <v>-1067.06</v>
      </c>
      <c r="AD26" s="37">
        <v>-337.95</v>
      </c>
      <c r="AE26" s="10"/>
    </row>
    <row r="27" spans="5:31">
      <c r="E27" s="10"/>
      <c r="F27" s="13" t="s">
        <v>32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39"/>
      <c r="AB27" s="14"/>
      <c r="AC27" s="14"/>
      <c r="AD27" s="40"/>
      <c r="AE27" s="10"/>
    </row>
    <row r="28" ht="15" spans="5:31">
      <c r="E28" s="10"/>
      <c r="F28" s="15"/>
      <c r="G28" s="16"/>
      <c r="H28" s="16"/>
      <c r="I28" s="1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16"/>
      <c r="AC28" s="16"/>
      <c r="AD28" s="41"/>
      <c r="AE28" s="10"/>
    </row>
    <row r="29" spans="6:30">
      <c r="F29" s="10"/>
      <c r="G29" s="10"/>
      <c r="H29" s="10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10"/>
      <c r="AC29" s="10"/>
      <c r="AD29" s="10"/>
    </row>
    <row r="30" ht="15"/>
    <row r="31" spans="6:30">
      <c r="F31" s="17" t="s">
        <v>33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42"/>
    </row>
    <row r="32" spans="6:30"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43"/>
    </row>
    <row r="33" spans="6:30">
      <c r="F33" s="21" t="s">
        <v>1</v>
      </c>
      <c r="G33" s="22" t="s">
        <v>2</v>
      </c>
      <c r="H33" s="23" t="s">
        <v>3</v>
      </c>
      <c r="I33" s="25" t="s">
        <v>4</v>
      </c>
      <c r="J33" s="25" t="s">
        <v>5</v>
      </c>
      <c r="K33" s="25" t="s">
        <v>6</v>
      </c>
      <c r="L33" s="25" t="s">
        <v>7</v>
      </c>
      <c r="M33" s="25" t="s">
        <v>8</v>
      </c>
      <c r="N33" s="25" t="s">
        <v>9</v>
      </c>
      <c r="O33" s="25" t="s">
        <v>10</v>
      </c>
      <c r="P33" s="25"/>
      <c r="Q33" s="25" t="s">
        <v>11</v>
      </c>
      <c r="R33" s="25"/>
      <c r="S33" s="25" t="s">
        <v>12</v>
      </c>
      <c r="T33" s="25"/>
      <c r="U33" s="25" t="s">
        <v>13</v>
      </c>
      <c r="V33" s="25"/>
      <c r="W33" s="25" t="s">
        <v>14</v>
      </c>
      <c r="X33" s="25"/>
      <c r="Y33" s="25" t="s">
        <v>15</v>
      </c>
      <c r="Z33" s="25"/>
      <c r="AA33" s="25" t="s">
        <v>16</v>
      </c>
      <c r="AB33" s="44" t="s">
        <v>17</v>
      </c>
      <c r="AC33" s="44" t="s">
        <v>18</v>
      </c>
      <c r="AD33" s="45" t="s">
        <v>19</v>
      </c>
    </row>
    <row r="34" spans="6:30">
      <c r="F34" s="21"/>
      <c r="G34" s="22"/>
      <c r="H34" s="23"/>
      <c r="I34" s="25"/>
      <c r="J34" s="25"/>
      <c r="K34" s="25"/>
      <c r="L34" s="25"/>
      <c r="M34" s="25"/>
      <c r="N34" s="25"/>
      <c r="O34" s="23" t="s">
        <v>20</v>
      </c>
      <c r="P34" s="23" t="s">
        <v>21</v>
      </c>
      <c r="Q34" s="23" t="s">
        <v>20</v>
      </c>
      <c r="R34" s="23" t="s">
        <v>21</v>
      </c>
      <c r="S34" s="23" t="s">
        <v>20</v>
      </c>
      <c r="T34" s="23" t="s">
        <v>21</v>
      </c>
      <c r="U34" s="23" t="s">
        <v>22</v>
      </c>
      <c r="V34" s="23" t="s">
        <v>23</v>
      </c>
      <c r="W34" s="23" t="s">
        <v>22</v>
      </c>
      <c r="X34" s="23" t="s">
        <v>23</v>
      </c>
      <c r="Y34" s="23" t="s">
        <v>24</v>
      </c>
      <c r="Z34" s="23" t="s">
        <v>25</v>
      </c>
      <c r="AA34" s="25"/>
      <c r="AB34" s="44" t="s">
        <v>26</v>
      </c>
      <c r="AC34" s="44" t="s">
        <v>27</v>
      </c>
      <c r="AD34" s="46" t="s">
        <v>28</v>
      </c>
    </row>
    <row r="35" spans="6:30">
      <c r="F35" s="24">
        <v>4</v>
      </c>
      <c r="G35" s="22" t="s">
        <v>29</v>
      </c>
      <c r="H35" s="25" t="s">
        <v>27</v>
      </c>
      <c r="I35" s="25">
        <v>-53.8450935</v>
      </c>
      <c r="J35" s="25">
        <v>-8.9437558</v>
      </c>
      <c r="K35" s="25">
        <v>8.6748913</v>
      </c>
      <c r="L35" s="25">
        <v>-8.327131</v>
      </c>
      <c r="M35" s="25">
        <v>102.657015</v>
      </c>
      <c r="N35" s="25">
        <v>-106.55981</v>
      </c>
      <c r="O35" s="25">
        <f t="shared" ref="O35:O50" si="13">1.2*I35+1.4*K35</f>
        <v>-52.46926438</v>
      </c>
      <c r="P35" s="25">
        <f t="shared" ref="P35:P50" si="14">1.2*I35+1.4*L35</f>
        <v>-76.2720956</v>
      </c>
      <c r="Q35" s="25">
        <f t="shared" ref="Q35:Q50" si="15">I35+1.4*K35</f>
        <v>-41.70024568</v>
      </c>
      <c r="R35" s="25">
        <f t="shared" ref="R35:R50" si="16">I35+1.4*L35</f>
        <v>-65.5030769</v>
      </c>
      <c r="S35" s="25">
        <f t="shared" ref="S35:S50" si="17">1.2*I35+1.26*(J35+K35)</f>
        <v>-64.95288147</v>
      </c>
      <c r="T35" s="25">
        <f t="shared" ref="T35:T50" si="18">1.2*I35+1.26*(J35+L35)</f>
        <v>-86.375429568</v>
      </c>
      <c r="U35" s="25">
        <f t="shared" ref="U35:U50" si="19">0.75*1.2*(I35+0.5*J35)+1.3*M35*0.75</f>
        <v>47.605315365</v>
      </c>
      <c r="V35" s="25">
        <f t="shared" ref="V35:V50" si="20">0.75*1.2*(I35+0.5*J35)+1.3*N35*0.75</f>
        <v>-156.38108901</v>
      </c>
      <c r="W35" s="25">
        <f t="shared" ref="W35:W50" si="21">0.75*1*(I35+0.5*J35)+1.3*M35*0.75</f>
        <v>56.352861075</v>
      </c>
      <c r="X35" s="25">
        <f t="shared" ref="X35:X50" si="22">0.75*1*(I35+0.5*J35)+1.3*N35*0.75</f>
        <v>-147.6335433</v>
      </c>
      <c r="Y35" s="25">
        <f t="shared" ref="Y35:Y50" si="23">1.35*I35+1.4*(0.75*J35+0.6*K35)</f>
        <v>-74.794911123</v>
      </c>
      <c r="Z35" s="25">
        <f t="shared" ref="Z35:Z50" si="24">1.35*I35+1.4*(0.75*J35+0.6*L35)</f>
        <v>-89.076609855</v>
      </c>
      <c r="AA35" s="25">
        <f t="shared" ref="AA35:AA50" si="25">1.2*I35+1.4*J35</f>
        <v>-77.13537032</v>
      </c>
      <c r="AB35" s="25">
        <v>-156.38</v>
      </c>
      <c r="AC35" s="25">
        <v>-89.08</v>
      </c>
      <c r="AD35" s="45">
        <v>56.35</v>
      </c>
    </row>
    <row r="36" spans="6:30">
      <c r="F36" s="24"/>
      <c r="G36" s="22"/>
      <c r="H36" s="25" t="s">
        <v>30</v>
      </c>
      <c r="I36" s="25">
        <v>-163.23451</v>
      </c>
      <c r="J36" s="25">
        <v>-10.55588</v>
      </c>
      <c r="K36" s="25">
        <v>1.7981261</v>
      </c>
      <c r="L36" s="25">
        <v>-1.651091</v>
      </c>
      <c r="M36" s="25">
        <v>15.5067827</v>
      </c>
      <c r="N36" s="25">
        <v>-16.93864</v>
      </c>
      <c r="O36" s="25">
        <f t="shared" si="13"/>
        <v>-193.36403546</v>
      </c>
      <c r="P36" s="25">
        <f t="shared" si="14"/>
        <v>-198.1929394</v>
      </c>
      <c r="Q36" s="25">
        <f t="shared" si="15"/>
        <v>-160.71713346</v>
      </c>
      <c r="R36" s="25">
        <f t="shared" si="16"/>
        <v>-165.5460374</v>
      </c>
      <c r="S36" s="25">
        <f t="shared" si="17"/>
        <v>-206.916181914</v>
      </c>
      <c r="T36" s="25">
        <f t="shared" si="18"/>
        <v>-211.26219546</v>
      </c>
      <c r="U36" s="25">
        <f t="shared" si="19"/>
        <v>-136.5420918675</v>
      </c>
      <c r="V36" s="25">
        <f t="shared" si="20"/>
        <v>-168.176379</v>
      </c>
      <c r="W36" s="25">
        <f t="shared" si="21"/>
        <v>-111.2652243675</v>
      </c>
      <c r="X36" s="25">
        <f t="shared" si="22"/>
        <v>-142.8995115</v>
      </c>
      <c r="Y36" s="25">
        <f t="shared" si="23"/>
        <v>-229.939836576</v>
      </c>
      <c r="Z36" s="25">
        <f t="shared" si="24"/>
        <v>-232.83717894</v>
      </c>
      <c r="AA36" s="25">
        <f t="shared" si="25"/>
        <v>-210.659644</v>
      </c>
      <c r="AB36" s="25">
        <v>168.18</v>
      </c>
      <c r="AC36" s="25">
        <v>-232.84</v>
      </c>
      <c r="AD36" s="45">
        <v>-111.27</v>
      </c>
    </row>
    <row r="37" spans="6:30">
      <c r="F37" s="24"/>
      <c r="G37" s="22" t="s">
        <v>31</v>
      </c>
      <c r="H37" s="25" t="s">
        <v>27</v>
      </c>
      <c r="I37" s="25">
        <v>48.92194</v>
      </c>
      <c r="J37" s="25">
        <v>10.43047</v>
      </c>
      <c r="K37" s="25">
        <v>-4.576448</v>
      </c>
      <c r="L37" s="25">
        <v>4.24984</v>
      </c>
      <c r="M37" s="25">
        <v>-62.7171</v>
      </c>
      <c r="N37" s="25">
        <v>66.2129</v>
      </c>
      <c r="O37" s="25">
        <f t="shared" si="13"/>
        <v>52.2993008</v>
      </c>
      <c r="P37" s="25">
        <f t="shared" si="14"/>
        <v>64.656104</v>
      </c>
      <c r="Q37" s="25">
        <f t="shared" si="15"/>
        <v>42.5149128</v>
      </c>
      <c r="R37" s="25">
        <f t="shared" si="16"/>
        <v>54.871716</v>
      </c>
      <c r="S37" s="25">
        <f t="shared" si="17"/>
        <v>66.08239572</v>
      </c>
      <c r="T37" s="25">
        <f t="shared" si="18"/>
        <v>77.2035186</v>
      </c>
      <c r="U37" s="25">
        <f t="shared" si="19"/>
        <v>-12.425715</v>
      </c>
      <c r="V37" s="25">
        <f t="shared" si="20"/>
        <v>113.281035</v>
      </c>
      <c r="W37" s="25">
        <f t="shared" si="21"/>
        <v>-20.54629125</v>
      </c>
      <c r="X37" s="25">
        <f t="shared" si="22"/>
        <v>105.16045875</v>
      </c>
      <c r="Y37" s="25">
        <f t="shared" si="23"/>
        <v>73.15239618</v>
      </c>
      <c r="Z37" s="25">
        <f t="shared" si="24"/>
        <v>80.5664781</v>
      </c>
      <c r="AA37" s="25">
        <f t="shared" si="25"/>
        <v>73.308986</v>
      </c>
      <c r="AB37" s="25">
        <v>113.28</v>
      </c>
      <c r="AC37" s="25">
        <v>80.57</v>
      </c>
      <c r="AD37" s="45">
        <v>-20.55</v>
      </c>
    </row>
    <row r="38" spans="6:30">
      <c r="F38" s="24"/>
      <c r="G38" s="22"/>
      <c r="H38" s="25" t="s">
        <v>30</v>
      </c>
      <c r="I38" s="25">
        <v>-185.73451</v>
      </c>
      <c r="J38" s="25">
        <v>-10.55588</v>
      </c>
      <c r="K38" s="25">
        <v>1.7981261</v>
      </c>
      <c r="L38" s="25">
        <v>-1.651091</v>
      </c>
      <c r="M38" s="25">
        <v>15.5067827</v>
      </c>
      <c r="N38" s="25">
        <v>-16.93864</v>
      </c>
      <c r="O38" s="25">
        <f t="shared" si="13"/>
        <v>-220.36403546</v>
      </c>
      <c r="P38" s="25">
        <f t="shared" si="14"/>
        <v>-225.1929394</v>
      </c>
      <c r="Q38" s="25">
        <f t="shared" si="15"/>
        <v>-183.21713346</v>
      </c>
      <c r="R38" s="25">
        <f t="shared" si="16"/>
        <v>-188.0460374</v>
      </c>
      <c r="S38" s="25">
        <f t="shared" si="17"/>
        <v>-233.916181914</v>
      </c>
      <c r="T38" s="25">
        <f t="shared" si="18"/>
        <v>-238.26219546</v>
      </c>
      <c r="U38" s="25">
        <f t="shared" si="19"/>
        <v>-156.7920918675</v>
      </c>
      <c r="V38" s="25">
        <f t="shared" si="20"/>
        <v>-188.426379</v>
      </c>
      <c r="W38" s="25">
        <f t="shared" si="21"/>
        <v>-128.1402243675</v>
      </c>
      <c r="X38" s="25">
        <f t="shared" si="22"/>
        <v>-159.7745115</v>
      </c>
      <c r="Y38" s="25">
        <f t="shared" si="23"/>
        <v>-260.314836576</v>
      </c>
      <c r="Z38" s="25">
        <f t="shared" si="24"/>
        <v>-263.21217894</v>
      </c>
      <c r="AA38" s="25">
        <f t="shared" si="25"/>
        <v>-237.659644</v>
      </c>
      <c r="AB38" s="25">
        <v>-188.43</v>
      </c>
      <c r="AC38" s="25">
        <v>-260.31</v>
      </c>
      <c r="AD38" s="45">
        <v>-128.14</v>
      </c>
    </row>
    <row r="39" spans="6:30">
      <c r="F39" s="24">
        <v>3</v>
      </c>
      <c r="G39" s="22" t="s">
        <v>29</v>
      </c>
      <c r="H39" s="25" t="s">
        <v>27</v>
      </c>
      <c r="I39" s="25">
        <v>-51.7792</v>
      </c>
      <c r="J39" s="25">
        <v>-12.82377</v>
      </c>
      <c r="K39" s="25">
        <v>16.101465</v>
      </c>
      <c r="L39" s="25">
        <v>-15.7960424</v>
      </c>
      <c r="M39" s="25">
        <v>164.5876</v>
      </c>
      <c r="N39" s="25">
        <v>-170.096611</v>
      </c>
      <c r="O39" s="25">
        <f t="shared" si="13"/>
        <v>-39.592989</v>
      </c>
      <c r="P39" s="25">
        <f t="shared" si="14"/>
        <v>-84.24949936</v>
      </c>
      <c r="Q39" s="25">
        <f t="shared" si="15"/>
        <v>-29.237149</v>
      </c>
      <c r="R39" s="25">
        <f t="shared" si="16"/>
        <v>-73.89365936</v>
      </c>
      <c r="S39" s="25">
        <f t="shared" si="17"/>
        <v>-58.0051443</v>
      </c>
      <c r="T39" s="25">
        <f t="shared" si="18"/>
        <v>-98.196003624</v>
      </c>
      <c r="U39" s="25">
        <f t="shared" si="19"/>
        <v>108.1009335</v>
      </c>
      <c r="V39" s="25">
        <f t="shared" si="20"/>
        <v>-218.216172225</v>
      </c>
      <c r="W39" s="25">
        <f t="shared" si="21"/>
        <v>116.82959625</v>
      </c>
      <c r="X39" s="25">
        <f t="shared" si="22"/>
        <v>-209.487509475</v>
      </c>
      <c r="Y39" s="25">
        <f t="shared" si="23"/>
        <v>-69.8416479</v>
      </c>
      <c r="Z39" s="25">
        <f t="shared" si="24"/>
        <v>-96.635554116</v>
      </c>
      <c r="AA39" s="25">
        <f t="shared" si="25"/>
        <v>-80.088318</v>
      </c>
      <c r="AB39" s="25">
        <v>-218.22</v>
      </c>
      <c r="AC39" s="25">
        <v>-96.64</v>
      </c>
      <c r="AD39" s="45">
        <v>116.83</v>
      </c>
    </row>
    <row r="40" spans="6:30">
      <c r="F40" s="24"/>
      <c r="G40" s="22"/>
      <c r="H40" s="25" t="s">
        <v>30</v>
      </c>
      <c r="I40" s="25">
        <v>-341.1611</v>
      </c>
      <c r="J40" s="25">
        <v>-37.5721614</v>
      </c>
      <c r="K40" s="25">
        <v>1.81497</v>
      </c>
      <c r="L40" s="25">
        <v>-1.44082341</v>
      </c>
      <c r="M40" s="25">
        <v>6.9844701</v>
      </c>
      <c r="N40" s="25">
        <v>-11.3851035</v>
      </c>
      <c r="O40" s="25">
        <f t="shared" si="13"/>
        <v>-406.852362</v>
      </c>
      <c r="P40" s="25">
        <f t="shared" si="14"/>
        <v>-411.410472774</v>
      </c>
      <c r="Q40" s="25">
        <f t="shared" si="15"/>
        <v>-338.620142</v>
      </c>
      <c r="R40" s="25">
        <f t="shared" si="16"/>
        <v>-343.178252774</v>
      </c>
      <c r="S40" s="25">
        <f t="shared" si="17"/>
        <v>-454.447381164</v>
      </c>
      <c r="T40" s="25">
        <f t="shared" si="18"/>
        <v>-458.5496808606</v>
      </c>
      <c r="U40" s="25">
        <f t="shared" si="19"/>
        <v>-317.1426042825</v>
      </c>
      <c r="V40" s="25">
        <f t="shared" si="20"/>
        <v>-335.0529385425</v>
      </c>
      <c r="W40" s="25">
        <f t="shared" si="21"/>
        <v>-263.1505271775</v>
      </c>
      <c r="X40" s="25">
        <f t="shared" si="22"/>
        <v>-281.0608614375</v>
      </c>
      <c r="Y40" s="25">
        <f t="shared" si="23"/>
        <v>-498.49367967</v>
      </c>
      <c r="Z40" s="25">
        <f t="shared" si="24"/>
        <v>-501.2285461344</v>
      </c>
      <c r="AA40" s="25">
        <f t="shared" si="25"/>
        <v>-461.99434596</v>
      </c>
      <c r="AB40" s="25">
        <v>-335.05</v>
      </c>
      <c r="AC40" s="25">
        <v>-501.23</v>
      </c>
      <c r="AD40" s="45">
        <v>-263.15</v>
      </c>
    </row>
    <row r="41" spans="6:30">
      <c r="F41" s="24"/>
      <c r="G41" s="22" t="s">
        <v>31</v>
      </c>
      <c r="H41" s="25" t="s">
        <v>27</v>
      </c>
      <c r="I41" s="25">
        <v>51.78366</v>
      </c>
      <c r="J41" s="25">
        <v>12.30162</v>
      </c>
      <c r="K41" s="25">
        <v>-75.7932071</v>
      </c>
      <c r="L41" s="25">
        <v>11.636398</v>
      </c>
      <c r="M41" s="25">
        <v>-139.79059</v>
      </c>
      <c r="N41" s="25">
        <v>145.43208</v>
      </c>
      <c r="O41" s="25">
        <f t="shared" si="13"/>
        <v>-43.97009794</v>
      </c>
      <c r="P41" s="25">
        <f t="shared" si="14"/>
        <v>78.4313492</v>
      </c>
      <c r="Q41" s="25">
        <f t="shared" si="15"/>
        <v>-54.32682994</v>
      </c>
      <c r="R41" s="25">
        <f t="shared" si="16"/>
        <v>68.0746172</v>
      </c>
      <c r="S41" s="25">
        <f t="shared" si="17"/>
        <v>-17.859007746</v>
      </c>
      <c r="T41" s="25">
        <f t="shared" si="18"/>
        <v>92.30229468</v>
      </c>
      <c r="U41" s="25">
        <f t="shared" si="19"/>
        <v>-84.15480225</v>
      </c>
      <c r="V41" s="25">
        <f t="shared" si="20"/>
        <v>193.937301</v>
      </c>
      <c r="W41" s="25">
        <f t="shared" si="21"/>
        <v>-92.84497275</v>
      </c>
      <c r="X41" s="25">
        <f t="shared" si="22"/>
        <v>185.2471305</v>
      </c>
      <c r="Y41" s="25">
        <f t="shared" si="23"/>
        <v>19.158348036</v>
      </c>
      <c r="Z41" s="25">
        <f t="shared" si="24"/>
        <v>92.59921632</v>
      </c>
      <c r="AA41" s="25">
        <f t="shared" si="25"/>
        <v>79.36266</v>
      </c>
      <c r="AB41" s="25">
        <v>193.94</v>
      </c>
      <c r="AC41" s="25">
        <v>92.6</v>
      </c>
      <c r="AD41" s="45">
        <v>-92.84</v>
      </c>
    </row>
    <row r="42" spans="6:30">
      <c r="F42" s="24"/>
      <c r="G42" s="22"/>
      <c r="H42" s="25" t="s">
        <v>30</v>
      </c>
      <c r="I42" s="25">
        <v>-363.6611</v>
      </c>
      <c r="J42" s="25">
        <v>-37.5721614</v>
      </c>
      <c r="K42" s="25">
        <v>1.81497</v>
      </c>
      <c r="L42" s="25">
        <v>-1.44082341</v>
      </c>
      <c r="M42" s="25">
        <v>6.9844701</v>
      </c>
      <c r="N42" s="25">
        <v>-11.3851035</v>
      </c>
      <c r="O42" s="25">
        <f t="shared" si="13"/>
        <v>-433.852362</v>
      </c>
      <c r="P42" s="25">
        <f t="shared" si="14"/>
        <v>-438.410472774</v>
      </c>
      <c r="Q42" s="25">
        <f t="shared" si="15"/>
        <v>-361.120142</v>
      </c>
      <c r="R42" s="25">
        <f t="shared" si="16"/>
        <v>-365.678252774</v>
      </c>
      <c r="S42" s="25">
        <f t="shared" si="17"/>
        <v>-481.447381164</v>
      </c>
      <c r="T42" s="25">
        <f t="shared" si="18"/>
        <v>-485.5496808606</v>
      </c>
      <c r="U42" s="25">
        <f t="shared" si="19"/>
        <v>-337.3926042825</v>
      </c>
      <c r="V42" s="25">
        <f t="shared" si="20"/>
        <v>-355.3029385425</v>
      </c>
      <c r="W42" s="25">
        <f t="shared" si="21"/>
        <v>-280.0255271775</v>
      </c>
      <c r="X42" s="25">
        <f t="shared" si="22"/>
        <v>-297.9358614375</v>
      </c>
      <c r="Y42" s="25">
        <f t="shared" si="23"/>
        <v>-528.86867967</v>
      </c>
      <c r="Z42" s="25">
        <f t="shared" si="24"/>
        <v>-531.6035461344</v>
      </c>
      <c r="AA42" s="25">
        <f t="shared" si="25"/>
        <v>-488.99434596</v>
      </c>
      <c r="AB42" s="25">
        <v>-355.3</v>
      </c>
      <c r="AC42" s="25">
        <v>-531.6</v>
      </c>
      <c r="AD42" s="45">
        <v>-280.03</v>
      </c>
    </row>
    <row r="43" spans="6:30">
      <c r="F43" s="24">
        <v>2</v>
      </c>
      <c r="G43" s="22" t="s">
        <v>29</v>
      </c>
      <c r="H43" s="25" t="s">
        <v>27</v>
      </c>
      <c r="I43" s="25">
        <v>-48.74408</v>
      </c>
      <c r="J43" s="25">
        <v>-11.58289</v>
      </c>
      <c r="K43" s="25">
        <v>22.385789</v>
      </c>
      <c r="L43" s="25">
        <v>-22.9068304</v>
      </c>
      <c r="M43" s="25">
        <v>194.711</v>
      </c>
      <c r="N43" s="25">
        <v>-202.2219</v>
      </c>
      <c r="O43" s="25">
        <f t="shared" si="13"/>
        <v>-27.1527914</v>
      </c>
      <c r="P43" s="25">
        <f t="shared" si="14"/>
        <v>-90.56245856</v>
      </c>
      <c r="Q43" s="25">
        <f t="shared" si="15"/>
        <v>-17.4039754</v>
      </c>
      <c r="R43" s="25">
        <f t="shared" si="16"/>
        <v>-80.81364256</v>
      </c>
      <c r="S43" s="25">
        <f t="shared" si="17"/>
        <v>-44.88124326</v>
      </c>
      <c r="T43" s="25">
        <f t="shared" si="18"/>
        <v>-101.949943704</v>
      </c>
      <c r="U43" s="25">
        <f t="shared" si="19"/>
        <v>140.7612525</v>
      </c>
      <c r="V43" s="25">
        <f t="shared" si="20"/>
        <v>-246.248325</v>
      </c>
      <c r="W43" s="25">
        <f t="shared" si="21"/>
        <v>148.94158125</v>
      </c>
      <c r="X43" s="25">
        <f t="shared" si="22"/>
        <v>-238.06799625</v>
      </c>
      <c r="Y43" s="25">
        <f t="shared" si="23"/>
        <v>-59.16247974</v>
      </c>
      <c r="Z43" s="25">
        <f t="shared" si="24"/>
        <v>-97.208280036</v>
      </c>
      <c r="AA43" s="25">
        <f t="shared" si="25"/>
        <v>-74.708942</v>
      </c>
      <c r="AB43" s="25">
        <v>-246.25</v>
      </c>
      <c r="AC43" s="25">
        <v>-59.16</v>
      </c>
      <c r="AD43" s="45">
        <v>-238.07</v>
      </c>
    </row>
    <row r="44" spans="6:30">
      <c r="F44" s="24"/>
      <c r="G44" s="22"/>
      <c r="H44" s="25" t="s">
        <v>30</v>
      </c>
      <c r="I44" s="25">
        <v>-518.66754</v>
      </c>
      <c r="J44" s="25">
        <v>-64.51991</v>
      </c>
      <c r="K44" s="25">
        <v>-0.307793</v>
      </c>
      <c r="L44" s="25">
        <v>0.81865514</v>
      </c>
      <c r="M44" s="25">
        <v>-17.7963295</v>
      </c>
      <c r="N44" s="25">
        <v>9.10218513</v>
      </c>
      <c r="O44" s="25">
        <f t="shared" si="13"/>
        <v>-622.8319582</v>
      </c>
      <c r="P44" s="25">
        <f t="shared" si="14"/>
        <v>-621.254930804</v>
      </c>
      <c r="Q44" s="25">
        <f t="shared" si="15"/>
        <v>-519.0984502</v>
      </c>
      <c r="R44" s="25">
        <f t="shared" si="16"/>
        <v>-517.521422804</v>
      </c>
      <c r="S44" s="25">
        <f t="shared" si="17"/>
        <v>-704.08395378</v>
      </c>
      <c r="T44" s="25">
        <f t="shared" si="18"/>
        <v>-702.6646291236</v>
      </c>
      <c r="U44" s="25">
        <f t="shared" si="19"/>
        <v>-513.1861667625</v>
      </c>
      <c r="V44" s="25">
        <f t="shared" si="20"/>
        <v>-486.96011499825</v>
      </c>
      <c r="W44" s="25">
        <f t="shared" si="21"/>
        <v>-430.5470425125</v>
      </c>
      <c r="X44" s="25">
        <f t="shared" si="22"/>
        <v>-404.32099074825</v>
      </c>
      <c r="Y44" s="25">
        <f t="shared" si="23"/>
        <v>-768.20563062</v>
      </c>
      <c r="Z44" s="25">
        <f t="shared" si="24"/>
        <v>-767.2594141824</v>
      </c>
      <c r="AA44" s="25">
        <f t="shared" si="25"/>
        <v>-712.728922</v>
      </c>
      <c r="AB44" s="25">
        <v>-486.96</v>
      </c>
      <c r="AC44" s="25">
        <v>-768.21</v>
      </c>
      <c r="AD44" s="45">
        <v>-404.32</v>
      </c>
    </row>
    <row r="45" spans="6:30">
      <c r="F45" s="24"/>
      <c r="G45" s="22" t="s">
        <v>31</v>
      </c>
      <c r="H45" s="25" t="s">
        <v>27</v>
      </c>
      <c r="I45" s="25">
        <v>54.3835</v>
      </c>
      <c r="J45" s="25">
        <v>12.171314</v>
      </c>
      <c r="K45" s="25">
        <v>-21.67738</v>
      </c>
      <c r="L45" s="25">
        <v>22.268491</v>
      </c>
      <c r="M45" s="25">
        <v>-208.702</v>
      </c>
      <c r="N45" s="25">
        <v>217.80162</v>
      </c>
      <c r="O45" s="25">
        <f t="shared" si="13"/>
        <v>34.911868</v>
      </c>
      <c r="P45" s="25">
        <f t="shared" si="14"/>
        <v>96.4360874</v>
      </c>
      <c r="Q45" s="25">
        <f t="shared" si="15"/>
        <v>24.035168</v>
      </c>
      <c r="R45" s="25">
        <f t="shared" si="16"/>
        <v>85.5593874</v>
      </c>
      <c r="S45" s="25">
        <f t="shared" si="17"/>
        <v>53.28255684</v>
      </c>
      <c r="T45" s="25">
        <f t="shared" si="18"/>
        <v>108.6543543</v>
      </c>
      <c r="U45" s="25">
        <f t="shared" si="19"/>
        <v>-149.0622087</v>
      </c>
      <c r="V45" s="25">
        <f t="shared" si="20"/>
        <v>266.7788208</v>
      </c>
      <c r="W45" s="25">
        <f t="shared" si="21"/>
        <v>-158.13258225</v>
      </c>
      <c r="X45" s="25">
        <f t="shared" si="22"/>
        <v>257.70844725</v>
      </c>
      <c r="Y45" s="25">
        <f t="shared" si="23"/>
        <v>67.9886055</v>
      </c>
      <c r="Z45" s="25">
        <f t="shared" si="24"/>
        <v>104.90313714</v>
      </c>
      <c r="AA45" s="25">
        <f t="shared" si="25"/>
        <v>82.3000396</v>
      </c>
      <c r="AB45" s="25">
        <v>266.78</v>
      </c>
      <c r="AC45" s="25">
        <v>67.99</v>
      </c>
      <c r="AD45" s="45">
        <v>257.71</v>
      </c>
    </row>
    <row r="46" spans="6:30">
      <c r="F46" s="24"/>
      <c r="G46" s="22"/>
      <c r="H46" s="25" t="s">
        <v>30</v>
      </c>
      <c r="I46" s="25">
        <v>-541.16754</v>
      </c>
      <c r="J46" s="25">
        <v>-64.51991</v>
      </c>
      <c r="K46" s="25">
        <v>-0.307793</v>
      </c>
      <c r="L46" s="25">
        <v>0.81865514</v>
      </c>
      <c r="M46" s="25">
        <v>-17.7963295</v>
      </c>
      <c r="N46" s="25">
        <v>9.10218513</v>
      </c>
      <c r="O46" s="25">
        <f t="shared" si="13"/>
        <v>-649.8319582</v>
      </c>
      <c r="P46" s="25">
        <f t="shared" si="14"/>
        <v>-648.254930804</v>
      </c>
      <c r="Q46" s="25">
        <f t="shared" si="15"/>
        <v>-541.5984502</v>
      </c>
      <c r="R46" s="25">
        <f t="shared" si="16"/>
        <v>-540.021422804</v>
      </c>
      <c r="S46" s="25">
        <f t="shared" si="17"/>
        <v>-731.08395378</v>
      </c>
      <c r="T46" s="25">
        <f t="shared" si="18"/>
        <v>-729.6646291236</v>
      </c>
      <c r="U46" s="25">
        <f t="shared" si="19"/>
        <v>-533.4361667625</v>
      </c>
      <c r="V46" s="25">
        <f t="shared" si="20"/>
        <v>-507.21011499825</v>
      </c>
      <c r="W46" s="25">
        <f t="shared" si="21"/>
        <v>-447.4220425125</v>
      </c>
      <c r="X46" s="25">
        <f t="shared" si="22"/>
        <v>-421.19599074825</v>
      </c>
      <c r="Y46" s="25">
        <f t="shared" si="23"/>
        <v>-798.58063062</v>
      </c>
      <c r="Z46" s="25">
        <f t="shared" si="24"/>
        <v>-797.6344141824</v>
      </c>
      <c r="AA46" s="25">
        <f t="shared" si="25"/>
        <v>-739.728922</v>
      </c>
      <c r="AB46" s="25">
        <v>-507.21</v>
      </c>
      <c r="AC46" s="25">
        <v>-798.58</v>
      </c>
      <c r="AD46" s="45">
        <v>-421.2</v>
      </c>
    </row>
    <row r="47" spans="6:30">
      <c r="F47" s="24">
        <v>1</v>
      </c>
      <c r="G47" s="22" t="s">
        <v>29</v>
      </c>
      <c r="H47" s="25" t="s">
        <v>27</v>
      </c>
      <c r="I47" s="25">
        <v>-33.264506</v>
      </c>
      <c r="J47" s="25">
        <v>-7.5147</v>
      </c>
      <c r="K47" s="25">
        <v>28.8471</v>
      </c>
      <c r="L47" s="25">
        <v>-31.661954</v>
      </c>
      <c r="M47" s="25">
        <v>218.3226</v>
      </c>
      <c r="N47" s="25">
        <v>-226.571</v>
      </c>
      <c r="O47" s="25">
        <f t="shared" si="13"/>
        <v>0.468532800000006</v>
      </c>
      <c r="P47" s="25">
        <f t="shared" si="14"/>
        <v>-84.2441428</v>
      </c>
      <c r="Q47" s="25">
        <f t="shared" si="15"/>
        <v>7.121434</v>
      </c>
      <c r="R47" s="25">
        <f t="shared" si="16"/>
        <v>-77.5912416</v>
      </c>
      <c r="S47" s="25">
        <f t="shared" si="17"/>
        <v>-13.0385832</v>
      </c>
      <c r="T47" s="25">
        <f t="shared" si="18"/>
        <v>-89.27999124</v>
      </c>
      <c r="U47" s="25">
        <f t="shared" si="19"/>
        <v>179.5448646</v>
      </c>
      <c r="V47" s="25">
        <f t="shared" si="20"/>
        <v>-254.2263954</v>
      </c>
      <c r="W47" s="25">
        <f t="shared" si="21"/>
        <v>185.098143</v>
      </c>
      <c r="X47" s="25">
        <f t="shared" si="22"/>
        <v>-248.673117</v>
      </c>
      <c r="Y47" s="25">
        <f t="shared" si="23"/>
        <v>-28.5659541</v>
      </c>
      <c r="Z47" s="25">
        <f t="shared" si="24"/>
        <v>-79.39355946</v>
      </c>
      <c r="AA47" s="25">
        <f t="shared" si="25"/>
        <v>-50.4379872</v>
      </c>
      <c r="AB47" s="25">
        <v>-254.23</v>
      </c>
      <c r="AC47" s="25">
        <v>-28.57</v>
      </c>
      <c r="AD47" s="45">
        <v>-248.67</v>
      </c>
    </row>
    <row r="48" spans="6:30">
      <c r="F48" s="24"/>
      <c r="G48" s="22"/>
      <c r="H48" s="25" t="s">
        <v>30</v>
      </c>
      <c r="I48" s="25">
        <v>-695.5781</v>
      </c>
      <c r="J48" s="25">
        <v>-90.6831</v>
      </c>
      <c r="K48" s="25">
        <v>-9.01506094</v>
      </c>
      <c r="L48" s="25">
        <v>8.1828796</v>
      </c>
      <c r="M48" s="25">
        <v>-84.8472387</v>
      </c>
      <c r="N48" s="25">
        <v>69.6780758</v>
      </c>
      <c r="O48" s="25">
        <f t="shared" si="13"/>
        <v>-847.314805316</v>
      </c>
      <c r="P48" s="25">
        <f t="shared" si="14"/>
        <v>-823.23768856</v>
      </c>
      <c r="Q48" s="25">
        <f t="shared" si="15"/>
        <v>-708.199185316</v>
      </c>
      <c r="R48" s="25">
        <f t="shared" si="16"/>
        <v>-684.12206856</v>
      </c>
      <c r="S48" s="25">
        <f t="shared" si="17"/>
        <v>-960.3134027844</v>
      </c>
      <c r="T48" s="25">
        <f t="shared" si="18"/>
        <v>-938.643997704</v>
      </c>
      <c r="U48" s="25">
        <f t="shared" si="19"/>
        <v>-749.5537427325</v>
      </c>
      <c r="V48" s="25">
        <f t="shared" si="20"/>
        <v>-598.891561095</v>
      </c>
      <c r="W48" s="25">
        <f t="shared" si="21"/>
        <v>-638.4157952325</v>
      </c>
      <c r="X48" s="25">
        <f t="shared" si="22"/>
        <v>-487.753613595</v>
      </c>
      <c r="Y48" s="25">
        <f t="shared" si="23"/>
        <v>-1041.8203411896</v>
      </c>
      <c r="Z48" s="25">
        <f t="shared" si="24"/>
        <v>-1027.374071136</v>
      </c>
      <c r="AA48" s="25">
        <f t="shared" si="25"/>
        <v>-961.65006</v>
      </c>
      <c r="AB48" s="25">
        <v>-598.89</v>
      </c>
      <c r="AC48" s="25">
        <v>-1041.82</v>
      </c>
      <c r="AD48" s="45">
        <v>-487.75</v>
      </c>
    </row>
    <row r="49" spans="6:30">
      <c r="F49" s="24"/>
      <c r="G49" s="22" t="s">
        <v>31</v>
      </c>
      <c r="H49" s="25" t="s">
        <v>27</v>
      </c>
      <c r="I49" s="25">
        <v>17.87941</v>
      </c>
      <c r="J49" s="25">
        <v>4.2644</v>
      </c>
      <c r="K49" s="25">
        <v>-47.74399</v>
      </c>
      <c r="L49" s="25">
        <v>50.6716</v>
      </c>
      <c r="M49" s="25">
        <v>-385.47</v>
      </c>
      <c r="N49" s="25">
        <v>395.8711</v>
      </c>
      <c r="O49" s="25">
        <f t="shared" si="13"/>
        <v>-45.386294</v>
      </c>
      <c r="P49" s="25">
        <f t="shared" si="14"/>
        <v>92.395532</v>
      </c>
      <c r="Q49" s="25">
        <f t="shared" si="15"/>
        <v>-48.962176</v>
      </c>
      <c r="R49" s="25">
        <f t="shared" si="16"/>
        <v>88.81965</v>
      </c>
      <c r="S49" s="25">
        <f t="shared" si="17"/>
        <v>-33.3289914</v>
      </c>
      <c r="T49" s="25">
        <f t="shared" si="18"/>
        <v>90.674652</v>
      </c>
      <c r="U49" s="25">
        <f t="shared" si="19"/>
        <v>-357.822801</v>
      </c>
      <c r="V49" s="25">
        <f t="shared" si="20"/>
        <v>403.9847715</v>
      </c>
      <c r="W49" s="25">
        <f t="shared" si="21"/>
        <v>-360.8245425</v>
      </c>
      <c r="X49" s="25">
        <f t="shared" si="22"/>
        <v>400.98303</v>
      </c>
      <c r="Y49" s="25">
        <f t="shared" si="23"/>
        <v>-11.4901281</v>
      </c>
      <c r="Z49" s="25">
        <f t="shared" si="24"/>
        <v>71.1789675</v>
      </c>
      <c r="AA49" s="25">
        <f t="shared" si="25"/>
        <v>27.425452</v>
      </c>
      <c r="AB49" s="25">
        <v>403.98</v>
      </c>
      <c r="AC49" s="25">
        <v>-11.49</v>
      </c>
      <c r="AD49" s="45">
        <v>400.98</v>
      </c>
    </row>
    <row r="50" spans="6:30">
      <c r="F50" s="24"/>
      <c r="G50" s="22"/>
      <c r="H50" s="25" t="s">
        <v>30</v>
      </c>
      <c r="I50" s="25">
        <v>-726.8281</v>
      </c>
      <c r="J50" s="25">
        <v>-90.6831</v>
      </c>
      <c r="K50" s="25">
        <v>-9.01506094</v>
      </c>
      <c r="L50" s="25">
        <v>8.1828796</v>
      </c>
      <c r="M50" s="25">
        <v>-84.8472387</v>
      </c>
      <c r="N50" s="25">
        <v>69.6780758</v>
      </c>
      <c r="O50" s="25">
        <f t="shared" si="13"/>
        <v>-884.814805316</v>
      </c>
      <c r="P50" s="25">
        <f t="shared" si="14"/>
        <v>-860.73768856</v>
      </c>
      <c r="Q50" s="25">
        <f t="shared" si="15"/>
        <v>-739.449185316</v>
      </c>
      <c r="R50" s="25">
        <f t="shared" si="16"/>
        <v>-715.37206856</v>
      </c>
      <c r="S50" s="25">
        <f t="shared" si="17"/>
        <v>-997.8134027844</v>
      </c>
      <c r="T50" s="25">
        <f t="shared" si="18"/>
        <v>-976.143997704</v>
      </c>
      <c r="U50" s="25">
        <f t="shared" si="19"/>
        <v>-777.6787427325</v>
      </c>
      <c r="V50" s="25">
        <f t="shared" si="20"/>
        <v>-627.016561095</v>
      </c>
      <c r="W50" s="25">
        <f t="shared" si="21"/>
        <v>-661.8532952325</v>
      </c>
      <c r="X50" s="25">
        <f t="shared" si="22"/>
        <v>-511.191113595</v>
      </c>
      <c r="Y50" s="25">
        <f t="shared" si="23"/>
        <v>-1084.0078411896</v>
      </c>
      <c r="Z50" s="25">
        <f t="shared" si="24"/>
        <v>-1069.561571136</v>
      </c>
      <c r="AA50" s="25">
        <f t="shared" si="25"/>
        <v>-999.15006</v>
      </c>
      <c r="AB50" s="25">
        <v>-627.02</v>
      </c>
      <c r="AC50" s="25">
        <v>-1084.01</v>
      </c>
      <c r="AD50" s="45">
        <v>-511.19</v>
      </c>
    </row>
    <row r="51" spans="6:30">
      <c r="F51" s="26" t="s">
        <v>34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47"/>
    </row>
    <row r="52" ht="15" spans="6:30"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48"/>
    </row>
  </sheetData>
  <mergeCells count="60">
    <mergeCell ref="O9:P9"/>
    <mergeCell ref="Q9:R9"/>
    <mergeCell ref="S9:T9"/>
    <mergeCell ref="U9:V9"/>
    <mergeCell ref="W9:X9"/>
    <mergeCell ref="Y9:Z9"/>
    <mergeCell ref="O33:P33"/>
    <mergeCell ref="Q33:R33"/>
    <mergeCell ref="S33:T33"/>
    <mergeCell ref="U33:V33"/>
    <mergeCell ref="W33:X33"/>
    <mergeCell ref="Y33:Z33"/>
    <mergeCell ref="F9:F10"/>
    <mergeCell ref="F11:F14"/>
    <mergeCell ref="F15:F18"/>
    <mergeCell ref="F19:F22"/>
    <mergeCell ref="F23:F26"/>
    <mergeCell ref="F33:F34"/>
    <mergeCell ref="F35:F38"/>
    <mergeCell ref="F39:F42"/>
    <mergeCell ref="F43:F46"/>
    <mergeCell ref="F47:F50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H9:H10"/>
    <mergeCell ref="H33:H34"/>
    <mergeCell ref="I9:I10"/>
    <mergeCell ref="I33:I34"/>
    <mergeCell ref="J9:J10"/>
    <mergeCell ref="J33:J34"/>
    <mergeCell ref="K9:K10"/>
    <mergeCell ref="K33:K34"/>
    <mergeCell ref="L9:L10"/>
    <mergeCell ref="L33:L34"/>
    <mergeCell ref="M9:M10"/>
    <mergeCell ref="M33:M34"/>
    <mergeCell ref="N9:N10"/>
    <mergeCell ref="N33:N34"/>
    <mergeCell ref="AA9:AA10"/>
    <mergeCell ref="AA33:AA34"/>
    <mergeCell ref="F7:AD8"/>
    <mergeCell ref="F27:AD28"/>
    <mergeCell ref="F31:AD32"/>
    <mergeCell ref="F51:AD52"/>
  </mergeCells>
  <printOptions horizontalCentered="1"/>
  <pageMargins left="0.747916666666667" right="0.747916666666667" top="0.984027777777778" bottom="0.511805555555556" header="0.511805555555556" footer="0.511805555555556"/>
  <pageSetup paperSize="8" orientation="landscape" horizontalDpi="600" verticalDpi="600"/>
  <headerFooter alignWithMargins="0" scaleWithDoc="0">
    <oddHeader>&amp;C&amp;"楷体_GB2312,加粗"&amp;10&amp;U烟 台 大 学 毕 业 设 计</oddHeader>
    <oddFooter>&amp;C&amp;"SimSun,常规"&amp;9 64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柱B内力组合2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2024-02-04T07:47:00Z</dcterms:created>
  <dcterms:modified xsi:type="dcterms:W3CDTF">2024-02-22T08:56:19Z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3AA0C6F5A4AD424C94E3EDB21C12DF51_11</vt:lpwstr>
  </property>
  <property fmtid="{D5CDD505-2E9C-101B-9397-08002B2CF9AE}" pid="3" name="KSOProductBuildVer">
    <vt:lpwstr>2052-12.1.0.16250</vt:lpwstr>
  </property>
</Properties>
</file>