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52" windowHeight="11175"/>
  </bookViews>
  <sheets>
    <sheet name="Sheet1" sheetId="1" r:id="rId1"/>
  </sheets>
  <definedNames>
    <definedName name="Ecost">Sheet1!$E$27</definedName>
    <definedName name="Lcost">Sheet1!$F$21</definedName>
    <definedName name="Lenscost">Sheet1!$E$29</definedName>
    <definedName name="Llife">Sheet1!$F$29</definedName>
    <definedName name="Ncost">Sheet1!$F$25</definedName>
    <definedName name="Ocost">Sheet1!$F$24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<sst xmlns="http://schemas.openxmlformats.org/spreadsheetml/2006/main" count="83" uniqueCount="50">
  <si>
    <t>激光切割报价成本分析表模板</t>
  </si>
  <si>
    <t>材料</t>
  </si>
  <si>
    <t>厚度</t>
  </si>
  <si>
    <t>平均切割速度mm/min</t>
  </si>
  <si>
    <t>切割用辅助气体</t>
  </si>
  <si>
    <t>辅助气体每分钟成本(RMB)</t>
  </si>
  <si>
    <t>激光气体每分钟成本(RMB)</t>
  </si>
  <si>
    <t>功率(KW)</t>
  </si>
  <si>
    <t>电力每分钟成本(RMB)</t>
  </si>
  <si>
    <t>每分钟总成本(RMB)</t>
  </si>
  <si>
    <t>每米切割成本(RMB)</t>
  </si>
  <si>
    <t>镜片更换时间及成本</t>
  </si>
  <si>
    <t>SPCC</t>
  </si>
  <si>
    <t>1.0MM</t>
  </si>
  <si>
    <r>
      <rPr>
        <sz val="12"/>
        <color theme="1"/>
        <rFont val="华文中宋"/>
        <charset val="134"/>
      </rPr>
      <t>O</t>
    </r>
    <r>
      <rPr>
        <vertAlign val="subscript"/>
        <sz val="12"/>
        <rFont val="华文中宋"/>
        <charset val="134"/>
      </rPr>
      <t>2</t>
    </r>
  </si>
  <si>
    <r>
      <rPr>
        <sz val="12"/>
        <color theme="1"/>
        <rFont val="华文中宋"/>
        <charset val="134"/>
      </rPr>
      <t>N</t>
    </r>
    <r>
      <rPr>
        <vertAlign val="subscript"/>
        <sz val="12"/>
        <rFont val="华文中宋"/>
        <charset val="134"/>
      </rPr>
      <t>2</t>
    </r>
  </si>
  <si>
    <t>3.0MM</t>
  </si>
  <si>
    <t>6.0MM</t>
  </si>
  <si>
    <t>9.0MM</t>
  </si>
  <si>
    <t>12.0MM</t>
  </si>
  <si>
    <t>AL</t>
  </si>
  <si>
    <t>1.2MM</t>
  </si>
  <si>
    <t>4MM</t>
  </si>
  <si>
    <t>N2</t>
  </si>
  <si>
    <t>5MM</t>
  </si>
  <si>
    <t>SUS</t>
  </si>
  <si>
    <t>2.0MM</t>
  </si>
  <si>
    <t>激光气</t>
  </si>
  <si>
    <t>Co2</t>
  </si>
  <si>
    <t>Co2: 400 per bottle</t>
  </si>
  <si>
    <t>N2: 70 per bottle</t>
  </si>
  <si>
    <t>He</t>
  </si>
  <si>
    <t>He: 700 per bottle</t>
  </si>
  <si>
    <t>切割气</t>
  </si>
  <si>
    <t>O2</t>
  </si>
  <si>
    <t>per M3</t>
  </si>
  <si>
    <t>RMB20 per bottle, 6 m3 per bottle</t>
  </si>
  <si>
    <t>电费</t>
  </si>
  <si>
    <t>100 cents per KW</t>
  </si>
  <si>
    <t>镜片</t>
  </si>
  <si>
    <t>hours per lens</t>
  </si>
  <si>
    <t>服务收费</t>
  </si>
  <si>
    <t>260元/小时</t>
  </si>
  <si>
    <t>年保养合同35000元,包含全年保养费用和工程师交通住宿费用,配件除外.</t>
  </si>
  <si>
    <t>气体收费</t>
  </si>
  <si>
    <t>300元/125KG</t>
  </si>
  <si>
    <t>2.5元/KG</t>
  </si>
  <si>
    <t>390元/180KG</t>
  </si>
  <si>
    <t>2.2元/KG</t>
  </si>
  <si>
    <t>包括气体管道安装费用20000元,配小罐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</si>
</sst>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  <numFmt numFmtId="178" formatCode="#,##0.00_ "/>
    <numFmt numFmtId="179" formatCode="0.0000"/>
  </numFmts>
  <fonts count="26">
    <font>
      <sz val="11"/>
      <color theme="1"/>
      <name val="等线"/>
      <charset val="134"/>
      <scheme val="minor"/>
    </font>
    <font>
      <b/>
      <sz val="24"/>
      <name val="楷体_GB2312"/>
      <charset val="134"/>
    </font>
    <font>
      <sz val="12"/>
      <color theme="1"/>
      <name val="华文中宋"/>
      <charset val="134"/>
    </font>
    <font>
      <sz val="12"/>
      <name val="华文中宋"/>
      <charset val="134"/>
    </font>
    <font>
      <sz val="12"/>
      <color indexed="10"/>
      <name val="华文中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bscript"/>
      <sz val="12"/>
      <name val="华文中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 style="medium">
        <color indexed="8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24" applyNumberFormat="0" applyAlignment="0" applyProtection="0">
      <alignment vertical="center"/>
    </xf>
    <xf numFmtId="0" fontId="15" fillId="5" borderId="25" applyNumberFormat="0" applyAlignment="0" applyProtection="0">
      <alignment vertical="center"/>
    </xf>
    <xf numFmtId="0" fontId="16" fillId="5" borderId="24" applyNumberFormat="0" applyAlignment="0" applyProtection="0">
      <alignment vertical="center"/>
    </xf>
    <xf numFmtId="0" fontId="17" fillId="6" borderId="26" applyNumberFormat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9" fontId="3" fillId="0" borderId="5" xfId="0" applyNumberFormat="1" applyFont="1" applyFill="1" applyBorder="1" applyAlignment="1" applyProtection="1">
      <alignment horizontal="center"/>
      <protection hidden="1"/>
    </xf>
    <xf numFmtId="0" fontId="2" fillId="0" borderId="5" xfId="0" applyFont="1" applyFill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179" fontId="3" fillId="0" borderId="8" xfId="0" applyNumberFormat="1" applyFont="1" applyFill="1" applyBorder="1" applyAlignment="1" applyProtection="1">
      <alignment horizontal="center"/>
      <protection hidden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3" xfId="0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 wrapText="1"/>
    </xf>
    <xf numFmtId="177" fontId="2" fillId="2" borderId="14" xfId="0" applyNumberFormat="1" applyFont="1" applyFill="1" applyBorder="1" applyAlignment="1">
      <alignment horizontal="center" vertical="center" wrapText="1"/>
    </xf>
    <xf numFmtId="178" fontId="2" fillId="2" borderId="15" xfId="0" applyNumberFormat="1" applyFont="1" applyFill="1" applyBorder="1" applyAlignment="1">
      <alignment horizontal="center" vertical="center" wrapText="1"/>
    </xf>
    <xf numFmtId="176" fontId="2" fillId="0" borderId="5" xfId="0" applyNumberFormat="1" applyFont="1" applyFill="1" applyBorder="1" applyAlignment="1">
      <alignment horizontal="center" vertical="center" wrapText="1"/>
    </xf>
    <xf numFmtId="177" fontId="2" fillId="0" borderId="5" xfId="0" applyNumberFormat="1" applyFont="1" applyFill="1" applyBorder="1" applyAlignment="1">
      <alignment horizontal="center" vertical="center" wrapText="1"/>
    </xf>
    <xf numFmtId="178" fontId="2" fillId="0" borderId="16" xfId="0" applyNumberFormat="1" applyFont="1" applyFill="1" applyBorder="1" applyAlignment="1">
      <alignment horizontal="center" vertical="center" wrapText="1"/>
    </xf>
    <xf numFmtId="176" fontId="2" fillId="0" borderId="5" xfId="0" applyNumberFormat="1" applyFont="1" applyFill="1" applyBorder="1" applyAlignment="1">
      <alignment horizontal="center" vertical="center"/>
    </xf>
    <xf numFmtId="177" fontId="2" fillId="0" borderId="5" xfId="0" applyNumberFormat="1" applyFont="1" applyFill="1" applyBorder="1" applyAlignment="1">
      <alignment horizontal="center" vertical="center"/>
    </xf>
    <xf numFmtId="176" fontId="2" fillId="0" borderId="8" xfId="0" applyNumberFormat="1" applyFont="1" applyFill="1" applyBorder="1" applyAlignment="1">
      <alignment horizontal="center" vertical="center"/>
    </xf>
    <xf numFmtId="177" fontId="2" fillId="0" borderId="8" xfId="0" applyNumberFormat="1" applyFont="1" applyFill="1" applyBorder="1" applyAlignment="1">
      <alignment horizontal="center" vertical="center"/>
    </xf>
    <xf numFmtId="178" fontId="2" fillId="0" borderId="17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7" fontId="2" fillId="0" borderId="10" xfId="0" applyNumberFormat="1" applyFont="1" applyFill="1" applyBorder="1" applyAlignment="1">
      <alignment horizontal="center" vertical="center"/>
    </xf>
    <xf numFmtId="178" fontId="2" fillId="0" borderId="18" xfId="0" applyNumberFormat="1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178" fontId="2" fillId="0" borderId="19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>
      <alignment vertical="center"/>
    </xf>
    <xf numFmtId="177" fontId="2" fillId="0" borderId="0" xfId="0" applyNumberFormat="1" applyFont="1" applyBorder="1">
      <alignment vertical="center"/>
    </xf>
    <xf numFmtId="178" fontId="2" fillId="0" borderId="19" xfId="0" applyNumberFormat="1" applyFont="1" applyBorder="1">
      <alignment vertical="center"/>
    </xf>
    <xf numFmtId="176" fontId="2" fillId="0" borderId="13" xfId="0" applyNumberFormat="1" applyFont="1" applyBorder="1">
      <alignment vertical="center"/>
    </xf>
    <xf numFmtId="177" fontId="2" fillId="0" borderId="13" xfId="0" applyNumberFormat="1" applyFont="1" applyBorder="1">
      <alignment vertical="center"/>
    </xf>
    <xf numFmtId="178" fontId="2" fillId="0" borderId="20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4"/>
  <sheetViews>
    <sheetView showGridLines="0" tabSelected="1" workbookViewId="0">
      <selection activeCell="B1" sqref="B1:L35"/>
    </sheetView>
  </sheetViews>
  <sheetFormatPr defaultColWidth="9" defaultRowHeight="13.85"/>
  <cols>
    <col min="1" max="1" width="4" customWidth="1"/>
    <col min="2" max="3" width="8.3716814159292" customWidth="1"/>
    <col min="4" max="4" width="14.2477876106195" customWidth="1"/>
    <col min="5" max="5" width="14.7522123893805" customWidth="1"/>
    <col min="6" max="6" width="10.8761061946903" customWidth="1"/>
    <col min="7" max="7" width="11.3716814159292" customWidth="1"/>
    <col min="8" max="8" width="5.75221238938053" customWidth="1"/>
    <col min="9" max="9" width="9.87610619469027" customWidth="1"/>
    <col min="10" max="10" width="8.87610619469027" style="1" customWidth="1"/>
    <col min="11" max="11" width="13.3716814159292" style="2" customWidth="1"/>
    <col min="12" max="12" width="11" style="3" customWidth="1"/>
    <col min="258" max="258" width="8.3716814159292" customWidth="1"/>
    <col min="259" max="259" width="5.87610619469027" customWidth="1"/>
    <col min="260" max="260" width="14.2477876106195" customWidth="1"/>
    <col min="261" max="261" width="14.7522123893805" customWidth="1"/>
    <col min="262" max="262" width="10.8761061946903" customWidth="1"/>
    <col min="263" max="263" width="11.3716814159292" customWidth="1"/>
    <col min="264" max="264" width="5.75221238938053" customWidth="1"/>
    <col min="265" max="265" width="9.87610619469027" customWidth="1"/>
    <col min="266" max="266" width="8.87610619469027" customWidth="1"/>
    <col min="267" max="267" width="13.3716814159292" customWidth="1"/>
    <col min="268" max="268" width="11" customWidth="1"/>
    <col min="514" max="514" width="8.3716814159292" customWidth="1"/>
    <col min="515" max="515" width="5.87610619469027" customWidth="1"/>
    <col min="516" max="516" width="14.2477876106195" customWidth="1"/>
    <col min="517" max="517" width="14.7522123893805" customWidth="1"/>
    <col min="518" max="518" width="10.8761061946903" customWidth="1"/>
    <col min="519" max="519" width="11.3716814159292" customWidth="1"/>
    <col min="520" max="520" width="5.75221238938053" customWidth="1"/>
    <col min="521" max="521" width="9.87610619469027" customWidth="1"/>
    <col min="522" max="522" width="8.87610619469027" customWidth="1"/>
    <col min="523" max="523" width="13.3716814159292" customWidth="1"/>
    <col min="524" max="524" width="11" customWidth="1"/>
    <col min="770" max="770" width="8.3716814159292" customWidth="1"/>
    <col min="771" max="771" width="5.87610619469027" customWidth="1"/>
    <col min="772" max="772" width="14.2477876106195" customWidth="1"/>
    <col min="773" max="773" width="14.7522123893805" customWidth="1"/>
    <col min="774" max="774" width="10.8761061946903" customWidth="1"/>
    <col min="775" max="775" width="11.3716814159292" customWidth="1"/>
    <col min="776" max="776" width="5.75221238938053" customWidth="1"/>
    <col min="777" max="777" width="9.87610619469027" customWidth="1"/>
    <col min="778" max="778" width="8.87610619469027" customWidth="1"/>
    <col min="779" max="779" width="13.3716814159292" customWidth="1"/>
    <col min="780" max="780" width="11" customWidth="1"/>
    <col min="1026" max="1026" width="8.3716814159292" customWidth="1"/>
    <col min="1027" max="1027" width="5.87610619469027" customWidth="1"/>
    <col min="1028" max="1028" width="14.2477876106195" customWidth="1"/>
    <col min="1029" max="1029" width="14.7522123893805" customWidth="1"/>
    <col min="1030" max="1030" width="10.8761061946903" customWidth="1"/>
    <col min="1031" max="1031" width="11.3716814159292" customWidth="1"/>
    <col min="1032" max="1032" width="5.75221238938053" customWidth="1"/>
    <col min="1033" max="1033" width="9.87610619469027" customWidth="1"/>
    <col min="1034" max="1034" width="8.87610619469027" customWidth="1"/>
    <col min="1035" max="1035" width="13.3716814159292" customWidth="1"/>
    <col min="1036" max="1036" width="11" customWidth="1"/>
    <col min="1282" max="1282" width="8.3716814159292" customWidth="1"/>
    <col min="1283" max="1283" width="5.87610619469027" customWidth="1"/>
    <col min="1284" max="1284" width="14.2477876106195" customWidth="1"/>
    <col min="1285" max="1285" width="14.7522123893805" customWidth="1"/>
    <col min="1286" max="1286" width="10.8761061946903" customWidth="1"/>
    <col min="1287" max="1287" width="11.3716814159292" customWidth="1"/>
    <col min="1288" max="1288" width="5.75221238938053" customWidth="1"/>
    <col min="1289" max="1289" width="9.87610619469027" customWidth="1"/>
    <col min="1290" max="1290" width="8.87610619469027" customWidth="1"/>
    <col min="1291" max="1291" width="13.3716814159292" customWidth="1"/>
    <col min="1292" max="1292" width="11" customWidth="1"/>
    <col min="1538" max="1538" width="8.3716814159292" customWidth="1"/>
    <col min="1539" max="1539" width="5.87610619469027" customWidth="1"/>
    <col min="1540" max="1540" width="14.2477876106195" customWidth="1"/>
    <col min="1541" max="1541" width="14.7522123893805" customWidth="1"/>
    <col min="1542" max="1542" width="10.8761061946903" customWidth="1"/>
    <col min="1543" max="1543" width="11.3716814159292" customWidth="1"/>
    <col min="1544" max="1544" width="5.75221238938053" customWidth="1"/>
    <col min="1545" max="1545" width="9.87610619469027" customWidth="1"/>
    <col min="1546" max="1546" width="8.87610619469027" customWidth="1"/>
    <col min="1547" max="1547" width="13.3716814159292" customWidth="1"/>
    <col min="1548" max="1548" width="11" customWidth="1"/>
    <col min="1794" max="1794" width="8.3716814159292" customWidth="1"/>
    <col min="1795" max="1795" width="5.87610619469027" customWidth="1"/>
    <col min="1796" max="1796" width="14.2477876106195" customWidth="1"/>
    <col min="1797" max="1797" width="14.7522123893805" customWidth="1"/>
    <col min="1798" max="1798" width="10.8761061946903" customWidth="1"/>
    <col min="1799" max="1799" width="11.3716814159292" customWidth="1"/>
    <col min="1800" max="1800" width="5.75221238938053" customWidth="1"/>
    <col min="1801" max="1801" width="9.87610619469027" customWidth="1"/>
    <col min="1802" max="1802" width="8.87610619469027" customWidth="1"/>
    <col min="1803" max="1803" width="13.3716814159292" customWidth="1"/>
    <col min="1804" max="1804" width="11" customWidth="1"/>
    <col min="2050" max="2050" width="8.3716814159292" customWidth="1"/>
    <col min="2051" max="2051" width="5.87610619469027" customWidth="1"/>
    <col min="2052" max="2052" width="14.2477876106195" customWidth="1"/>
    <col min="2053" max="2053" width="14.7522123893805" customWidth="1"/>
    <col min="2054" max="2054" width="10.8761061946903" customWidth="1"/>
    <col min="2055" max="2055" width="11.3716814159292" customWidth="1"/>
    <col min="2056" max="2056" width="5.75221238938053" customWidth="1"/>
    <col min="2057" max="2057" width="9.87610619469027" customWidth="1"/>
    <col min="2058" max="2058" width="8.87610619469027" customWidth="1"/>
    <col min="2059" max="2059" width="13.3716814159292" customWidth="1"/>
    <col min="2060" max="2060" width="11" customWidth="1"/>
    <col min="2306" max="2306" width="8.3716814159292" customWidth="1"/>
    <col min="2307" max="2307" width="5.87610619469027" customWidth="1"/>
    <col min="2308" max="2308" width="14.2477876106195" customWidth="1"/>
    <col min="2309" max="2309" width="14.7522123893805" customWidth="1"/>
    <col min="2310" max="2310" width="10.8761061946903" customWidth="1"/>
    <col min="2311" max="2311" width="11.3716814159292" customWidth="1"/>
    <col min="2312" max="2312" width="5.75221238938053" customWidth="1"/>
    <col min="2313" max="2313" width="9.87610619469027" customWidth="1"/>
    <col min="2314" max="2314" width="8.87610619469027" customWidth="1"/>
    <col min="2315" max="2315" width="13.3716814159292" customWidth="1"/>
    <col min="2316" max="2316" width="11" customWidth="1"/>
    <col min="2562" max="2562" width="8.3716814159292" customWidth="1"/>
    <col min="2563" max="2563" width="5.87610619469027" customWidth="1"/>
    <col min="2564" max="2564" width="14.2477876106195" customWidth="1"/>
    <col min="2565" max="2565" width="14.7522123893805" customWidth="1"/>
    <col min="2566" max="2566" width="10.8761061946903" customWidth="1"/>
    <col min="2567" max="2567" width="11.3716814159292" customWidth="1"/>
    <col min="2568" max="2568" width="5.75221238938053" customWidth="1"/>
    <col min="2569" max="2569" width="9.87610619469027" customWidth="1"/>
    <col min="2570" max="2570" width="8.87610619469027" customWidth="1"/>
    <col min="2571" max="2571" width="13.3716814159292" customWidth="1"/>
    <col min="2572" max="2572" width="11" customWidth="1"/>
    <col min="2818" max="2818" width="8.3716814159292" customWidth="1"/>
    <col min="2819" max="2819" width="5.87610619469027" customWidth="1"/>
    <col min="2820" max="2820" width="14.2477876106195" customWidth="1"/>
    <col min="2821" max="2821" width="14.7522123893805" customWidth="1"/>
    <col min="2822" max="2822" width="10.8761061946903" customWidth="1"/>
    <col min="2823" max="2823" width="11.3716814159292" customWidth="1"/>
    <col min="2824" max="2824" width="5.75221238938053" customWidth="1"/>
    <col min="2825" max="2825" width="9.87610619469027" customWidth="1"/>
    <col min="2826" max="2826" width="8.87610619469027" customWidth="1"/>
    <col min="2827" max="2827" width="13.3716814159292" customWidth="1"/>
    <col min="2828" max="2828" width="11" customWidth="1"/>
    <col min="3074" max="3074" width="8.3716814159292" customWidth="1"/>
    <col min="3075" max="3075" width="5.87610619469027" customWidth="1"/>
    <col min="3076" max="3076" width="14.2477876106195" customWidth="1"/>
    <col min="3077" max="3077" width="14.7522123893805" customWidth="1"/>
    <col min="3078" max="3078" width="10.8761061946903" customWidth="1"/>
    <col min="3079" max="3079" width="11.3716814159292" customWidth="1"/>
    <col min="3080" max="3080" width="5.75221238938053" customWidth="1"/>
    <col min="3081" max="3081" width="9.87610619469027" customWidth="1"/>
    <col min="3082" max="3082" width="8.87610619469027" customWidth="1"/>
    <col min="3083" max="3083" width="13.3716814159292" customWidth="1"/>
    <col min="3084" max="3084" width="11" customWidth="1"/>
    <col min="3330" max="3330" width="8.3716814159292" customWidth="1"/>
    <col min="3331" max="3331" width="5.87610619469027" customWidth="1"/>
    <col min="3332" max="3332" width="14.2477876106195" customWidth="1"/>
    <col min="3333" max="3333" width="14.7522123893805" customWidth="1"/>
    <col min="3334" max="3334" width="10.8761061946903" customWidth="1"/>
    <col min="3335" max="3335" width="11.3716814159292" customWidth="1"/>
    <col min="3336" max="3336" width="5.75221238938053" customWidth="1"/>
    <col min="3337" max="3337" width="9.87610619469027" customWidth="1"/>
    <col min="3338" max="3338" width="8.87610619469027" customWidth="1"/>
    <col min="3339" max="3339" width="13.3716814159292" customWidth="1"/>
    <col min="3340" max="3340" width="11" customWidth="1"/>
    <col min="3586" max="3586" width="8.3716814159292" customWidth="1"/>
    <col min="3587" max="3587" width="5.87610619469027" customWidth="1"/>
    <col min="3588" max="3588" width="14.2477876106195" customWidth="1"/>
    <col min="3589" max="3589" width="14.7522123893805" customWidth="1"/>
    <col min="3590" max="3590" width="10.8761061946903" customWidth="1"/>
    <col min="3591" max="3591" width="11.3716814159292" customWidth="1"/>
    <col min="3592" max="3592" width="5.75221238938053" customWidth="1"/>
    <col min="3593" max="3593" width="9.87610619469027" customWidth="1"/>
    <col min="3594" max="3594" width="8.87610619469027" customWidth="1"/>
    <col min="3595" max="3595" width="13.3716814159292" customWidth="1"/>
    <col min="3596" max="3596" width="11" customWidth="1"/>
    <col min="3842" max="3842" width="8.3716814159292" customWidth="1"/>
    <col min="3843" max="3843" width="5.87610619469027" customWidth="1"/>
    <col min="3844" max="3844" width="14.2477876106195" customWidth="1"/>
    <col min="3845" max="3845" width="14.7522123893805" customWidth="1"/>
    <col min="3846" max="3846" width="10.8761061946903" customWidth="1"/>
    <col min="3847" max="3847" width="11.3716814159292" customWidth="1"/>
    <col min="3848" max="3848" width="5.75221238938053" customWidth="1"/>
    <col min="3849" max="3849" width="9.87610619469027" customWidth="1"/>
    <col min="3850" max="3850" width="8.87610619469027" customWidth="1"/>
    <col min="3851" max="3851" width="13.3716814159292" customWidth="1"/>
    <col min="3852" max="3852" width="11" customWidth="1"/>
    <col min="4098" max="4098" width="8.3716814159292" customWidth="1"/>
    <col min="4099" max="4099" width="5.87610619469027" customWidth="1"/>
    <col min="4100" max="4100" width="14.2477876106195" customWidth="1"/>
    <col min="4101" max="4101" width="14.7522123893805" customWidth="1"/>
    <col min="4102" max="4102" width="10.8761061946903" customWidth="1"/>
    <col min="4103" max="4103" width="11.3716814159292" customWidth="1"/>
    <col min="4104" max="4104" width="5.75221238938053" customWidth="1"/>
    <col min="4105" max="4105" width="9.87610619469027" customWidth="1"/>
    <col min="4106" max="4106" width="8.87610619469027" customWidth="1"/>
    <col min="4107" max="4107" width="13.3716814159292" customWidth="1"/>
    <col min="4108" max="4108" width="11" customWidth="1"/>
    <col min="4354" max="4354" width="8.3716814159292" customWidth="1"/>
    <col min="4355" max="4355" width="5.87610619469027" customWidth="1"/>
    <col min="4356" max="4356" width="14.2477876106195" customWidth="1"/>
    <col min="4357" max="4357" width="14.7522123893805" customWidth="1"/>
    <col min="4358" max="4358" width="10.8761061946903" customWidth="1"/>
    <col min="4359" max="4359" width="11.3716814159292" customWidth="1"/>
    <col min="4360" max="4360" width="5.75221238938053" customWidth="1"/>
    <col min="4361" max="4361" width="9.87610619469027" customWidth="1"/>
    <col min="4362" max="4362" width="8.87610619469027" customWidth="1"/>
    <col min="4363" max="4363" width="13.3716814159292" customWidth="1"/>
    <col min="4364" max="4364" width="11" customWidth="1"/>
    <col min="4610" max="4610" width="8.3716814159292" customWidth="1"/>
    <col min="4611" max="4611" width="5.87610619469027" customWidth="1"/>
    <col min="4612" max="4612" width="14.2477876106195" customWidth="1"/>
    <col min="4613" max="4613" width="14.7522123893805" customWidth="1"/>
    <col min="4614" max="4614" width="10.8761061946903" customWidth="1"/>
    <col min="4615" max="4615" width="11.3716814159292" customWidth="1"/>
    <col min="4616" max="4616" width="5.75221238938053" customWidth="1"/>
    <col min="4617" max="4617" width="9.87610619469027" customWidth="1"/>
    <col min="4618" max="4618" width="8.87610619469027" customWidth="1"/>
    <col min="4619" max="4619" width="13.3716814159292" customWidth="1"/>
    <col min="4620" max="4620" width="11" customWidth="1"/>
    <col min="4866" max="4866" width="8.3716814159292" customWidth="1"/>
    <col min="4867" max="4867" width="5.87610619469027" customWidth="1"/>
    <col min="4868" max="4868" width="14.2477876106195" customWidth="1"/>
    <col min="4869" max="4869" width="14.7522123893805" customWidth="1"/>
    <col min="4870" max="4870" width="10.8761061946903" customWidth="1"/>
    <col min="4871" max="4871" width="11.3716814159292" customWidth="1"/>
    <col min="4872" max="4872" width="5.75221238938053" customWidth="1"/>
    <col min="4873" max="4873" width="9.87610619469027" customWidth="1"/>
    <col min="4874" max="4874" width="8.87610619469027" customWidth="1"/>
    <col min="4875" max="4875" width="13.3716814159292" customWidth="1"/>
    <col min="4876" max="4876" width="11" customWidth="1"/>
    <col min="5122" max="5122" width="8.3716814159292" customWidth="1"/>
    <col min="5123" max="5123" width="5.87610619469027" customWidth="1"/>
    <col min="5124" max="5124" width="14.2477876106195" customWidth="1"/>
    <col min="5125" max="5125" width="14.7522123893805" customWidth="1"/>
    <col min="5126" max="5126" width="10.8761061946903" customWidth="1"/>
    <col min="5127" max="5127" width="11.3716814159292" customWidth="1"/>
    <col min="5128" max="5128" width="5.75221238938053" customWidth="1"/>
    <col min="5129" max="5129" width="9.87610619469027" customWidth="1"/>
    <col min="5130" max="5130" width="8.87610619469027" customWidth="1"/>
    <col min="5131" max="5131" width="13.3716814159292" customWidth="1"/>
    <col min="5132" max="5132" width="11" customWidth="1"/>
    <col min="5378" max="5378" width="8.3716814159292" customWidth="1"/>
    <col min="5379" max="5379" width="5.87610619469027" customWidth="1"/>
    <col min="5380" max="5380" width="14.2477876106195" customWidth="1"/>
    <col min="5381" max="5381" width="14.7522123893805" customWidth="1"/>
    <col min="5382" max="5382" width="10.8761061946903" customWidth="1"/>
    <col min="5383" max="5383" width="11.3716814159292" customWidth="1"/>
    <col min="5384" max="5384" width="5.75221238938053" customWidth="1"/>
    <col min="5385" max="5385" width="9.87610619469027" customWidth="1"/>
    <col min="5386" max="5386" width="8.87610619469027" customWidth="1"/>
    <col min="5387" max="5387" width="13.3716814159292" customWidth="1"/>
    <col min="5388" max="5388" width="11" customWidth="1"/>
    <col min="5634" max="5634" width="8.3716814159292" customWidth="1"/>
    <col min="5635" max="5635" width="5.87610619469027" customWidth="1"/>
    <col min="5636" max="5636" width="14.2477876106195" customWidth="1"/>
    <col min="5637" max="5637" width="14.7522123893805" customWidth="1"/>
    <col min="5638" max="5638" width="10.8761061946903" customWidth="1"/>
    <col min="5639" max="5639" width="11.3716814159292" customWidth="1"/>
    <col min="5640" max="5640" width="5.75221238938053" customWidth="1"/>
    <col min="5641" max="5641" width="9.87610619469027" customWidth="1"/>
    <col min="5642" max="5642" width="8.87610619469027" customWidth="1"/>
    <col min="5643" max="5643" width="13.3716814159292" customWidth="1"/>
    <col min="5644" max="5644" width="11" customWidth="1"/>
    <col min="5890" max="5890" width="8.3716814159292" customWidth="1"/>
    <col min="5891" max="5891" width="5.87610619469027" customWidth="1"/>
    <col min="5892" max="5892" width="14.2477876106195" customWidth="1"/>
    <col min="5893" max="5893" width="14.7522123893805" customWidth="1"/>
    <col min="5894" max="5894" width="10.8761061946903" customWidth="1"/>
    <col min="5895" max="5895" width="11.3716814159292" customWidth="1"/>
    <col min="5896" max="5896" width="5.75221238938053" customWidth="1"/>
    <col min="5897" max="5897" width="9.87610619469027" customWidth="1"/>
    <col min="5898" max="5898" width="8.87610619469027" customWidth="1"/>
    <col min="5899" max="5899" width="13.3716814159292" customWidth="1"/>
    <col min="5900" max="5900" width="11" customWidth="1"/>
    <col min="6146" max="6146" width="8.3716814159292" customWidth="1"/>
    <col min="6147" max="6147" width="5.87610619469027" customWidth="1"/>
    <col min="6148" max="6148" width="14.2477876106195" customWidth="1"/>
    <col min="6149" max="6149" width="14.7522123893805" customWidth="1"/>
    <col min="6150" max="6150" width="10.8761061946903" customWidth="1"/>
    <col min="6151" max="6151" width="11.3716814159292" customWidth="1"/>
    <col min="6152" max="6152" width="5.75221238938053" customWidth="1"/>
    <col min="6153" max="6153" width="9.87610619469027" customWidth="1"/>
    <col min="6154" max="6154" width="8.87610619469027" customWidth="1"/>
    <col min="6155" max="6155" width="13.3716814159292" customWidth="1"/>
    <col min="6156" max="6156" width="11" customWidth="1"/>
    <col min="6402" max="6402" width="8.3716814159292" customWidth="1"/>
    <col min="6403" max="6403" width="5.87610619469027" customWidth="1"/>
    <col min="6404" max="6404" width="14.2477876106195" customWidth="1"/>
    <col min="6405" max="6405" width="14.7522123893805" customWidth="1"/>
    <col min="6406" max="6406" width="10.8761061946903" customWidth="1"/>
    <col min="6407" max="6407" width="11.3716814159292" customWidth="1"/>
    <col min="6408" max="6408" width="5.75221238938053" customWidth="1"/>
    <col min="6409" max="6409" width="9.87610619469027" customWidth="1"/>
    <col min="6410" max="6410" width="8.87610619469027" customWidth="1"/>
    <col min="6411" max="6411" width="13.3716814159292" customWidth="1"/>
    <col min="6412" max="6412" width="11" customWidth="1"/>
    <col min="6658" max="6658" width="8.3716814159292" customWidth="1"/>
    <col min="6659" max="6659" width="5.87610619469027" customWidth="1"/>
    <col min="6660" max="6660" width="14.2477876106195" customWidth="1"/>
    <col min="6661" max="6661" width="14.7522123893805" customWidth="1"/>
    <col min="6662" max="6662" width="10.8761061946903" customWidth="1"/>
    <col min="6663" max="6663" width="11.3716814159292" customWidth="1"/>
    <col min="6664" max="6664" width="5.75221238938053" customWidth="1"/>
    <col min="6665" max="6665" width="9.87610619469027" customWidth="1"/>
    <col min="6666" max="6666" width="8.87610619469027" customWidth="1"/>
    <col min="6667" max="6667" width="13.3716814159292" customWidth="1"/>
    <col min="6668" max="6668" width="11" customWidth="1"/>
    <col min="6914" max="6914" width="8.3716814159292" customWidth="1"/>
    <col min="6915" max="6915" width="5.87610619469027" customWidth="1"/>
    <col min="6916" max="6916" width="14.2477876106195" customWidth="1"/>
    <col min="6917" max="6917" width="14.7522123893805" customWidth="1"/>
    <col min="6918" max="6918" width="10.8761061946903" customWidth="1"/>
    <col min="6919" max="6919" width="11.3716814159292" customWidth="1"/>
    <col min="6920" max="6920" width="5.75221238938053" customWidth="1"/>
    <col min="6921" max="6921" width="9.87610619469027" customWidth="1"/>
    <col min="6922" max="6922" width="8.87610619469027" customWidth="1"/>
    <col min="6923" max="6923" width="13.3716814159292" customWidth="1"/>
    <col min="6924" max="6924" width="11" customWidth="1"/>
    <col min="7170" max="7170" width="8.3716814159292" customWidth="1"/>
    <col min="7171" max="7171" width="5.87610619469027" customWidth="1"/>
    <col min="7172" max="7172" width="14.2477876106195" customWidth="1"/>
    <col min="7173" max="7173" width="14.7522123893805" customWidth="1"/>
    <col min="7174" max="7174" width="10.8761061946903" customWidth="1"/>
    <col min="7175" max="7175" width="11.3716814159292" customWidth="1"/>
    <col min="7176" max="7176" width="5.75221238938053" customWidth="1"/>
    <col min="7177" max="7177" width="9.87610619469027" customWidth="1"/>
    <col min="7178" max="7178" width="8.87610619469027" customWidth="1"/>
    <col min="7179" max="7179" width="13.3716814159292" customWidth="1"/>
    <col min="7180" max="7180" width="11" customWidth="1"/>
    <col min="7426" max="7426" width="8.3716814159292" customWidth="1"/>
    <col min="7427" max="7427" width="5.87610619469027" customWidth="1"/>
    <col min="7428" max="7428" width="14.2477876106195" customWidth="1"/>
    <col min="7429" max="7429" width="14.7522123893805" customWidth="1"/>
    <col min="7430" max="7430" width="10.8761061946903" customWidth="1"/>
    <col min="7431" max="7431" width="11.3716814159292" customWidth="1"/>
    <col min="7432" max="7432" width="5.75221238938053" customWidth="1"/>
    <col min="7433" max="7433" width="9.87610619469027" customWidth="1"/>
    <col min="7434" max="7434" width="8.87610619469027" customWidth="1"/>
    <col min="7435" max="7435" width="13.3716814159292" customWidth="1"/>
    <col min="7436" max="7436" width="11" customWidth="1"/>
    <col min="7682" max="7682" width="8.3716814159292" customWidth="1"/>
    <col min="7683" max="7683" width="5.87610619469027" customWidth="1"/>
    <col min="7684" max="7684" width="14.2477876106195" customWidth="1"/>
    <col min="7685" max="7685" width="14.7522123893805" customWidth="1"/>
    <col min="7686" max="7686" width="10.8761061946903" customWidth="1"/>
    <col min="7687" max="7687" width="11.3716814159292" customWidth="1"/>
    <col min="7688" max="7688" width="5.75221238938053" customWidth="1"/>
    <col min="7689" max="7689" width="9.87610619469027" customWidth="1"/>
    <col min="7690" max="7690" width="8.87610619469027" customWidth="1"/>
    <col min="7691" max="7691" width="13.3716814159292" customWidth="1"/>
    <col min="7692" max="7692" width="11" customWidth="1"/>
    <col min="7938" max="7938" width="8.3716814159292" customWidth="1"/>
    <col min="7939" max="7939" width="5.87610619469027" customWidth="1"/>
    <col min="7940" max="7940" width="14.2477876106195" customWidth="1"/>
    <col min="7941" max="7941" width="14.7522123893805" customWidth="1"/>
    <col min="7942" max="7942" width="10.8761061946903" customWidth="1"/>
    <col min="7943" max="7943" width="11.3716814159292" customWidth="1"/>
    <col min="7944" max="7944" width="5.75221238938053" customWidth="1"/>
    <col min="7945" max="7945" width="9.87610619469027" customWidth="1"/>
    <col min="7946" max="7946" width="8.87610619469027" customWidth="1"/>
    <col min="7947" max="7947" width="13.3716814159292" customWidth="1"/>
    <col min="7948" max="7948" width="11" customWidth="1"/>
    <col min="8194" max="8194" width="8.3716814159292" customWidth="1"/>
    <col min="8195" max="8195" width="5.87610619469027" customWidth="1"/>
    <col min="8196" max="8196" width="14.2477876106195" customWidth="1"/>
    <col min="8197" max="8197" width="14.7522123893805" customWidth="1"/>
    <col min="8198" max="8198" width="10.8761061946903" customWidth="1"/>
    <col min="8199" max="8199" width="11.3716814159292" customWidth="1"/>
    <col min="8200" max="8200" width="5.75221238938053" customWidth="1"/>
    <col min="8201" max="8201" width="9.87610619469027" customWidth="1"/>
    <col min="8202" max="8202" width="8.87610619469027" customWidth="1"/>
    <col min="8203" max="8203" width="13.3716814159292" customWidth="1"/>
    <col min="8204" max="8204" width="11" customWidth="1"/>
    <col min="8450" max="8450" width="8.3716814159292" customWidth="1"/>
    <col min="8451" max="8451" width="5.87610619469027" customWidth="1"/>
    <col min="8452" max="8452" width="14.2477876106195" customWidth="1"/>
    <col min="8453" max="8453" width="14.7522123893805" customWidth="1"/>
    <col min="8454" max="8454" width="10.8761061946903" customWidth="1"/>
    <col min="8455" max="8455" width="11.3716814159292" customWidth="1"/>
    <col min="8456" max="8456" width="5.75221238938053" customWidth="1"/>
    <col min="8457" max="8457" width="9.87610619469027" customWidth="1"/>
    <col min="8458" max="8458" width="8.87610619469027" customWidth="1"/>
    <col min="8459" max="8459" width="13.3716814159292" customWidth="1"/>
    <col min="8460" max="8460" width="11" customWidth="1"/>
    <col min="8706" max="8706" width="8.3716814159292" customWidth="1"/>
    <col min="8707" max="8707" width="5.87610619469027" customWidth="1"/>
    <col min="8708" max="8708" width="14.2477876106195" customWidth="1"/>
    <col min="8709" max="8709" width="14.7522123893805" customWidth="1"/>
    <col min="8710" max="8710" width="10.8761061946903" customWidth="1"/>
    <col min="8711" max="8711" width="11.3716814159292" customWidth="1"/>
    <col min="8712" max="8712" width="5.75221238938053" customWidth="1"/>
    <col min="8713" max="8713" width="9.87610619469027" customWidth="1"/>
    <col min="8714" max="8714" width="8.87610619469027" customWidth="1"/>
    <col min="8715" max="8715" width="13.3716814159292" customWidth="1"/>
    <col min="8716" max="8716" width="11" customWidth="1"/>
    <col min="8962" max="8962" width="8.3716814159292" customWidth="1"/>
    <col min="8963" max="8963" width="5.87610619469027" customWidth="1"/>
    <col min="8964" max="8964" width="14.2477876106195" customWidth="1"/>
    <col min="8965" max="8965" width="14.7522123893805" customWidth="1"/>
    <col min="8966" max="8966" width="10.8761061946903" customWidth="1"/>
    <col min="8967" max="8967" width="11.3716814159292" customWidth="1"/>
    <col min="8968" max="8968" width="5.75221238938053" customWidth="1"/>
    <col min="8969" max="8969" width="9.87610619469027" customWidth="1"/>
    <col min="8970" max="8970" width="8.87610619469027" customWidth="1"/>
    <col min="8971" max="8971" width="13.3716814159292" customWidth="1"/>
    <col min="8972" max="8972" width="11" customWidth="1"/>
    <col min="9218" max="9218" width="8.3716814159292" customWidth="1"/>
    <col min="9219" max="9219" width="5.87610619469027" customWidth="1"/>
    <col min="9220" max="9220" width="14.2477876106195" customWidth="1"/>
    <col min="9221" max="9221" width="14.7522123893805" customWidth="1"/>
    <col min="9222" max="9222" width="10.8761061946903" customWidth="1"/>
    <col min="9223" max="9223" width="11.3716814159292" customWidth="1"/>
    <col min="9224" max="9224" width="5.75221238938053" customWidth="1"/>
    <col min="9225" max="9225" width="9.87610619469027" customWidth="1"/>
    <col min="9226" max="9226" width="8.87610619469027" customWidth="1"/>
    <col min="9227" max="9227" width="13.3716814159292" customWidth="1"/>
    <col min="9228" max="9228" width="11" customWidth="1"/>
    <col min="9474" max="9474" width="8.3716814159292" customWidth="1"/>
    <col min="9475" max="9475" width="5.87610619469027" customWidth="1"/>
    <col min="9476" max="9476" width="14.2477876106195" customWidth="1"/>
    <col min="9477" max="9477" width="14.7522123893805" customWidth="1"/>
    <col min="9478" max="9478" width="10.8761061946903" customWidth="1"/>
    <col min="9479" max="9479" width="11.3716814159292" customWidth="1"/>
    <col min="9480" max="9480" width="5.75221238938053" customWidth="1"/>
    <col min="9481" max="9481" width="9.87610619469027" customWidth="1"/>
    <col min="9482" max="9482" width="8.87610619469027" customWidth="1"/>
    <col min="9483" max="9483" width="13.3716814159292" customWidth="1"/>
    <col min="9484" max="9484" width="11" customWidth="1"/>
    <col min="9730" max="9730" width="8.3716814159292" customWidth="1"/>
    <col min="9731" max="9731" width="5.87610619469027" customWidth="1"/>
    <col min="9732" max="9732" width="14.2477876106195" customWidth="1"/>
    <col min="9733" max="9733" width="14.7522123893805" customWidth="1"/>
    <col min="9734" max="9734" width="10.8761061946903" customWidth="1"/>
    <col min="9735" max="9735" width="11.3716814159292" customWidth="1"/>
    <col min="9736" max="9736" width="5.75221238938053" customWidth="1"/>
    <col min="9737" max="9737" width="9.87610619469027" customWidth="1"/>
    <col min="9738" max="9738" width="8.87610619469027" customWidth="1"/>
    <col min="9739" max="9739" width="13.3716814159292" customWidth="1"/>
    <col min="9740" max="9740" width="11" customWidth="1"/>
    <col min="9986" max="9986" width="8.3716814159292" customWidth="1"/>
    <col min="9987" max="9987" width="5.87610619469027" customWidth="1"/>
    <col min="9988" max="9988" width="14.2477876106195" customWidth="1"/>
    <col min="9989" max="9989" width="14.7522123893805" customWidth="1"/>
    <col min="9990" max="9990" width="10.8761061946903" customWidth="1"/>
    <col min="9991" max="9991" width="11.3716814159292" customWidth="1"/>
    <col min="9992" max="9992" width="5.75221238938053" customWidth="1"/>
    <col min="9993" max="9993" width="9.87610619469027" customWidth="1"/>
    <col min="9994" max="9994" width="8.87610619469027" customWidth="1"/>
    <col min="9995" max="9995" width="13.3716814159292" customWidth="1"/>
    <col min="9996" max="9996" width="11" customWidth="1"/>
    <col min="10242" max="10242" width="8.3716814159292" customWidth="1"/>
    <col min="10243" max="10243" width="5.87610619469027" customWidth="1"/>
    <col min="10244" max="10244" width="14.2477876106195" customWidth="1"/>
    <col min="10245" max="10245" width="14.7522123893805" customWidth="1"/>
    <col min="10246" max="10246" width="10.8761061946903" customWidth="1"/>
    <col min="10247" max="10247" width="11.3716814159292" customWidth="1"/>
    <col min="10248" max="10248" width="5.75221238938053" customWidth="1"/>
    <col min="10249" max="10249" width="9.87610619469027" customWidth="1"/>
    <col min="10250" max="10250" width="8.87610619469027" customWidth="1"/>
    <col min="10251" max="10251" width="13.3716814159292" customWidth="1"/>
    <col min="10252" max="10252" width="11" customWidth="1"/>
    <col min="10498" max="10498" width="8.3716814159292" customWidth="1"/>
    <col min="10499" max="10499" width="5.87610619469027" customWidth="1"/>
    <col min="10500" max="10500" width="14.2477876106195" customWidth="1"/>
    <col min="10501" max="10501" width="14.7522123893805" customWidth="1"/>
    <col min="10502" max="10502" width="10.8761061946903" customWidth="1"/>
    <col min="10503" max="10503" width="11.3716814159292" customWidth="1"/>
    <col min="10504" max="10504" width="5.75221238938053" customWidth="1"/>
    <col min="10505" max="10505" width="9.87610619469027" customWidth="1"/>
    <col min="10506" max="10506" width="8.87610619469027" customWidth="1"/>
    <col min="10507" max="10507" width="13.3716814159292" customWidth="1"/>
    <col min="10508" max="10508" width="11" customWidth="1"/>
    <col min="10754" max="10754" width="8.3716814159292" customWidth="1"/>
    <col min="10755" max="10755" width="5.87610619469027" customWidth="1"/>
    <col min="10756" max="10756" width="14.2477876106195" customWidth="1"/>
    <col min="10757" max="10757" width="14.7522123893805" customWidth="1"/>
    <col min="10758" max="10758" width="10.8761061946903" customWidth="1"/>
    <col min="10759" max="10759" width="11.3716814159292" customWidth="1"/>
    <col min="10760" max="10760" width="5.75221238938053" customWidth="1"/>
    <col min="10761" max="10761" width="9.87610619469027" customWidth="1"/>
    <col min="10762" max="10762" width="8.87610619469027" customWidth="1"/>
    <col min="10763" max="10763" width="13.3716814159292" customWidth="1"/>
    <col min="10764" max="10764" width="11" customWidth="1"/>
    <col min="11010" max="11010" width="8.3716814159292" customWidth="1"/>
    <col min="11011" max="11011" width="5.87610619469027" customWidth="1"/>
    <col min="11012" max="11012" width="14.2477876106195" customWidth="1"/>
    <col min="11013" max="11013" width="14.7522123893805" customWidth="1"/>
    <col min="11014" max="11014" width="10.8761061946903" customWidth="1"/>
    <col min="11015" max="11015" width="11.3716814159292" customWidth="1"/>
    <col min="11016" max="11016" width="5.75221238938053" customWidth="1"/>
    <col min="11017" max="11017" width="9.87610619469027" customWidth="1"/>
    <col min="11018" max="11018" width="8.87610619469027" customWidth="1"/>
    <col min="11019" max="11019" width="13.3716814159292" customWidth="1"/>
    <col min="11020" max="11020" width="11" customWidth="1"/>
    <col min="11266" max="11266" width="8.3716814159292" customWidth="1"/>
    <col min="11267" max="11267" width="5.87610619469027" customWidth="1"/>
    <col min="11268" max="11268" width="14.2477876106195" customWidth="1"/>
    <col min="11269" max="11269" width="14.7522123893805" customWidth="1"/>
    <col min="11270" max="11270" width="10.8761061946903" customWidth="1"/>
    <col min="11271" max="11271" width="11.3716814159292" customWidth="1"/>
    <col min="11272" max="11272" width="5.75221238938053" customWidth="1"/>
    <col min="11273" max="11273" width="9.87610619469027" customWidth="1"/>
    <col min="11274" max="11274" width="8.87610619469027" customWidth="1"/>
    <col min="11275" max="11275" width="13.3716814159292" customWidth="1"/>
    <col min="11276" max="11276" width="11" customWidth="1"/>
    <col min="11522" max="11522" width="8.3716814159292" customWidth="1"/>
    <col min="11523" max="11523" width="5.87610619469027" customWidth="1"/>
    <col min="11524" max="11524" width="14.2477876106195" customWidth="1"/>
    <col min="11525" max="11525" width="14.7522123893805" customWidth="1"/>
    <col min="11526" max="11526" width="10.8761061946903" customWidth="1"/>
    <col min="11527" max="11527" width="11.3716814159292" customWidth="1"/>
    <col min="11528" max="11528" width="5.75221238938053" customWidth="1"/>
    <col min="11529" max="11529" width="9.87610619469027" customWidth="1"/>
    <col min="11530" max="11530" width="8.87610619469027" customWidth="1"/>
    <col min="11531" max="11531" width="13.3716814159292" customWidth="1"/>
    <col min="11532" max="11532" width="11" customWidth="1"/>
    <col min="11778" max="11778" width="8.3716814159292" customWidth="1"/>
    <col min="11779" max="11779" width="5.87610619469027" customWidth="1"/>
    <col min="11780" max="11780" width="14.2477876106195" customWidth="1"/>
    <col min="11781" max="11781" width="14.7522123893805" customWidth="1"/>
    <col min="11782" max="11782" width="10.8761061946903" customWidth="1"/>
    <col min="11783" max="11783" width="11.3716814159292" customWidth="1"/>
    <col min="11784" max="11784" width="5.75221238938053" customWidth="1"/>
    <col min="11785" max="11785" width="9.87610619469027" customWidth="1"/>
    <col min="11786" max="11786" width="8.87610619469027" customWidth="1"/>
    <col min="11787" max="11787" width="13.3716814159292" customWidth="1"/>
    <col min="11788" max="11788" width="11" customWidth="1"/>
    <col min="12034" max="12034" width="8.3716814159292" customWidth="1"/>
    <col min="12035" max="12035" width="5.87610619469027" customWidth="1"/>
    <col min="12036" max="12036" width="14.2477876106195" customWidth="1"/>
    <col min="12037" max="12037" width="14.7522123893805" customWidth="1"/>
    <col min="12038" max="12038" width="10.8761061946903" customWidth="1"/>
    <col min="12039" max="12039" width="11.3716814159292" customWidth="1"/>
    <col min="12040" max="12040" width="5.75221238938053" customWidth="1"/>
    <col min="12041" max="12041" width="9.87610619469027" customWidth="1"/>
    <col min="12042" max="12042" width="8.87610619469027" customWidth="1"/>
    <col min="12043" max="12043" width="13.3716814159292" customWidth="1"/>
    <col min="12044" max="12044" width="11" customWidth="1"/>
    <col min="12290" max="12290" width="8.3716814159292" customWidth="1"/>
    <col min="12291" max="12291" width="5.87610619469027" customWidth="1"/>
    <col min="12292" max="12292" width="14.2477876106195" customWidth="1"/>
    <col min="12293" max="12293" width="14.7522123893805" customWidth="1"/>
    <col min="12294" max="12294" width="10.8761061946903" customWidth="1"/>
    <col min="12295" max="12295" width="11.3716814159292" customWidth="1"/>
    <col min="12296" max="12296" width="5.75221238938053" customWidth="1"/>
    <col min="12297" max="12297" width="9.87610619469027" customWidth="1"/>
    <col min="12298" max="12298" width="8.87610619469027" customWidth="1"/>
    <col min="12299" max="12299" width="13.3716814159292" customWidth="1"/>
    <col min="12300" max="12300" width="11" customWidth="1"/>
    <col min="12546" max="12546" width="8.3716814159292" customWidth="1"/>
    <col min="12547" max="12547" width="5.87610619469027" customWidth="1"/>
    <col min="12548" max="12548" width="14.2477876106195" customWidth="1"/>
    <col min="12549" max="12549" width="14.7522123893805" customWidth="1"/>
    <col min="12550" max="12550" width="10.8761061946903" customWidth="1"/>
    <col min="12551" max="12551" width="11.3716814159292" customWidth="1"/>
    <col min="12552" max="12552" width="5.75221238938053" customWidth="1"/>
    <col min="12553" max="12553" width="9.87610619469027" customWidth="1"/>
    <col min="12554" max="12554" width="8.87610619469027" customWidth="1"/>
    <col min="12555" max="12555" width="13.3716814159292" customWidth="1"/>
    <col min="12556" max="12556" width="11" customWidth="1"/>
    <col min="12802" max="12802" width="8.3716814159292" customWidth="1"/>
    <col min="12803" max="12803" width="5.87610619469027" customWidth="1"/>
    <col min="12804" max="12804" width="14.2477876106195" customWidth="1"/>
    <col min="12805" max="12805" width="14.7522123893805" customWidth="1"/>
    <col min="12806" max="12806" width="10.8761061946903" customWidth="1"/>
    <col min="12807" max="12807" width="11.3716814159292" customWidth="1"/>
    <col min="12808" max="12808" width="5.75221238938053" customWidth="1"/>
    <col min="12809" max="12809" width="9.87610619469027" customWidth="1"/>
    <col min="12810" max="12810" width="8.87610619469027" customWidth="1"/>
    <col min="12811" max="12811" width="13.3716814159292" customWidth="1"/>
    <col min="12812" max="12812" width="11" customWidth="1"/>
    <col min="13058" max="13058" width="8.3716814159292" customWidth="1"/>
    <col min="13059" max="13059" width="5.87610619469027" customWidth="1"/>
    <col min="13060" max="13060" width="14.2477876106195" customWidth="1"/>
    <col min="13061" max="13061" width="14.7522123893805" customWidth="1"/>
    <col min="13062" max="13062" width="10.8761061946903" customWidth="1"/>
    <col min="13063" max="13063" width="11.3716814159292" customWidth="1"/>
    <col min="13064" max="13064" width="5.75221238938053" customWidth="1"/>
    <col min="13065" max="13065" width="9.87610619469027" customWidth="1"/>
    <col min="13066" max="13066" width="8.87610619469027" customWidth="1"/>
    <col min="13067" max="13067" width="13.3716814159292" customWidth="1"/>
    <col min="13068" max="13068" width="11" customWidth="1"/>
    <col min="13314" max="13314" width="8.3716814159292" customWidth="1"/>
    <col min="13315" max="13315" width="5.87610619469027" customWidth="1"/>
    <col min="13316" max="13316" width="14.2477876106195" customWidth="1"/>
    <col min="13317" max="13317" width="14.7522123893805" customWidth="1"/>
    <col min="13318" max="13318" width="10.8761061946903" customWidth="1"/>
    <col min="13319" max="13319" width="11.3716814159292" customWidth="1"/>
    <col min="13320" max="13320" width="5.75221238938053" customWidth="1"/>
    <col min="13321" max="13321" width="9.87610619469027" customWidth="1"/>
    <col min="13322" max="13322" width="8.87610619469027" customWidth="1"/>
    <col min="13323" max="13323" width="13.3716814159292" customWidth="1"/>
    <col min="13324" max="13324" width="11" customWidth="1"/>
    <col min="13570" max="13570" width="8.3716814159292" customWidth="1"/>
    <col min="13571" max="13571" width="5.87610619469027" customWidth="1"/>
    <col min="13572" max="13572" width="14.2477876106195" customWidth="1"/>
    <col min="13573" max="13573" width="14.7522123893805" customWidth="1"/>
    <col min="13574" max="13574" width="10.8761061946903" customWidth="1"/>
    <col min="13575" max="13575" width="11.3716814159292" customWidth="1"/>
    <col min="13576" max="13576" width="5.75221238938053" customWidth="1"/>
    <col min="13577" max="13577" width="9.87610619469027" customWidth="1"/>
    <col min="13578" max="13578" width="8.87610619469027" customWidth="1"/>
    <col min="13579" max="13579" width="13.3716814159292" customWidth="1"/>
    <col min="13580" max="13580" width="11" customWidth="1"/>
    <col min="13826" max="13826" width="8.3716814159292" customWidth="1"/>
    <col min="13827" max="13827" width="5.87610619469027" customWidth="1"/>
    <col min="13828" max="13828" width="14.2477876106195" customWidth="1"/>
    <col min="13829" max="13829" width="14.7522123893805" customWidth="1"/>
    <col min="13830" max="13830" width="10.8761061946903" customWidth="1"/>
    <col min="13831" max="13831" width="11.3716814159292" customWidth="1"/>
    <col min="13832" max="13832" width="5.75221238938053" customWidth="1"/>
    <col min="13833" max="13833" width="9.87610619469027" customWidth="1"/>
    <col min="13834" max="13834" width="8.87610619469027" customWidth="1"/>
    <col min="13835" max="13835" width="13.3716814159292" customWidth="1"/>
    <col min="13836" max="13836" width="11" customWidth="1"/>
    <col min="14082" max="14082" width="8.3716814159292" customWidth="1"/>
    <col min="14083" max="14083" width="5.87610619469027" customWidth="1"/>
    <col min="14084" max="14084" width="14.2477876106195" customWidth="1"/>
    <col min="14085" max="14085" width="14.7522123893805" customWidth="1"/>
    <col min="14086" max="14086" width="10.8761061946903" customWidth="1"/>
    <col min="14087" max="14087" width="11.3716814159292" customWidth="1"/>
    <col min="14088" max="14088" width="5.75221238938053" customWidth="1"/>
    <col min="14089" max="14089" width="9.87610619469027" customWidth="1"/>
    <col min="14090" max="14090" width="8.87610619469027" customWidth="1"/>
    <col min="14091" max="14091" width="13.3716814159292" customWidth="1"/>
    <col min="14092" max="14092" width="11" customWidth="1"/>
    <col min="14338" max="14338" width="8.3716814159292" customWidth="1"/>
    <col min="14339" max="14339" width="5.87610619469027" customWidth="1"/>
    <col min="14340" max="14340" width="14.2477876106195" customWidth="1"/>
    <col min="14341" max="14341" width="14.7522123893805" customWidth="1"/>
    <col min="14342" max="14342" width="10.8761061946903" customWidth="1"/>
    <col min="14343" max="14343" width="11.3716814159292" customWidth="1"/>
    <col min="14344" max="14344" width="5.75221238938053" customWidth="1"/>
    <col min="14345" max="14345" width="9.87610619469027" customWidth="1"/>
    <col min="14346" max="14346" width="8.87610619469027" customWidth="1"/>
    <col min="14347" max="14347" width="13.3716814159292" customWidth="1"/>
    <col min="14348" max="14348" width="11" customWidth="1"/>
    <col min="14594" max="14594" width="8.3716814159292" customWidth="1"/>
    <col min="14595" max="14595" width="5.87610619469027" customWidth="1"/>
    <col min="14596" max="14596" width="14.2477876106195" customWidth="1"/>
    <col min="14597" max="14597" width="14.7522123893805" customWidth="1"/>
    <col min="14598" max="14598" width="10.8761061946903" customWidth="1"/>
    <col min="14599" max="14599" width="11.3716814159292" customWidth="1"/>
    <col min="14600" max="14600" width="5.75221238938053" customWidth="1"/>
    <col min="14601" max="14601" width="9.87610619469027" customWidth="1"/>
    <col min="14602" max="14602" width="8.87610619469027" customWidth="1"/>
    <col min="14603" max="14603" width="13.3716814159292" customWidth="1"/>
    <col min="14604" max="14604" width="11" customWidth="1"/>
    <col min="14850" max="14850" width="8.3716814159292" customWidth="1"/>
    <col min="14851" max="14851" width="5.87610619469027" customWidth="1"/>
    <col min="14852" max="14852" width="14.2477876106195" customWidth="1"/>
    <col min="14853" max="14853" width="14.7522123893805" customWidth="1"/>
    <col min="14854" max="14854" width="10.8761061946903" customWidth="1"/>
    <col min="14855" max="14855" width="11.3716814159292" customWidth="1"/>
    <col min="14856" max="14856" width="5.75221238938053" customWidth="1"/>
    <col min="14857" max="14857" width="9.87610619469027" customWidth="1"/>
    <col min="14858" max="14858" width="8.87610619469027" customWidth="1"/>
    <col min="14859" max="14859" width="13.3716814159292" customWidth="1"/>
    <col min="14860" max="14860" width="11" customWidth="1"/>
    <col min="15106" max="15106" width="8.3716814159292" customWidth="1"/>
    <col min="15107" max="15107" width="5.87610619469027" customWidth="1"/>
    <col min="15108" max="15108" width="14.2477876106195" customWidth="1"/>
    <col min="15109" max="15109" width="14.7522123893805" customWidth="1"/>
    <col min="15110" max="15110" width="10.8761061946903" customWidth="1"/>
    <col min="15111" max="15111" width="11.3716814159292" customWidth="1"/>
    <col min="15112" max="15112" width="5.75221238938053" customWidth="1"/>
    <col min="15113" max="15113" width="9.87610619469027" customWidth="1"/>
    <col min="15114" max="15114" width="8.87610619469027" customWidth="1"/>
    <col min="15115" max="15115" width="13.3716814159292" customWidth="1"/>
    <col min="15116" max="15116" width="11" customWidth="1"/>
    <col min="15362" max="15362" width="8.3716814159292" customWidth="1"/>
    <col min="15363" max="15363" width="5.87610619469027" customWidth="1"/>
    <col min="15364" max="15364" width="14.2477876106195" customWidth="1"/>
    <col min="15365" max="15365" width="14.7522123893805" customWidth="1"/>
    <col min="15366" max="15366" width="10.8761061946903" customWidth="1"/>
    <col min="15367" max="15367" width="11.3716814159292" customWidth="1"/>
    <col min="15368" max="15368" width="5.75221238938053" customWidth="1"/>
    <col min="15369" max="15369" width="9.87610619469027" customWidth="1"/>
    <col min="15370" max="15370" width="8.87610619469027" customWidth="1"/>
    <col min="15371" max="15371" width="13.3716814159292" customWidth="1"/>
    <col min="15372" max="15372" width="11" customWidth="1"/>
    <col min="15618" max="15618" width="8.3716814159292" customWidth="1"/>
    <col min="15619" max="15619" width="5.87610619469027" customWidth="1"/>
    <col min="15620" max="15620" width="14.2477876106195" customWidth="1"/>
    <col min="15621" max="15621" width="14.7522123893805" customWidth="1"/>
    <col min="15622" max="15622" width="10.8761061946903" customWidth="1"/>
    <col min="15623" max="15623" width="11.3716814159292" customWidth="1"/>
    <col min="15624" max="15624" width="5.75221238938053" customWidth="1"/>
    <col min="15625" max="15625" width="9.87610619469027" customWidth="1"/>
    <col min="15626" max="15626" width="8.87610619469027" customWidth="1"/>
    <col min="15627" max="15627" width="13.3716814159292" customWidth="1"/>
    <col min="15628" max="15628" width="11" customWidth="1"/>
    <col min="15874" max="15874" width="8.3716814159292" customWidth="1"/>
    <col min="15875" max="15875" width="5.87610619469027" customWidth="1"/>
    <col min="15876" max="15876" width="14.2477876106195" customWidth="1"/>
    <col min="15877" max="15877" width="14.7522123893805" customWidth="1"/>
    <col min="15878" max="15878" width="10.8761061946903" customWidth="1"/>
    <col min="15879" max="15879" width="11.3716814159292" customWidth="1"/>
    <col min="15880" max="15880" width="5.75221238938053" customWidth="1"/>
    <col min="15881" max="15881" width="9.87610619469027" customWidth="1"/>
    <col min="15882" max="15882" width="8.87610619469027" customWidth="1"/>
    <col min="15883" max="15883" width="13.3716814159292" customWidth="1"/>
    <col min="15884" max="15884" width="11" customWidth="1"/>
    <col min="16130" max="16130" width="8.3716814159292" customWidth="1"/>
    <col min="16131" max="16131" width="5.87610619469027" customWidth="1"/>
    <col min="16132" max="16132" width="14.2477876106195" customWidth="1"/>
    <col min="16133" max="16133" width="14.7522123893805" customWidth="1"/>
    <col min="16134" max="16134" width="10.8761061946903" customWidth="1"/>
    <col min="16135" max="16135" width="11.3716814159292" customWidth="1"/>
    <col min="16136" max="16136" width="5.75221238938053" customWidth="1"/>
    <col min="16137" max="16137" width="9.87610619469027" customWidth="1"/>
    <col min="16138" max="16138" width="8.87610619469027" customWidth="1"/>
    <col min="16139" max="16139" width="13.3716814159292" customWidth="1"/>
    <col min="16140" max="16140" width="11" customWidth="1"/>
  </cols>
  <sheetData>
    <row r="1" ht="31.5" spans="2:12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49.5" spans="2:12"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7" t="s">
        <v>7</v>
      </c>
      <c r="I2" s="7" t="s">
        <v>8</v>
      </c>
      <c r="J2" s="35" t="s">
        <v>9</v>
      </c>
      <c r="K2" s="36" t="s">
        <v>10</v>
      </c>
      <c r="L2" s="37" t="s">
        <v>11</v>
      </c>
    </row>
    <row r="3" ht="20.25" spans="2:12">
      <c r="B3" s="8" t="s">
        <v>12</v>
      </c>
      <c r="C3" s="9" t="s">
        <v>13</v>
      </c>
      <c r="D3" s="9">
        <v>9000</v>
      </c>
      <c r="E3" s="10" t="s">
        <v>14</v>
      </c>
      <c r="F3" s="10">
        <f>2.3/60*Ocost</f>
        <v>0.127777777777778</v>
      </c>
      <c r="G3" s="9">
        <f t="shared" ref="G3:G19" si="0">Lcost</f>
        <v>0.0877777777777778</v>
      </c>
      <c r="H3" s="9">
        <v>26.4</v>
      </c>
      <c r="I3" s="9">
        <f>H3*Ecost/60</f>
        <v>0.44</v>
      </c>
      <c r="J3" s="38">
        <f t="shared" ref="J3:J19" si="1">F3+G3+I3</f>
        <v>0.655555555555556</v>
      </c>
      <c r="K3" s="39">
        <f>J3/D3*1000</f>
        <v>0.0728395061728395</v>
      </c>
      <c r="L3" s="40">
        <v>0.04</v>
      </c>
    </row>
    <row r="4" ht="20.25" spans="2:12">
      <c r="B4" s="11"/>
      <c r="C4" s="12" t="s">
        <v>13</v>
      </c>
      <c r="D4" s="12">
        <v>9500</v>
      </c>
      <c r="E4" s="12" t="s">
        <v>15</v>
      </c>
      <c r="F4" s="13">
        <f>14.6/60*Ncost</f>
        <v>0.811111111111111</v>
      </c>
      <c r="G4" s="9">
        <f t="shared" si="0"/>
        <v>0.0877777777777778</v>
      </c>
      <c r="H4" s="12">
        <v>35.5</v>
      </c>
      <c r="I4" s="9">
        <f t="shared" ref="I4:I19" si="2">H4*Ecost/60</f>
        <v>0.591666666666667</v>
      </c>
      <c r="J4" s="41">
        <f t="shared" si="1"/>
        <v>1.49055555555556</v>
      </c>
      <c r="K4" s="42">
        <f>J4/D4*1000</f>
        <v>0.156900584795322</v>
      </c>
      <c r="L4" s="40">
        <f>Lenscost/Llife/60</f>
        <v>0.0416666666666667</v>
      </c>
    </row>
    <row r="5" ht="20.25" spans="2:12">
      <c r="B5" s="11" t="s">
        <v>12</v>
      </c>
      <c r="C5" s="12" t="s">
        <v>16</v>
      </c>
      <c r="D5" s="12">
        <v>4200</v>
      </c>
      <c r="E5" s="12" t="s">
        <v>14</v>
      </c>
      <c r="F5" s="13">
        <f>2.3/60*Ocost</f>
        <v>0.127777777777778</v>
      </c>
      <c r="G5" s="9">
        <f t="shared" si="0"/>
        <v>0.0877777777777778</v>
      </c>
      <c r="H5" s="12">
        <v>26.4</v>
      </c>
      <c r="I5" s="9">
        <f>H5*Ecost/60</f>
        <v>0.44</v>
      </c>
      <c r="J5" s="41">
        <f t="shared" si="1"/>
        <v>0.655555555555556</v>
      </c>
      <c r="K5" s="42">
        <f>J5/D5*1000</f>
        <v>0.156084656084656</v>
      </c>
      <c r="L5" s="40">
        <v>0.04</v>
      </c>
    </row>
    <row r="6" ht="20.25" spans="2:12">
      <c r="B6" s="11"/>
      <c r="C6" s="14" t="s">
        <v>16</v>
      </c>
      <c r="D6" s="12">
        <v>3800</v>
      </c>
      <c r="E6" s="12" t="s">
        <v>15</v>
      </c>
      <c r="F6" s="13">
        <f>21.4/60*Ncost</f>
        <v>1.18888888888889</v>
      </c>
      <c r="G6" s="9">
        <f t="shared" si="0"/>
        <v>0.0877777777777778</v>
      </c>
      <c r="H6" s="12">
        <v>36.9</v>
      </c>
      <c r="I6" s="9">
        <f t="shared" si="2"/>
        <v>0.615</v>
      </c>
      <c r="J6" s="41">
        <f t="shared" si="1"/>
        <v>1.89166666666667</v>
      </c>
      <c r="K6" s="42">
        <f t="shared" ref="K6:K19" si="3">J6/D6*1000</f>
        <v>0.49780701754386</v>
      </c>
      <c r="L6" s="40">
        <v>0.04</v>
      </c>
    </row>
    <row r="7" ht="20.25" spans="2:12">
      <c r="B7" s="15" t="s">
        <v>12</v>
      </c>
      <c r="C7" s="12" t="s">
        <v>17</v>
      </c>
      <c r="D7" s="12">
        <v>2800</v>
      </c>
      <c r="E7" s="12" t="s">
        <v>14</v>
      </c>
      <c r="F7" s="13">
        <f>1.2/60*Ocost</f>
        <v>0.0666666666666667</v>
      </c>
      <c r="G7" s="9">
        <f t="shared" si="0"/>
        <v>0.0877777777777778</v>
      </c>
      <c r="H7" s="12">
        <v>34.2</v>
      </c>
      <c r="I7" s="9">
        <f>H7*Ecost/60</f>
        <v>0.57</v>
      </c>
      <c r="J7" s="41">
        <f t="shared" si="1"/>
        <v>0.724444444444444</v>
      </c>
      <c r="K7" s="42">
        <f t="shared" si="3"/>
        <v>0.258730158730159</v>
      </c>
      <c r="L7" s="40">
        <v>0.04</v>
      </c>
    </row>
    <row r="8" ht="20.25" spans="2:12">
      <c r="B8" s="15" t="s">
        <v>12</v>
      </c>
      <c r="C8" s="12" t="s">
        <v>18</v>
      </c>
      <c r="D8" s="12">
        <v>2000</v>
      </c>
      <c r="E8" s="12" t="s">
        <v>14</v>
      </c>
      <c r="F8" s="13">
        <f>1.2/60*Ocost</f>
        <v>0.0666666666666667</v>
      </c>
      <c r="G8" s="9">
        <f t="shared" si="0"/>
        <v>0.0877777777777778</v>
      </c>
      <c r="H8" s="12">
        <v>35</v>
      </c>
      <c r="I8" s="9">
        <f>H8*Ecost/60</f>
        <v>0.583333333333333</v>
      </c>
      <c r="J8" s="41">
        <f t="shared" si="1"/>
        <v>0.737777777777778</v>
      </c>
      <c r="K8" s="42">
        <f t="shared" si="3"/>
        <v>0.368888888888889</v>
      </c>
      <c r="L8" s="40">
        <v>0.04</v>
      </c>
    </row>
    <row r="9" ht="20.25" spans="2:12">
      <c r="B9" s="15" t="s">
        <v>12</v>
      </c>
      <c r="C9" s="12" t="s">
        <v>19</v>
      </c>
      <c r="D9" s="12">
        <v>1400</v>
      </c>
      <c r="E9" s="12" t="s">
        <v>14</v>
      </c>
      <c r="F9" s="13">
        <f>1.7/60*Ocost</f>
        <v>0.0944444444444444</v>
      </c>
      <c r="G9" s="9">
        <f t="shared" si="0"/>
        <v>0.0877777777777778</v>
      </c>
      <c r="H9" s="12">
        <v>35.5</v>
      </c>
      <c r="I9" s="9">
        <f>H9*Ecost/60</f>
        <v>0.591666666666667</v>
      </c>
      <c r="J9" s="41">
        <f t="shared" si="1"/>
        <v>0.773888888888889</v>
      </c>
      <c r="K9" s="42">
        <f t="shared" si="3"/>
        <v>0.552777777777778</v>
      </c>
      <c r="L9" s="40">
        <v>0.04</v>
      </c>
    </row>
    <row r="10" ht="20.25" spans="2:12">
      <c r="B10" s="11" t="s">
        <v>20</v>
      </c>
      <c r="C10" s="12" t="s">
        <v>21</v>
      </c>
      <c r="D10" s="12">
        <v>10000</v>
      </c>
      <c r="E10" s="12" t="s">
        <v>14</v>
      </c>
      <c r="F10" s="13">
        <f>3.3/60*Ocost</f>
        <v>0.183333333333333</v>
      </c>
      <c r="G10" s="9">
        <f t="shared" si="0"/>
        <v>0.0877777777777778</v>
      </c>
      <c r="H10" s="12">
        <v>29.7</v>
      </c>
      <c r="I10" s="9">
        <f t="shared" si="2"/>
        <v>0.495</v>
      </c>
      <c r="J10" s="41">
        <f t="shared" si="1"/>
        <v>0.766111111111111</v>
      </c>
      <c r="K10" s="42">
        <f t="shared" si="3"/>
        <v>0.0766111111111111</v>
      </c>
      <c r="L10" s="40">
        <v>0.04</v>
      </c>
    </row>
    <row r="11" ht="20.25" spans="2:12">
      <c r="B11" s="11"/>
      <c r="C11" s="12"/>
      <c r="D11" s="12">
        <v>9000</v>
      </c>
      <c r="E11" s="12" t="s">
        <v>15</v>
      </c>
      <c r="F11" s="13">
        <f>10.1/60*Ncost</f>
        <v>0.561111111111111</v>
      </c>
      <c r="G11" s="9">
        <f t="shared" si="0"/>
        <v>0.0877777777777778</v>
      </c>
      <c r="H11" s="12">
        <v>35.5</v>
      </c>
      <c r="I11" s="9">
        <f t="shared" si="2"/>
        <v>0.591666666666667</v>
      </c>
      <c r="J11" s="41">
        <f t="shared" si="1"/>
        <v>1.24055555555556</v>
      </c>
      <c r="K11" s="42">
        <f t="shared" si="3"/>
        <v>0.137839506172839</v>
      </c>
      <c r="L11" s="40">
        <v>0.04</v>
      </c>
    </row>
    <row r="12" ht="24" customHeight="1" spans="2:12">
      <c r="B12" s="15" t="s">
        <v>20</v>
      </c>
      <c r="C12" s="16" t="s">
        <v>22</v>
      </c>
      <c r="D12" s="12">
        <v>2600</v>
      </c>
      <c r="E12" s="12" t="s">
        <v>23</v>
      </c>
      <c r="F12" s="13">
        <f>24/60*Ncost</f>
        <v>1.33333333333333</v>
      </c>
      <c r="G12" s="9">
        <v>0.08777778</v>
      </c>
      <c r="H12" s="12">
        <v>36.9</v>
      </c>
      <c r="I12" s="9">
        <v>0.369</v>
      </c>
      <c r="J12" s="41">
        <f t="shared" si="1"/>
        <v>1.79011111333333</v>
      </c>
      <c r="K12" s="42">
        <f t="shared" si="3"/>
        <v>0.688504274358974</v>
      </c>
      <c r="L12" s="40">
        <v>0.04</v>
      </c>
    </row>
    <row r="13" ht="24.95" customHeight="1" spans="2:12">
      <c r="B13" s="15" t="s">
        <v>20</v>
      </c>
      <c r="C13" s="16" t="s">
        <v>24</v>
      </c>
      <c r="D13" s="12">
        <v>2000</v>
      </c>
      <c r="E13" s="12" t="s">
        <v>23</v>
      </c>
      <c r="F13" s="13">
        <f>40.6/60*Ncost</f>
        <v>2.25555555555556</v>
      </c>
      <c r="G13" s="9">
        <v>0.08777778</v>
      </c>
      <c r="H13" s="12">
        <v>36.9</v>
      </c>
      <c r="I13" s="9">
        <v>0.369</v>
      </c>
      <c r="J13" s="41">
        <f t="shared" si="1"/>
        <v>2.71233333555556</v>
      </c>
      <c r="K13" s="42">
        <f t="shared" si="3"/>
        <v>1.35616666777778</v>
      </c>
      <c r="L13" s="40">
        <v>0.04</v>
      </c>
    </row>
    <row r="14" ht="20.25" spans="2:12">
      <c r="B14" s="11" t="s">
        <v>25</v>
      </c>
      <c r="C14" s="16" t="s">
        <v>13</v>
      </c>
      <c r="D14" s="12">
        <v>9500</v>
      </c>
      <c r="E14" s="12" t="s">
        <v>15</v>
      </c>
      <c r="F14" s="13">
        <f>16.9/60*Ncost</f>
        <v>0.938888888888889</v>
      </c>
      <c r="G14" s="9">
        <f t="shared" si="0"/>
        <v>0.0877777777777778</v>
      </c>
      <c r="H14" s="12">
        <v>35.5</v>
      </c>
      <c r="I14" s="9">
        <f>H14*Ecost/60</f>
        <v>0.591666666666667</v>
      </c>
      <c r="J14" s="41">
        <f t="shared" si="1"/>
        <v>1.61833333333333</v>
      </c>
      <c r="K14" s="42">
        <f t="shared" si="3"/>
        <v>0.170350877192982</v>
      </c>
      <c r="L14" s="40">
        <v>0.04</v>
      </c>
    </row>
    <row r="15" ht="20.25" spans="2:12">
      <c r="B15" s="11"/>
      <c r="C15" s="16" t="s">
        <v>13</v>
      </c>
      <c r="D15" s="12">
        <v>10000</v>
      </c>
      <c r="E15" s="12" t="s">
        <v>14</v>
      </c>
      <c r="F15" s="13">
        <f>3.3/60*Ocost</f>
        <v>0.183333333333333</v>
      </c>
      <c r="G15" s="9">
        <f t="shared" si="0"/>
        <v>0.0877777777777778</v>
      </c>
      <c r="H15" s="12">
        <v>29.7</v>
      </c>
      <c r="I15" s="9">
        <f>H15*Ecost/60</f>
        <v>0.495</v>
      </c>
      <c r="J15" s="41">
        <f t="shared" si="1"/>
        <v>0.766111111111111</v>
      </c>
      <c r="K15" s="42">
        <f t="shared" si="3"/>
        <v>0.0766111111111111</v>
      </c>
      <c r="L15" s="40">
        <v>0.04</v>
      </c>
    </row>
    <row r="16" ht="20.25" spans="2:12">
      <c r="B16" s="11" t="s">
        <v>25</v>
      </c>
      <c r="C16" s="12" t="s">
        <v>26</v>
      </c>
      <c r="D16" s="12">
        <v>6500</v>
      </c>
      <c r="E16" s="12" t="s">
        <v>15</v>
      </c>
      <c r="F16" s="13">
        <f>16.9/60*Ncost</f>
        <v>0.938888888888889</v>
      </c>
      <c r="G16" s="9">
        <f>Lcost</f>
        <v>0.0877777777777778</v>
      </c>
      <c r="H16" s="12">
        <v>36.9</v>
      </c>
      <c r="I16" s="9">
        <f t="shared" si="2"/>
        <v>0.615</v>
      </c>
      <c r="J16" s="41">
        <f t="shared" si="1"/>
        <v>1.64166666666667</v>
      </c>
      <c r="K16" s="42">
        <f t="shared" si="3"/>
        <v>0.252564102564103</v>
      </c>
      <c r="L16" s="40">
        <v>0.04</v>
      </c>
    </row>
    <row r="17" ht="20.25" spans="2:12">
      <c r="B17" s="11"/>
      <c r="C17" s="16"/>
      <c r="D17" s="12">
        <v>7900</v>
      </c>
      <c r="E17" s="12" t="s">
        <v>14</v>
      </c>
      <c r="F17" s="13">
        <f>4/60*Ocost</f>
        <v>0.222222222222222</v>
      </c>
      <c r="G17" s="9">
        <f t="shared" si="0"/>
        <v>0.0877777777777778</v>
      </c>
      <c r="H17" s="12">
        <v>31.2</v>
      </c>
      <c r="I17" s="9">
        <f t="shared" si="2"/>
        <v>0.52</v>
      </c>
      <c r="J17" s="41">
        <f t="shared" si="1"/>
        <v>0.83</v>
      </c>
      <c r="K17" s="42">
        <f t="shared" si="3"/>
        <v>0.105063291139241</v>
      </c>
      <c r="L17" s="40">
        <v>0.04</v>
      </c>
    </row>
    <row r="18" ht="20.25" spans="2:12">
      <c r="B18" s="15" t="s">
        <v>25</v>
      </c>
      <c r="C18" s="12" t="s">
        <v>16</v>
      </c>
      <c r="D18" s="12">
        <v>4200</v>
      </c>
      <c r="E18" s="12" t="s">
        <v>15</v>
      </c>
      <c r="F18" s="13">
        <f>24.5/60*Ncost</f>
        <v>1.36111111111111</v>
      </c>
      <c r="G18" s="9">
        <f>Lcost</f>
        <v>0.0877777777777778</v>
      </c>
      <c r="H18" s="12">
        <v>36.9</v>
      </c>
      <c r="I18" s="9">
        <f t="shared" si="2"/>
        <v>0.615</v>
      </c>
      <c r="J18" s="41">
        <f t="shared" si="1"/>
        <v>2.06388888888889</v>
      </c>
      <c r="K18" s="42">
        <f t="shared" si="3"/>
        <v>0.491402116402116</v>
      </c>
      <c r="L18" s="40">
        <v>0.04</v>
      </c>
    </row>
    <row r="19" ht="21" spans="2:12">
      <c r="B19" s="17"/>
      <c r="C19" s="18"/>
      <c r="D19" s="19">
        <v>5800</v>
      </c>
      <c r="E19" s="19" t="s">
        <v>14</v>
      </c>
      <c r="F19" s="20">
        <f>4.4/60*Ocost</f>
        <v>0.244444444444444</v>
      </c>
      <c r="G19" s="21">
        <f t="shared" si="0"/>
        <v>0.0877777777777778</v>
      </c>
      <c r="H19" s="19">
        <v>32.7</v>
      </c>
      <c r="I19" s="21">
        <f t="shared" si="2"/>
        <v>0.545</v>
      </c>
      <c r="J19" s="43">
        <f t="shared" si="1"/>
        <v>0.877222222222222</v>
      </c>
      <c r="K19" s="44">
        <f t="shared" si="3"/>
        <v>0.151245210727969</v>
      </c>
      <c r="L19" s="45">
        <v>0.04</v>
      </c>
    </row>
    <row r="20" ht="17.25" spans="2:12">
      <c r="B20" s="22"/>
      <c r="C20" s="22"/>
      <c r="D20" s="22"/>
      <c r="E20" s="22"/>
      <c r="F20" s="22"/>
      <c r="G20" s="22"/>
      <c r="H20" s="22"/>
      <c r="I20" s="22"/>
      <c r="J20" s="46"/>
      <c r="K20" s="47"/>
      <c r="L20" s="48"/>
    </row>
    <row r="21" ht="16.5" spans="2:12">
      <c r="B21" s="23"/>
      <c r="C21" s="24"/>
      <c r="D21" s="24" t="s">
        <v>27</v>
      </c>
      <c r="E21" s="24" t="s">
        <v>28</v>
      </c>
      <c r="F21" s="24">
        <f>700/150/60+70/150/60+400/3000/60</f>
        <v>0.0877777777777778</v>
      </c>
      <c r="G21" s="24"/>
      <c r="H21" s="24"/>
      <c r="I21" s="24" t="s">
        <v>29</v>
      </c>
      <c r="J21" s="49"/>
      <c r="K21" s="50"/>
      <c r="L21" s="51"/>
    </row>
    <row r="22" ht="16.5" spans="2:12">
      <c r="B22" s="25"/>
      <c r="C22" s="22"/>
      <c r="D22" s="22"/>
      <c r="E22" s="22" t="s">
        <v>23</v>
      </c>
      <c r="F22" s="22"/>
      <c r="G22" s="22"/>
      <c r="H22" s="26" t="s">
        <v>30</v>
      </c>
      <c r="I22" s="52"/>
      <c r="J22" s="46"/>
      <c r="K22" s="47"/>
      <c r="L22" s="53"/>
    </row>
    <row r="23" ht="16.5" spans="2:12">
      <c r="B23" s="25"/>
      <c r="C23" s="22"/>
      <c r="D23" s="22"/>
      <c r="E23" s="22" t="s">
        <v>31</v>
      </c>
      <c r="F23" s="22"/>
      <c r="G23" s="22"/>
      <c r="H23" s="26" t="s">
        <v>32</v>
      </c>
      <c r="I23" s="22"/>
      <c r="J23" s="46"/>
      <c r="K23" s="47"/>
      <c r="L23" s="53"/>
    </row>
    <row r="24" ht="16.5" spans="2:12">
      <c r="B24" s="25"/>
      <c r="C24" s="22"/>
      <c r="D24" s="22" t="s">
        <v>33</v>
      </c>
      <c r="E24" s="22" t="s">
        <v>34</v>
      </c>
      <c r="F24" s="22">
        <f>20/6</f>
        <v>3.33333333333333</v>
      </c>
      <c r="G24" s="22" t="s">
        <v>35</v>
      </c>
      <c r="H24" s="22"/>
      <c r="I24" s="26" t="s">
        <v>36</v>
      </c>
      <c r="J24" s="46"/>
      <c r="K24" s="47"/>
      <c r="L24" s="53"/>
    </row>
    <row r="25" ht="16.5" spans="2:12">
      <c r="B25" s="25"/>
      <c r="C25" s="22"/>
      <c r="D25" s="22"/>
      <c r="E25" s="22" t="s">
        <v>23</v>
      </c>
      <c r="F25" s="22">
        <f>20/6</f>
        <v>3.33333333333333</v>
      </c>
      <c r="G25" s="22" t="s">
        <v>35</v>
      </c>
      <c r="H25" s="22"/>
      <c r="I25" s="26" t="s">
        <v>36</v>
      </c>
      <c r="J25" s="46"/>
      <c r="K25" s="47"/>
      <c r="L25" s="53"/>
    </row>
    <row r="26" ht="16.5" spans="2:12">
      <c r="B26" s="25"/>
      <c r="C26" s="22"/>
      <c r="D26" s="22"/>
      <c r="E26" s="22"/>
      <c r="F26" s="22"/>
      <c r="G26" s="22"/>
      <c r="H26" s="22"/>
      <c r="I26" s="22"/>
      <c r="J26" s="46"/>
      <c r="K26" s="47"/>
      <c r="L26" s="53"/>
    </row>
    <row r="27" ht="16.5" spans="2:12">
      <c r="B27" s="25"/>
      <c r="C27" s="22"/>
      <c r="D27" s="22" t="s">
        <v>37</v>
      </c>
      <c r="E27" s="22">
        <v>1</v>
      </c>
      <c r="F27" s="26" t="s">
        <v>38</v>
      </c>
      <c r="G27" s="22"/>
      <c r="H27" s="22"/>
      <c r="I27" s="22"/>
      <c r="J27" s="46"/>
      <c r="K27" s="47"/>
      <c r="L27" s="53"/>
    </row>
    <row r="28" ht="16.5" spans="2:12">
      <c r="B28" s="25"/>
      <c r="C28" s="22"/>
      <c r="D28" s="22"/>
      <c r="E28" s="22"/>
      <c r="F28" s="22"/>
      <c r="G28" s="22"/>
      <c r="H28" s="22"/>
      <c r="I28" s="22"/>
      <c r="J28" s="46"/>
      <c r="K28" s="47"/>
      <c r="L28" s="53"/>
    </row>
    <row r="29" ht="16.5" spans="2:12">
      <c r="B29" s="25"/>
      <c r="C29" s="22"/>
      <c r="D29" s="22" t="s">
        <v>39</v>
      </c>
      <c r="E29" s="22">
        <v>5000</v>
      </c>
      <c r="F29" s="26">
        <v>2000</v>
      </c>
      <c r="G29" s="26" t="s">
        <v>40</v>
      </c>
      <c r="H29" s="22"/>
      <c r="I29" s="22"/>
      <c r="J29" s="46"/>
      <c r="K29" s="47"/>
      <c r="L29" s="53"/>
    </row>
    <row r="30" ht="16.5" spans="2:12">
      <c r="B30" s="27"/>
      <c r="C30" s="28"/>
      <c r="D30" s="28"/>
      <c r="E30" s="22"/>
      <c r="F30" s="22"/>
      <c r="G30" s="22"/>
      <c r="H30" s="22"/>
      <c r="I30" s="22"/>
      <c r="J30" s="46"/>
      <c r="K30" s="47"/>
      <c r="L30" s="53"/>
    </row>
    <row r="31" ht="16.5" spans="2:12">
      <c r="B31" s="29" t="s">
        <v>41</v>
      </c>
      <c r="C31" s="30"/>
      <c r="D31" s="31" t="s">
        <v>42</v>
      </c>
      <c r="E31" s="28" t="s">
        <v>43</v>
      </c>
      <c r="F31" s="28"/>
      <c r="G31" s="28"/>
      <c r="H31" s="28"/>
      <c r="I31" s="28"/>
      <c r="J31" s="54"/>
      <c r="K31" s="55"/>
      <c r="L31" s="56"/>
    </row>
    <row r="32" ht="20.25" spans="2:12">
      <c r="B32" s="27" t="s">
        <v>44</v>
      </c>
      <c r="C32" s="28"/>
      <c r="D32" s="12" t="s">
        <v>15</v>
      </c>
      <c r="E32" s="28" t="s">
        <v>45</v>
      </c>
      <c r="F32" s="28" t="s">
        <v>46</v>
      </c>
      <c r="G32" s="28"/>
      <c r="H32" s="28"/>
      <c r="I32" s="28"/>
      <c r="J32" s="54"/>
      <c r="K32" s="55"/>
      <c r="L32" s="56"/>
    </row>
    <row r="33" ht="20.25" spans="2:12">
      <c r="B33" s="27"/>
      <c r="C33" s="28"/>
      <c r="D33" s="12" t="s">
        <v>14</v>
      </c>
      <c r="E33" s="28" t="s">
        <v>47</v>
      </c>
      <c r="F33" s="28" t="s">
        <v>48</v>
      </c>
      <c r="G33" s="28"/>
      <c r="H33" s="28"/>
      <c r="I33" s="28"/>
      <c r="J33" s="54"/>
      <c r="K33" s="55"/>
      <c r="L33" s="56"/>
    </row>
    <row r="34" ht="17.25" spans="2:12">
      <c r="B34" s="32"/>
      <c r="C34" s="33"/>
      <c r="D34" s="34" t="s">
        <v>49</v>
      </c>
      <c r="E34" s="33"/>
      <c r="F34" s="33"/>
      <c r="G34" s="33"/>
      <c r="H34" s="33"/>
      <c r="I34" s="33"/>
      <c r="J34" s="57"/>
      <c r="K34" s="58"/>
      <c r="L34" s="59"/>
    </row>
  </sheetData>
  <mergeCells count="9">
    <mergeCell ref="B1:L1"/>
    <mergeCell ref="B3:B4"/>
    <mergeCell ref="B10:B11"/>
    <mergeCell ref="B14:B15"/>
    <mergeCell ref="B16:B17"/>
    <mergeCell ref="B18:B19"/>
    <mergeCell ref="C10:C11"/>
    <mergeCell ref="C16:C17"/>
    <mergeCell ref="C18:C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海绵没宝宝</cp:lastModifiedBy>
  <dcterms:created xsi:type="dcterms:W3CDTF">2019-05-20T05:26:00Z</dcterms:created>
  <dcterms:modified xsi:type="dcterms:W3CDTF">2024-02-07T11:51:23Z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6604A8E31A6C49C28545B399CF8DD114_11</vt:lpwstr>
  </property>
  <property fmtid="{D5CDD505-2E9C-101B-9397-08002B2CF9AE}" pid="3" name="KSOProductBuildVer">
    <vt:lpwstr>2052-12.1.0.16250</vt:lpwstr>
  </property>
  <property fmtid="{D5CDD505-2E9C-101B-9397-08002B2CF9AE}" pid="4" name="KSOTemplateUUID">
    <vt:lpwstr>v1.0_mb_k5Rp138zCLRCe21+z5vEaw==</vt:lpwstr>
  </property>
</Properties>
</file>