
<file path=[Content_Types].xml><?xml version="1.0" encoding="utf-8"?>
<Types xmlns="http://schemas.openxmlformats.org/package/2006/content-types">
  <Default Extension="vml" ContentType="application/vnd.openxmlformats-officedocument.vmlDrawing"/>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2.xml" ContentType="application/vnd.ms-excel.control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990" windowHeight="12375"/>
  </bookViews>
  <sheets>
    <sheet name="未名潮管理工具库"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<sst xmlns="http://schemas.openxmlformats.org/spreadsheetml/2006/main" count="42" uniqueCount="41">
  <si>
    <t xml:space="preserve">         仓储物流管理工具——物品库存控制管理</t>
  </si>
  <si>
    <r>
      <rPr>
        <b/>
        <sz val="18"/>
        <color theme="0" tint="-0.5"/>
        <rFont val="微软雅黑"/>
        <charset val="134"/>
      </rPr>
      <t>代销产品库存管制卡</t>
    </r>
    <r>
      <rPr>
        <sz val="18"/>
        <color theme="0" tint="-0.5"/>
        <rFont val="微软雅黑"/>
        <charset val="134"/>
      </rPr>
      <t>（订货点法，适合单品，整月每日跟踪）</t>
    </r>
  </si>
  <si>
    <t>今天是</t>
  </si>
  <si>
    <t>说明：本工具主要采用订货点法来有效监控某一代销产品的库存数据并降低采购成本。特点1：订货点为自动计算，计算科学，工具设计专业；特点2：自动提示及时补货；特点3：首行醒目、自动显示当日结存数据及库存状态。其中日耗量、最低安全库存、订货点、今日结存、库存状态、入库合计、出库合计、结存数量等均为自动生成，无需录入数据。注：订货点法适合日常需求相对稳定、频繁、销售量较大的产品。（“调拨”适合拥有多个门店或者子公司的企业；如果有退货，可以以负数形式计入采购数量范围）</t>
  </si>
  <si>
    <t>仓库：                                               仓管负责人：                                                 制表人：                                                                  文件编号No：</t>
  </si>
  <si>
    <t>编号</t>
  </si>
  <si>
    <t>品名</t>
  </si>
  <si>
    <t>规格</t>
  </si>
  <si>
    <t>单位</t>
  </si>
  <si>
    <t>储位</t>
  </si>
  <si>
    <t>期初数量</t>
  </si>
  <si>
    <t>月均出库量</t>
  </si>
  <si>
    <t>日均需求</t>
  </si>
  <si>
    <t>采购周期</t>
  </si>
  <si>
    <t>紧急采购周期</t>
  </si>
  <si>
    <t>最低安全库存</t>
  </si>
  <si>
    <t>订货点</t>
  </si>
  <si>
    <t>今日结存</t>
  </si>
  <si>
    <t>今日库存状态</t>
  </si>
  <si>
    <t>当前月份</t>
  </si>
  <si>
    <t>日期</t>
  </si>
  <si>
    <t>入库</t>
  </si>
  <si>
    <t>出库</t>
  </si>
  <si>
    <t>损耗</t>
  </si>
  <si>
    <t>结存</t>
  </si>
  <si>
    <t>采购数量</t>
  </si>
  <si>
    <t>退仓数量</t>
  </si>
  <si>
    <t>调拨数量</t>
  </si>
  <si>
    <t>当日入库合计</t>
  </si>
  <si>
    <t>销售数量</t>
  </si>
  <si>
    <t>赠品数量</t>
  </si>
  <si>
    <t>内部领用</t>
  </si>
  <si>
    <t>当日出库合计</t>
  </si>
  <si>
    <t>报废数量</t>
  </si>
  <si>
    <t>损坏数量</t>
  </si>
  <si>
    <t>数量</t>
  </si>
  <si>
    <t>库存状态</t>
  </si>
  <si>
    <t>合计</t>
  </si>
  <si>
    <t>核准人：                            审批人：                         仓管负责人：                           制表人：</t>
  </si>
  <si>
    <t>版权所有：                                                                  北京未名潮管理顾问有限公司</t>
  </si>
  <si>
    <t>版权所有：北京未名潮管理顾问有限公司。若有任何疑问，请发送邮件至12642@126.com,或QQ191915585，感谢您选择我们的产品！</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</si>
</sst>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7" formatCode="&quot;￥&quot;#,##0.00;&quot;￥&quot;\-#,##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yyyy/m/d;@"/>
    <numFmt numFmtId="178" formatCode="yyyy&quot;年&quot;m&quot;月&quot;d&quot;日&quot;;@"/>
    <numFmt numFmtId="179" formatCode="#&quot;天&quot;"/>
  </numFmts>
  <fonts count="45">
    <font>
      <sz val="11"/>
      <color theme="1"/>
      <name val="宋体"/>
      <charset val="134"/>
      <scheme val="minor"/>
    </font>
    <font>
      <sz val="12"/>
      <color theme="1"/>
      <name val="宋体"/>
      <charset val="134"/>
      <scheme val="minor"/>
    </font>
    <font>
      <b/>
      <sz val="11"/>
      <color theme="1"/>
      <name val="宋体"/>
      <charset val="134"/>
      <scheme val="minor"/>
    </font>
    <font>
      <b/>
      <sz val="18"/>
      <color theme="0"/>
      <name val="微软雅黑"/>
      <charset val="134"/>
    </font>
    <font>
      <b/>
      <sz val="18"/>
      <color theme="0" tint="-0.5"/>
      <name val="微软雅黑"/>
      <charset val="134"/>
    </font>
    <font>
      <sz val="12"/>
      <color theme="1"/>
      <name val="微软雅黑"/>
      <charset val="134"/>
    </font>
    <font>
      <sz val="11"/>
      <name val="微软雅黑"/>
      <charset val="134"/>
    </font>
    <font>
      <b/>
      <sz val="11"/>
      <color theme="1"/>
      <name val="微软雅黑"/>
      <charset val="134"/>
    </font>
    <font>
      <sz val="10"/>
      <color theme="1"/>
      <name val="微软雅黑"/>
      <charset val="134"/>
    </font>
    <font>
      <sz val="12"/>
      <color theme="0"/>
      <name val="微软雅黑"/>
      <charset val="134"/>
    </font>
    <font>
      <b/>
      <sz val="11"/>
      <color theme="0"/>
      <name val="微软雅黑"/>
      <charset val="134"/>
    </font>
    <font>
      <sz val="11"/>
      <color theme="0"/>
      <name val="微软雅黑"/>
      <charset val="134"/>
    </font>
    <font>
      <sz val="10"/>
      <name val="微软雅黑"/>
      <charset val="134"/>
    </font>
    <font>
      <b/>
      <sz val="10"/>
      <name val="微软雅黑"/>
      <charset val="134"/>
    </font>
    <font>
      <b/>
      <sz val="10"/>
      <color theme="1"/>
      <name val="微软雅黑"/>
      <charset val="134"/>
    </font>
    <font>
      <sz val="11"/>
      <color theme="1"/>
      <name val="楷体_GB2312"/>
      <charset val="134"/>
    </font>
    <font>
      <sz val="10"/>
      <color theme="0" tint="-0.5"/>
      <name val="宋体"/>
      <charset val="134"/>
    </font>
    <font>
      <b/>
      <sz val="12"/>
      <color theme="1" tint="0.5"/>
      <name val="微软雅黑"/>
      <charset val="134"/>
    </font>
    <font>
      <b/>
      <sz val="14"/>
      <color theme="1" tint="0.5"/>
      <name val="微软雅黑"/>
      <charset val="134"/>
    </font>
    <font>
      <b/>
      <sz val="14"/>
      <name val="微软雅黑"/>
      <charset val="134"/>
    </font>
    <font>
      <b/>
      <sz val="10"/>
      <color theme="9" tint="-0.25"/>
      <name val="微软雅黑"/>
      <charset val="134"/>
    </font>
    <font>
      <b/>
      <sz val="11"/>
      <name val="微软雅黑"/>
      <charset val="134"/>
    </font>
    <font>
      <sz val="11"/>
      <color theme="1"/>
      <name val="微软雅黑"/>
      <charset val="134"/>
    </font>
    <font>
      <sz val="9"/>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宋体"/>
      <charset val="134"/>
    </font>
    <font>
      <sz val="18"/>
      <color theme="0" tint="-0.5"/>
      <name val="微软雅黑"/>
      <charset val="134"/>
    </font>
  </fonts>
  <fills count="47">
    <fill>
      <patternFill patternType="none"/>
    </fill>
    <fill>
      <patternFill patternType="gray125"/>
    </fill>
    <fill>
      <patternFill patternType="solid">
        <fgColor rgb="FFB0A676"/>
        <bgColor indexed="64"/>
      </patternFill>
    </fill>
    <fill>
      <patternFill patternType="solid">
        <fgColor theme="2"/>
        <bgColor indexed="64"/>
      </patternFill>
    </fill>
    <fill>
      <patternFill patternType="solid">
        <fgColor theme="8" tint="0.8"/>
        <bgColor indexed="64"/>
      </patternFill>
    </fill>
    <fill>
      <patternFill patternType="solid">
        <fgColor theme="6" tint="0.6"/>
        <bgColor indexed="64"/>
      </patternFill>
    </fill>
    <fill>
      <patternFill patternType="solid">
        <fgColor theme="0"/>
        <bgColor indexed="64"/>
      </patternFill>
    </fill>
    <fill>
      <patternFill patternType="solid">
        <fgColor theme="1" tint="0.35"/>
        <bgColor indexed="64"/>
      </patternFill>
    </fill>
    <fill>
      <patternFill patternType="solid">
        <fgColor theme="6" tint="-0.25"/>
        <bgColor indexed="64"/>
      </patternFill>
    </fill>
    <fill>
      <patternFill patternType="solid">
        <fgColor theme="0" tint="-0.05"/>
        <bgColor indexed="64"/>
      </patternFill>
    </fill>
    <fill>
      <patternFill patternType="solid">
        <fgColor theme="0" tint="-0.25"/>
        <bgColor indexed="64"/>
      </patternFill>
    </fill>
    <fill>
      <patternFill patternType="solid">
        <fgColor theme="6" tint="0.8"/>
        <bgColor indexed="64"/>
      </patternFill>
    </fill>
    <fill>
      <patternFill patternType="solid">
        <fgColor rgb="FFFFFF00"/>
        <bgColor indexed="64"/>
      </patternFill>
    </fill>
    <fill>
      <patternFill patternType="solid">
        <fgColor theme="0" tint="-0.15"/>
        <bgColor indexed="64"/>
      </patternFill>
    </fill>
    <fill>
      <patternFill patternType="solid">
        <fgColor rgb="FF0070C0"/>
        <bgColor indexed="64"/>
      </patternFill>
    </fill>
    <fill>
      <patternFill patternType="solid">
        <fgColor theme="7" tint="-0.2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right/>
      <top/>
      <bottom style="thin">
        <color auto="1"/>
      </bottom>
      <diagonal/>
    </border>
    <border>
      <left style="thin">
        <color theme="0" tint="-0.25"/>
      </left>
      <right style="thin">
        <color theme="0" tint="-0.25"/>
      </right>
      <top/>
      <bottom style="thin">
        <color theme="0" tint="-0.25"/>
      </bottom>
      <diagonal/>
    </border>
    <border>
      <left style="thin">
        <color theme="0" tint="-0.25"/>
      </left>
      <right style="thin">
        <color theme="0" tint="-0.25"/>
      </right>
      <top style="thin">
        <color theme="0" tint="-0.25"/>
      </top>
      <bottom style="thin">
        <color theme="0" tint="-0.25"/>
      </bottom>
      <diagonal/>
    </border>
    <border>
      <left style="thin">
        <color theme="0" tint="-0.25"/>
      </left>
      <right style="thin">
        <color theme="0" tint="-0.25"/>
      </right>
      <top style="thin">
        <color theme="0" tint="-0.25"/>
      </top>
      <bottom/>
      <diagonal/>
    </border>
    <border>
      <left style="thin">
        <color theme="0" tint="-0.25"/>
      </left>
      <right/>
      <top/>
      <bottom/>
      <diagonal/>
    </border>
    <border>
      <left style="thin">
        <color theme="0" tint="-0.25"/>
      </left>
      <right/>
      <top style="thin">
        <color theme="0" tint="-0.25"/>
      </top>
      <bottom style="thin">
        <color theme="0" tint="-0.25"/>
      </bottom>
      <diagonal/>
    </border>
    <border>
      <left/>
      <right/>
      <top style="thin">
        <color theme="0" tint="-0.25"/>
      </top>
      <bottom style="thin">
        <color theme="0" tint="-0.25"/>
      </bottom>
      <diagonal/>
    </border>
    <border>
      <left/>
      <right style="thin">
        <color theme="0" tint="-0.25"/>
      </right>
      <top style="thin">
        <color theme="0" tint="-0.25"/>
      </top>
      <bottom style="thin">
        <color theme="0" tint="-0.25"/>
      </bottom>
      <diagonal/>
    </border>
    <border>
      <left style="thin">
        <color theme="0" tint="-0.15"/>
      </left>
      <right style="thin">
        <color theme="0" tint="-0.15"/>
      </right>
      <top style="thin">
        <color theme="0" tint="-0.15"/>
      </top>
      <bottom style="thin">
        <color theme="0" tint="-0.15"/>
      </bottom>
      <diagonal/>
    </border>
    <border>
      <left style="thin">
        <color indexed="9"/>
      </left>
      <right style="thin">
        <color indexed="9"/>
      </right>
      <top style="thin">
        <color indexed="9"/>
      </top>
      <bottom style="thin">
        <color indexed="9"/>
      </bottom>
      <diagonal/>
    </border>
    <border diagonalDown="1">
      <left style="thin">
        <color theme="0" tint="-0.15"/>
      </left>
      <right style="thin">
        <color theme="0" tint="-0.15"/>
      </right>
      <top style="thin">
        <color theme="0" tint="-0.15"/>
      </top>
      <bottom style="thin">
        <color theme="0" tint="-0.15"/>
      </bottom>
      <diagonal style="thin">
        <color theme="0" tint="-0.15"/>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0" fillId="16" borderId="12"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13" applyNumberFormat="0" applyFill="0" applyAlignment="0" applyProtection="0">
      <alignment vertical="center"/>
    </xf>
    <xf numFmtId="0" fontId="30" fillId="0" borderId="13" applyNumberFormat="0" applyFill="0" applyAlignment="0" applyProtection="0">
      <alignment vertical="center"/>
    </xf>
    <xf numFmtId="0" fontId="31" fillId="0" borderId="14" applyNumberFormat="0" applyFill="0" applyAlignment="0" applyProtection="0">
      <alignment vertical="center"/>
    </xf>
    <xf numFmtId="0" fontId="31" fillId="0" borderId="0" applyNumberFormat="0" applyFill="0" applyBorder="0" applyAlignment="0" applyProtection="0">
      <alignment vertical="center"/>
    </xf>
    <xf numFmtId="0" fontId="32" fillId="17" borderId="15" applyNumberFormat="0" applyAlignment="0" applyProtection="0">
      <alignment vertical="center"/>
    </xf>
    <xf numFmtId="0" fontId="33" fillId="18" borderId="16" applyNumberFormat="0" applyAlignment="0" applyProtection="0">
      <alignment vertical="center"/>
    </xf>
    <xf numFmtId="0" fontId="34" fillId="18" borderId="15" applyNumberFormat="0" applyAlignment="0" applyProtection="0">
      <alignment vertical="center"/>
    </xf>
    <xf numFmtId="0" fontId="35" fillId="19" borderId="17" applyNumberFormat="0" applyAlignment="0" applyProtection="0">
      <alignment vertical="center"/>
    </xf>
    <xf numFmtId="0" fontId="36" fillId="0" borderId="18" applyNumberFormat="0" applyFill="0" applyAlignment="0" applyProtection="0">
      <alignment vertical="center"/>
    </xf>
    <xf numFmtId="0" fontId="37" fillId="0" borderId="19" applyNumberFormat="0" applyFill="0" applyAlignment="0" applyProtection="0">
      <alignment vertical="center"/>
    </xf>
    <xf numFmtId="0" fontId="38" fillId="20" borderId="0" applyNumberFormat="0" applyBorder="0" applyAlignment="0" applyProtection="0">
      <alignment vertical="center"/>
    </xf>
    <xf numFmtId="0" fontId="39" fillId="21" borderId="0" applyNumberFormat="0" applyBorder="0" applyAlignment="0" applyProtection="0">
      <alignment vertical="center"/>
    </xf>
    <xf numFmtId="0" fontId="40" fillId="22" borderId="0" applyNumberFormat="0" applyBorder="0" applyAlignment="0" applyProtection="0">
      <alignment vertical="center"/>
    </xf>
    <xf numFmtId="0" fontId="41" fillId="23" borderId="0" applyNumberFormat="0" applyBorder="0" applyAlignment="0" applyProtection="0">
      <alignment vertical="center"/>
    </xf>
    <xf numFmtId="0" fontId="42" fillId="24" borderId="0" applyNumberFormat="0" applyBorder="0" applyAlignment="0" applyProtection="0">
      <alignment vertical="center"/>
    </xf>
    <xf numFmtId="0" fontId="42"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2" fillId="28" borderId="0" applyNumberFormat="0" applyBorder="0" applyAlignment="0" applyProtection="0">
      <alignment vertical="center"/>
    </xf>
    <xf numFmtId="0" fontId="42"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2" fillId="32" borderId="0" applyNumberFormat="0" applyBorder="0" applyAlignment="0" applyProtection="0">
      <alignment vertical="center"/>
    </xf>
    <xf numFmtId="0" fontId="42"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2" fillId="36" borderId="0" applyNumberFormat="0" applyBorder="0" applyAlignment="0" applyProtection="0">
      <alignment vertical="center"/>
    </xf>
    <xf numFmtId="0" fontId="42" fillId="37" borderId="0" applyNumberFormat="0" applyBorder="0" applyAlignment="0" applyProtection="0">
      <alignment vertical="center"/>
    </xf>
    <xf numFmtId="0" fontId="41" fillId="38" borderId="0" applyNumberFormat="0" applyBorder="0" applyAlignment="0" applyProtection="0">
      <alignment vertical="center"/>
    </xf>
    <xf numFmtId="0" fontId="41" fillId="39" borderId="0" applyNumberFormat="0" applyBorder="0" applyAlignment="0" applyProtection="0">
      <alignment vertical="center"/>
    </xf>
    <xf numFmtId="0" fontId="42" fillId="40" borderId="0" applyNumberFormat="0" applyBorder="0" applyAlignment="0" applyProtection="0">
      <alignment vertical="center"/>
    </xf>
    <xf numFmtId="0" fontId="42" fillId="41" borderId="0" applyNumberFormat="0" applyBorder="0" applyAlignment="0" applyProtection="0">
      <alignment vertical="center"/>
    </xf>
    <xf numFmtId="0" fontId="41" fillId="42" borderId="0" applyNumberFormat="0" applyBorder="0" applyAlignment="0" applyProtection="0">
      <alignment vertical="center"/>
    </xf>
    <xf numFmtId="0" fontId="41" fillId="43" borderId="0" applyNumberFormat="0" applyBorder="0" applyAlignment="0" applyProtection="0">
      <alignment vertical="center"/>
    </xf>
    <xf numFmtId="0" fontId="42" fillId="44" borderId="0" applyNumberFormat="0" applyBorder="0" applyAlignment="0" applyProtection="0">
      <alignment vertical="center"/>
    </xf>
    <xf numFmtId="0" fontId="42" fillId="45" borderId="0" applyNumberFormat="0" applyBorder="0" applyAlignment="0" applyProtection="0">
      <alignment vertical="center"/>
    </xf>
    <xf numFmtId="0" fontId="41" fillId="46" borderId="0" applyNumberFormat="0" applyBorder="0" applyAlignment="0" applyProtection="0">
      <alignment vertical="center"/>
    </xf>
    <xf numFmtId="0" fontId="43" fillId="0" borderId="0"/>
  </cellStyleXfs>
  <cellXfs count="64">
    <xf numFmtId="0" fontId="0" fillId="0" borderId="0" xfId="0">
      <alignment vertical="center"/>
    </xf>
    <xf numFmtId="0" fontId="1" fillId="0" borderId="0" xfId="0" applyFont="1" applyAlignment="1">
      <alignment horizontal="center" vertical="center"/>
    </xf>
    <xf numFmtId="7" fontId="0" fillId="0" borderId="0" xfId="0" applyNumberFormat="1" applyAlignment="1">
      <alignment horizontal="center" vertical="center"/>
    </xf>
    <xf numFmtId="7" fontId="0" fillId="0" borderId="0" xfId="0" applyNumberFormat="1">
      <alignment vertical="center"/>
    </xf>
    <xf numFmtId="0" fontId="2" fillId="0" borderId="0" xfId="0" applyFont="1">
      <alignment vertical="center"/>
    </xf>
    <xf numFmtId="7" fontId="2" fillId="0" borderId="0" xfId="0" applyNumberFormat="1" applyFont="1">
      <alignment vertical="center"/>
    </xf>
    <xf numFmtId="0" fontId="3" fillId="2" borderId="0" xfId="0" applyFont="1" applyFill="1" applyAlignment="1" applyProtection="1">
      <alignment horizontal="left" vertical="center"/>
    </xf>
    <xf numFmtId="0" fontId="4" fillId="0" borderId="0" xfId="0" applyFont="1" applyAlignment="1">
      <alignment horizontal="center" vertical="center"/>
    </xf>
    <xf numFmtId="0" fontId="5" fillId="3" borderId="0" xfId="0" applyFont="1" applyFill="1" applyAlignment="1">
      <alignment horizontal="left" vertical="center" wrapText="1"/>
    </xf>
    <xf numFmtId="0" fontId="6" fillId="4" borderId="1" xfId="0" applyNumberFormat="1" applyFont="1" applyFill="1" applyBorder="1" applyAlignment="1">
      <alignment horizontal="left"/>
    </xf>
    <xf numFmtId="0" fontId="7" fillId="5" borderId="2" xfId="0" applyFont="1" applyFill="1" applyBorder="1" applyAlignment="1">
      <alignment horizontal="center" vertical="center"/>
    </xf>
    <xf numFmtId="0" fontId="7" fillId="5" borderId="2" xfId="49" applyFont="1" applyFill="1" applyBorder="1" applyAlignment="1">
      <alignment horizontal="center" vertical="center" wrapText="1"/>
    </xf>
    <xf numFmtId="7" fontId="7" fillId="5" borderId="2" xfId="0" applyNumberFormat="1" applyFont="1" applyFill="1" applyBorder="1" applyAlignment="1">
      <alignment horizontal="center" vertical="center"/>
    </xf>
    <xf numFmtId="7" fontId="7" fillId="5" borderId="2" xfId="0" applyNumberFormat="1" applyFont="1" applyFill="1" applyBorder="1" applyAlignment="1">
      <alignment horizontal="center" vertical="center" wrapText="1"/>
    </xf>
    <xf numFmtId="7" fontId="6" fillId="6" borderId="3" xfId="0" applyNumberFormat="1" applyFont="1" applyFill="1" applyBorder="1" applyAlignment="1"/>
    <xf numFmtId="0" fontId="6" fillId="6" borderId="4" xfId="0" applyFont="1" applyFill="1" applyBorder="1" applyAlignment="1"/>
    <xf numFmtId="7" fontId="6" fillId="6" borderId="4" xfId="0" applyNumberFormat="1" applyFont="1" applyFill="1" applyBorder="1" applyAlignment="1"/>
    <xf numFmtId="0" fontId="8" fillId="6" borderId="4" xfId="0" applyNumberFormat="1" applyFont="1" applyFill="1" applyBorder="1" applyAlignment="1">
      <alignment horizontal="center" vertical="center"/>
    </xf>
    <xf numFmtId="176" fontId="8" fillId="6" borderId="4" xfId="0" applyNumberFormat="1" applyFont="1" applyFill="1" applyBorder="1" applyAlignment="1">
      <alignment horizontal="center" vertical="center"/>
    </xf>
    <xf numFmtId="0" fontId="9" fillId="7" borderId="5" xfId="0" applyNumberFormat="1" applyFont="1" applyFill="1" applyBorder="1" applyAlignment="1">
      <alignment horizontal="center" vertical="center"/>
    </xf>
    <xf numFmtId="0" fontId="10" fillId="7" borderId="6" xfId="49" applyNumberFormat="1" applyFont="1" applyFill="1" applyBorder="1" applyAlignment="1">
      <alignment horizontal="center" vertical="center" wrapText="1"/>
    </xf>
    <xf numFmtId="0" fontId="10" fillId="7" borderId="7" xfId="49" applyNumberFormat="1" applyFont="1" applyFill="1" applyBorder="1" applyAlignment="1">
      <alignment horizontal="center" vertical="center" wrapText="1"/>
    </xf>
    <xf numFmtId="0" fontId="10" fillId="7" borderId="8" xfId="49" applyNumberFormat="1" applyFont="1" applyFill="1" applyBorder="1" applyAlignment="1">
      <alignment horizontal="center" vertical="center" wrapText="1"/>
    </xf>
    <xf numFmtId="0" fontId="9" fillId="7" borderId="2" xfId="0" applyNumberFormat="1" applyFont="1" applyFill="1" applyBorder="1" applyAlignment="1">
      <alignment horizontal="center" vertical="center"/>
    </xf>
    <xf numFmtId="0" fontId="11" fillId="7" borderId="3" xfId="49" applyFont="1" applyFill="1" applyBorder="1" applyAlignment="1">
      <alignment horizontal="center" vertical="center" wrapText="1"/>
    </xf>
    <xf numFmtId="0" fontId="11" fillId="8" borderId="3" xfId="49" applyFont="1" applyFill="1" applyBorder="1" applyAlignment="1">
      <alignment horizontal="center" vertical="center" wrapText="1"/>
    </xf>
    <xf numFmtId="177" fontId="8" fillId="6" borderId="0" xfId="0" applyNumberFormat="1" applyFont="1" applyFill="1" applyAlignment="1">
      <alignment horizontal="center" vertical="center"/>
    </xf>
    <xf numFmtId="0" fontId="12" fillId="6" borderId="3" xfId="49" applyFont="1" applyFill="1" applyBorder="1" applyAlignment="1">
      <alignment horizontal="center" vertical="center" wrapText="1"/>
    </xf>
    <xf numFmtId="0" fontId="13" fillId="6" borderId="3" xfId="49" applyFont="1" applyFill="1" applyBorder="1" applyAlignment="1">
      <alignment horizontal="center" vertical="center" wrapText="1"/>
    </xf>
    <xf numFmtId="177" fontId="12" fillId="9" borderId="3" xfId="49" applyNumberFormat="1" applyFont="1" applyFill="1" applyBorder="1" applyAlignment="1">
      <alignment horizontal="center" vertical="center" wrapText="1"/>
    </xf>
    <xf numFmtId="0" fontId="12" fillId="9" borderId="3" xfId="49" applyFont="1" applyFill="1" applyBorder="1" applyAlignment="1">
      <alignment horizontal="center" vertical="center" wrapText="1"/>
    </xf>
    <xf numFmtId="0" fontId="13" fillId="9" borderId="3" xfId="49" applyFont="1" applyFill="1" applyBorder="1" applyAlignment="1">
      <alignment horizontal="center" vertical="center" wrapText="1"/>
    </xf>
    <xf numFmtId="0" fontId="14" fillId="10" borderId="9" xfId="0" applyNumberFormat="1" applyFont="1" applyFill="1" applyBorder="1" applyAlignment="1">
      <alignment horizontal="center" vertical="center"/>
    </xf>
    <xf numFmtId="0" fontId="14" fillId="10" borderId="9" xfId="0" applyFont="1" applyFill="1" applyBorder="1" applyAlignment="1">
      <alignment horizontal="center" vertical="center"/>
    </xf>
    <xf numFmtId="0" fontId="15" fillId="11" borderId="0" xfId="0" applyFont="1" applyFill="1" applyAlignment="1">
      <alignment horizontal="left" vertical="center"/>
    </xf>
    <xf numFmtId="0" fontId="16" fillId="0" borderId="0" xfId="0" applyFont="1" applyFill="1" applyAlignment="1"/>
    <xf numFmtId="0" fontId="17" fillId="6" borderId="0" xfId="0" applyFont="1" applyFill="1" applyAlignment="1">
      <alignment horizontal="center" vertical="center"/>
    </xf>
    <xf numFmtId="178" fontId="18" fillId="6" borderId="0" xfId="0" applyNumberFormat="1" applyFont="1" applyFill="1" applyAlignment="1">
      <alignment horizontal="left" vertical="center"/>
    </xf>
    <xf numFmtId="7" fontId="7" fillId="12" borderId="2" xfId="0" applyNumberFormat="1" applyFont="1" applyFill="1" applyBorder="1" applyAlignment="1">
      <alignment horizontal="center" vertical="center" wrapText="1"/>
    </xf>
    <xf numFmtId="0" fontId="7" fillId="12" borderId="2" xfId="0" applyFont="1" applyFill="1" applyBorder="1" applyAlignment="1">
      <alignment horizontal="center" vertical="center" wrapText="1"/>
    </xf>
    <xf numFmtId="0" fontId="6" fillId="13" borderId="0" xfId="0" applyFont="1" applyFill="1" applyAlignment="1">
      <alignment horizontal="center" vertical="center"/>
    </xf>
    <xf numFmtId="0" fontId="19" fillId="13" borderId="0" xfId="0" applyFont="1" applyFill="1" applyAlignment="1">
      <alignment horizontal="center" vertical="center"/>
    </xf>
    <xf numFmtId="179" fontId="12" fillId="6" borderId="3" xfId="49" applyNumberFormat="1" applyFont="1" applyFill="1" applyBorder="1" applyAlignment="1">
      <alignment horizontal="center" vertical="center" wrapText="1"/>
    </xf>
    <xf numFmtId="176" fontId="12" fillId="6" borderId="4" xfId="49" applyNumberFormat="1" applyFont="1" applyFill="1" applyBorder="1" applyAlignment="1">
      <alignment horizontal="center" vertical="center" wrapText="1"/>
    </xf>
    <xf numFmtId="176" fontId="20" fillId="6" borderId="4" xfId="49" applyNumberFormat="1" applyFont="1" applyFill="1" applyBorder="1" applyAlignment="1">
      <alignment horizontal="center" vertical="center" wrapText="1"/>
    </xf>
    <xf numFmtId="0" fontId="21" fillId="6" borderId="4" xfId="0" applyFont="1" applyFill="1" applyBorder="1" applyAlignment="1">
      <alignment horizontal="center" vertical="center"/>
    </xf>
    <xf numFmtId="0" fontId="22" fillId="6" borderId="9" xfId="0" applyNumberFormat="1" applyFont="1" applyFill="1" applyBorder="1" applyAlignment="1">
      <alignment horizontal="center" vertical="center"/>
    </xf>
    <xf numFmtId="0" fontId="10" fillId="7" borderId="3" xfId="0" applyNumberFormat="1" applyFont="1" applyFill="1" applyBorder="1" applyAlignment="1">
      <alignment horizontal="center" vertical="center"/>
    </xf>
    <xf numFmtId="0" fontId="10" fillId="7" borderId="3" xfId="49" applyNumberFormat="1" applyFont="1" applyFill="1" applyBorder="1" applyAlignment="1">
      <alignment horizontal="center" vertical="center" wrapText="1"/>
    </xf>
    <xf numFmtId="0" fontId="1" fillId="0" borderId="10" xfId="0" applyFont="1" applyBorder="1" applyAlignment="1">
      <alignment horizontal="center" vertical="center"/>
    </xf>
    <xf numFmtId="7" fontId="11" fillId="14" borderId="3" xfId="0" applyNumberFormat="1" applyFont="1" applyFill="1" applyBorder="1" applyAlignment="1">
      <alignment horizontal="center" vertical="center" wrapText="1"/>
    </xf>
    <xf numFmtId="7" fontId="10" fillId="15" borderId="4" xfId="0" applyNumberFormat="1" applyFont="1" applyFill="1" applyBorder="1" applyAlignment="1">
      <alignment horizontal="center" vertical="center"/>
    </xf>
    <xf numFmtId="0" fontId="8" fillId="6" borderId="3" xfId="0" applyFont="1" applyFill="1" applyBorder="1" applyAlignment="1">
      <alignment horizontal="center" vertical="center"/>
    </xf>
    <xf numFmtId="0" fontId="13" fillId="6" borderId="2" xfId="49" applyNumberFormat="1" applyFont="1" applyFill="1" applyBorder="1" applyAlignment="1">
      <alignment horizontal="center" vertical="center" wrapText="1"/>
    </xf>
    <xf numFmtId="0" fontId="8" fillId="9" borderId="3" xfId="0" applyFont="1" applyFill="1" applyBorder="1" applyAlignment="1">
      <alignment horizontal="center" vertical="center"/>
    </xf>
    <xf numFmtId="0" fontId="13" fillId="9" borderId="2" xfId="49" applyFont="1" applyFill="1" applyBorder="1" applyAlignment="1">
      <alignment horizontal="center" vertical="center" wrapText="1"/>
    </xf>
    <xf numFmtId="0" fontId="22" fillId="9" borderId="9" xfId="0" applyNumberFormat="1" applyFont="1" applyFill="1" applyBorder="1" applyAlignment="1">
      <alignment horizontal="center" vertical="center"/>
    </xf>
    <xf numFmtId="0" fontId="13" fillId="6" borderId="2" xfId="49" applyFont="1" applyFill="1" applyBorder="1" applyAlignment="1">
      <alignment horizontal="center" vertical="center" wrapText="1"/>
    </xf>
    <xf numFmtId="0" fontId="14" fillId="10" borderId="11" xfId="0" applyFont="1" applyFill="1" applyBorder="1" applyAlignment="1">
      <alignment horizontal="center" vertical="center"/>
    </xf>
    <xf numFmtId="0" fontId="23" fillId="0" borderId="0" xfId="0" applyNumberFormat="1" applyFont="1" applyBorder="1" applyAlignment="1" applyProtection="1">
      <alignment vertical="center" wrapText="1"/>
    </xf>
    <xf numFmtId="0" fontId="23" fillId="0" borderId="0" xfId="0" applyNumberFormat="1" applyFont="1" applyAlignment="1" applyProtection="1">
      <alignment horizontal="center" vertical="center" wrapText="1"/>
    </xf>
    <xf numFmtId="0" fontId="23" fillId="0" borderId="0" xfId="0" applyNumberFormat="1" applyFont="1" applyAlignment="1" applyProtection="1">
      <alignment vertical="center" wrapText="1"/>
    </xf>
    <xf numFmtId="0" fontId="0" fillId="13" borderId="0" xfId="0" applyFill="1">
      <alignment vertical="center"/>
    </xf>
    <xf numFmtId="0" fontId="7" fillId="10" borderId="11" xfId="0" applyNumberFormat="1" applyFont="1" applyFill="1" applyBorder="1" applyAlignment="1">
      <alignment horizontal="center"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_Sheet1" xfId="49"/>
  </cellStyles>
  <dxfs count="1">
    <dxf>
      <font>
        <b val="1"/>
        <i val="0"/>
        <color theme="0"/>
      </font>
      <fill>
        <patternFill patternType="solid">
          <bgColor rgb="FFC00000"/>
        </patternFill>
      </fill>
    </dxf>
  </dxfs>
  <tableStyles count="0" defaultTableStyle="TableStyleMedium9"/>
  <colors>
    <mruColors>
      <color rgb="00958A55"/>
      <color rgb="00BAB186"/>
      <color rgb="00B0A676"/>
      <color rgb="00A644D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Spin" dx="16" fmlaLink="$P$5" max="2050" min="2000" page="10" val="2016"/>
</file>

<file path=xl/ctrlProps/ctrlProp2.xml><?xml version="1.0" encoding="utf-8"?>
<formControlPr xmlns="http://schemas.microsoft.com/office/spreadsheetml/2009/9/main" objectType="Spin" dx="16" fmlaLink="$Q$5" max="12" min="1" page="10" val="6"/>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94615</xdr:colOff>
      <xdr:row>0</xdr:row>
      <xdr:rowOff>103505</xdr:rowOff>
    </xdr:from>
    <xdr:to>
      <xdr:col>0</xdr:col>
      <xdr:colOff>514985</xdr:colOff>
      <xdr:row>0</xdr:row>
      <xdr:rowOff>492760</xdr:rowOff>
    </xdr:to>
    <xdr:pic>
      <xdr:nvPicPr>
        <xdr:cNvPr id="3" name="图片 1" descr="d:\我的文档\桌面\80294.png"/>
        <xdr:cNvPicPr>
          <a:picLocks noChangeAspect="1" noChangeArrowheads="1"/>
        </xdr:cNvPicPr>
      </xdr:nvPicPr>
      <xdr:blipFill>
        <a:blip r:embed="rId1">
          <a:grayscl/>
        </a:blip>
        <a:srcRect/>
        <a:stretch>
          <a:fillRect/>
        </a:stretch>
      </xdr:blipFill>
      <xdr:spPr>
        <a:xfrm>
          <a:off x="94615" y="103505"/>
          <a:ext cx="420370" cy="389255"/>
        </a:xfrm>
        <a:prstGeom prst="rect">
          <a:avLst/>
        </a:prstGeom>
        <a:noFill/>
        <a:ln w="9525">
          <a:noFill/>
          <a:miter lim="800000"/>
          <a:headEnd/>
          <a:tailEnd/>
        </a:ln>
      </xdr:spPr>
    </xdr:pic>
    <xdr:clientData/>
  </xdr:twoCellAnchor>
  <xdr:twoCellAnchor>
    <xdr:from>
      <xdr:col>14</xdr:col>
      <xdr:colOff>665480</xdr:colOff>
      <xdr:row>41</xdr:row>
      <xdr:rowOff>133350</xdr:rowOff>
    </xdr:from>
    <xdr:to>
      <xdr:col>16</xdr:col>
      <xdr:colOff>795020</xdr:colOff>
      <xdr:row>41</xdr:row>
      <xdr:rowOff>663575</xdr:rowOff>
    </xdr:to>
    <xdr:pic>
      <xdr:nvPicPr>
        <xdr:cNvPr id="4" name="图片 1" descr="未名潮LOGO横专业楷体红色WEB"/>
        <xdr:cNvPicPr>
          <a:picLocks noChangeAspect="1" noChangeArrowheads="1"/>
        </xdr:cNvPicPr>
      </xdr:nvPicPr>
      <xdr:blipFill>
        <a:blip r:embed="rId2"/>
        <a:srcRect l="3857" t="18405" r="3857" b="17792"/>
        <a:stretch>
          <a:fillRect/>
        </a:stretch>
      </xdr:blipFill>
      <xdr:spPr>
        <a:xfrm>
          <a:off x="8670290" y="14290675"/>
          <a:ext cx="1367790" cy="53022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16</xdr:col>
          <xdr:colOff>66675</xdr:colOff>
          <xdr:row>4</xdr:row>
          <xdr:rowOff>133350</xdr:rowOff>
        </xdr:from>
        <xdr:to>
          <xdr:col>16</xdr:col>
          <xdr:colOff>363855</xdr:colOff>
          <xdr:row>5</xdr:row>
          <xdr:rowOff>210185</xdr:rowOff>
        </xdr:to>
        <xdr:sp>
          <xdr:nvSpPr>
            <xdr:cNvPr id="1025" name="Spinner 1" hidden="1">
              <a:extLst>
                <a:ext uri="{63B3BB69-23CF-44E3-9099-C40C66FF867C}">
                  <a14:compatExt spid="_x0000_s1025"/>
                </a:ext>
              </a:extLst>
            </xdr:cNvPr>
            <xdr:cNvSpPr/>
          </xdr:nvSpPr>
          <xdr:spPr>
            <a:xfrm>
              <a:off x="9309735" y="2397125"/>
              <a:ext cx="297180" cy="49593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16</xdr:col>
          <xdr:colOff>666750</xdr:colOff>
          <xdr:row>4</xdr:row>
          <xdr:rowOff>133350</xdr:rowOff>
        </xdr:from>
        <xdr:to>
          <xdr:col>16</xdr:col>
          <xdr:colOff>962025</xdr:colOff>
          <xdr:row>5</xdr:row>
          <xdr:rowOff>210185</xdr:rowOff>
        </xdr:to>
        <xdr:sp>
          <xdr:nvSpPr>
            <xdr:cNvPr id="1026" name="Spinner 2" hidden="1">
              <a:extLst>
                <a:ext uri="{63B3BB69-23CF-44E3-9099-C40C66FF867C}">
                  <a14:compatExt spid="_x0000_s1026"/>
                </a:ext>
              </a:extLst>
            </xdr:cNvPr>
            <xdr:cNvSpPr/>
          </xdr:nvSpPr>
          <xdr:spPr>
            <a:xfrm>
              <a:off x="9909810" y="2397125"/>
              <a:ext cx="295275" cy="495935"/>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ctrlProp" Target="../ctrlProps/ctrlProp2.xml"/><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4"/>
  <sheetViews>
    <sheetView showGridLines="0" tabSelected="1" zoomScale="85" zoomScaleNormal="85" workbookViewId="0">
      <selection activeCell="Q38" sqref="Q38"/>
    </sheetView>
  </sheetViews>
  <sheetFormatPr defaultColWidth="9" defaultRowHeight="13.5"/>
  <cols>
    <col min="1" max="1" width="11.3833333333333" style="2" customWidth="1"/>
    <col min="2" max="2" width="5.38333333333333" customWidth="1"/>
    <col min="3" max="3" width="5.38333333333333" style="3" customWidth="1"/>
    <col min="4" max="4" width="5.5" style="3" customWidth="1"/>
    <col min="5" max="5" width="9" customWidth="1"/>
    <col min="6" max="6" width="5.75" customWidth="1"/>
    <col min="7" max="7" width="7" customWidth="1"/>
    <col min="8" max="8" width="5.88333333333333" customWidth="1"/>
    <col min="9" max="9" width="6" style="4" customWidth="1"/>
    <col min="10" max="10" width="8.38333333333333" customWidth="1"/>
    <col min="11" max="11" width="6.88333333333333" customWidth="1"/>
    <col min="12" max="12" width="7.5" customWidth="1"/>
    <col min="13" max="13" width="8.25" customWidth="1"/>
    <col min="14" max="14" width="12.75" customWidth="1"/>
    <col min="15" max="15" width="8.75" style="5" customWidth="1"/>
    <col min="16" max="16" width="7.5" customWidth="1"/>
    <col min="17" max="17" width="12.75" style="5" customWidth="1"/>
  </cols>
  <sheetData>
    <row r="1" ht="45" customHeight="1" spans="1:18">
      <c r="A1" s="6" t="s">
        <v>0</v>
      </c>
      <c r="B1" s="6"/>
      <c r="C1" s="6"/>
      <c r="D1" s="6"/>
      <c r="E1" s="6"/>
      <c r="F1" s="6"/>
      <c r="G1" s="6"/>
      <c r="H1" s="6"/>
      <c r="I1" s="6"/>
      <c r="J1" s="6"/>
      <c r="K1" s="6"/>
      <c r="L1" s="6"/>
      <c r="M1" s="6"/>
      <c r="N1" s="6"/>
      <c r="O1" s="6"/>
      <c r="P1" s="6"/>
      <c r="Q1" s="6"/>
      <c r="R1" s="6"/>
    </row>
    <row r="2" ht="32.25" customHeight="1" spans="1:17">
      <c r="A2" s="7" t="s">
        <v>1</v>
      </c>
      <c r="B2" s="7"/>
      <c r="C2" s="7"/>
      <c r="D2" s="7"/>
      <c r="E2" s="7"/>
      <c r="F2" s="7"/>
      <c r="G2" s="7"/>
      <c r="H2" s="7"/>
      <c r="I2" s="7"/>
      <c r="J2" s="7"/>
      <c r="K2" s="7"/>
      <c r="L2" s="7"/>
      <c r="M2" s="7"/>
      <c r="N2" s="7"/>
      <c r="O2" s="36" t="s">
        <v>2</v>
      </c>
      <c r="P2" s="37">
        <f ca="1">TODAY()</f>
        <v>45345</v>
      </c>
      <c r="Q2" s="37"/>
    </row>
    <row r="3" ht="74" customHeight="1" spans="1:18">
      <c r="A3" s="8" t="s">
        <v>3</v>
      </c>
      <c r="B3" s="8"/>
      <c r="C3" s="8"/>
      <c r="D3" s="8"/>
      <c r="E3" s="8"/>
      <c r="F3" s="8"/>
      <c r="G3" s="8"/>
      <c r="H3" s="8"/>
      <c r="I3" s="8"/>
      <c r="J3" s="8"/>
      <c r="K3" s="8"/>
      <c r="L3" s="8"/>
      <c r="M3" s="8"/>
      <c r="N3" s="8"/>
      <c r="O3" s="8"/>
      <c r="P3" s="8"/>
      <c r="Q3" s="8"/>
      <c r="R3" s="8"/>
    </row>
    <row r="4" ht="27" customHeight="1" spans="1:18">
      <c r="A4" s="9" t="s">
        <v>4</v>
      </c>
      <c r="B4" s="9"/>
      <c r="C4" s="9"/>
      <c r="D4" s="9"/>
      <c r="E4" s="9"/>
      <c r="F4" s="9"/>
      <c r="G4" s="9"/>
      <c r="H4" s="9"/>
      <c r="I4" s="9"/>
      <c r="J4" s="9"/>
      <c r="K4" s="9"/>
      <c r="L4" s="9"/>
      <c r="M4" s="9"/>
      <c r="N4" s="9"/>
      <c r="O4" s="9"/>
      <c r="P4" s="9"/>
      <c r="Q4" s="9"/>
      <c r="R4" s="9"/>
    </row>
    <row r="5" customFormat="1" ht="33" customHeight="1" spans="1:18">
      <c r="A5" s="10" t="s">
        <v>5</v>
      </c>
      <c r="B5" s="11" t="s">
        <v>6</v>
      </c>
      <c r="C5" s="10" t="s">
        <v>7</v>
      </c>
      <c r="D5" s="10" t="s">
        <v>8</v>
      </c>
      <c r="E5" s="12" t="s">
        <v>9</v>
      </c>
      <c r="F5" s="13" t="s">
        <v>10</v>
      </c>
      <c r="G5" s="13" t="s">
        <v>11</v>
      </c>
      <c r="H5" s="13" t="s">
        <v>12</v>
      </c>
      <c r="I5" s="13" t="s">
        <v>13</v>
      </c>
      <c r="J5" s="13" t="s">
        <v>14</v>
      </c>
      <c r="K5" s="13" t="s">
        <v>15</v>
      </c>
      <c r="L5" s="13" t="s">
        <v>16</v>
      </c>
      <c r="M5" s="38" t="s">
        <v>17</v>
      </c>
      <c r="N5" s="39" t="s">
        <v>18</v>
      </c>
      <c r="O5" s="40" t="s">
        <v>19</v>
      </c>
      <c r="P5" s="41">
        <v>2016</v>
      </c>
      <c r="Q5" s="41">
        <v>6</v>
      </c>
      <c r="R5" s="62"/>
    </row>
    <row r="6" customFormat="1" ht="27" customHeight="1" spans="1:18">
      <c r="A6" s="14"/>
      <c r="B6" s="15"/>
      <c r="C6" s="16"/>
      <c r="D6" s="16"/>
      <c r="E6" s="17"/>
      <c r="F6" s="17">
        <v>518</v>
      </c>
      <c r="G6" s="17">
        <v>950</v>
      </c>
      <c r="H6" s="18">
        <f>G6/30</f>
        <v>31.6666666666667</v>
      </c>
      <c r="I6" s="42">
        <v>4</v>
      </c>
      <c r="J6" s="42">
        <v>2</v>
      </c>
      <c r="K6" s="43">
        <f>J6*H6</f>
        <v>63.3333333333333</v>
      </c>
      <c r="L6" s="44">
        <f>H6*I6+K6</f>
        <v>190</v>
      </c>
      <c r="M6" s="45" t="e">
        <f ca="1">INDEX(M9:M65534,MATCH(P2,A9:A65534,0))</f>
        <v>#N/A</v>
      </c>
      <c r="N6" s="46" t="e">
        <f ca="1">INDEX(N9:N65534,MATCH(P2,A9:A65534,0))</f>
        <v>#N/A</v>
      </c>
      <c r="O6" s="40"/>
      <c r="P6" s="41"/>
      <c r="Q6" s="41"/>
      <c r="R6" s="62"/>
    </row>
    <row r="7" s="1" customFormat="1" ht="23" customHeight="1" spans="1:15">
      <c r="A7" s="19" t="s">
        <v>20</v>
      </c>
      <c r="B7" s="20" t="s">
        <v>21</v>
      </c>
      <c r="C7" s="21"/>
      <c r="D7" s="21"/>
      <c r="E7" s="22"/>
      <c r="F7" s="20" t="s">
        <v>22</v>
      </c>
      <c r="G7" s="21"/>
      <c r="H7" s="21"/>
      <c r="I7" s="21"/>
      <c r="J7" s="22"/>
      <c r="K7" s="47" t="s">
        <v>23</v>
      </c>
      <c r="L7" s="47"/>
      <c r="M7" s="48" t="s">
        <v>24</v>
      </c>
      <c r="N7" s="48"/>
      <c r="O7" s="49"/>
    </row>
    <row r="8" ht="36" customHeight="1" spans="1:17">
      <c r="A8" s="23"/>
      <c r="B8" s="24" t="s">
        <v>25</v>
      </c>
      <c r="C8" s="24" t="s">
        <v>26</v>
      </c>
      <c r="D8" s="24" t="s">
        <v>27</v>
      </c>
      <c r="E8" s="25" t="s">
        <v>28</v>
      </c>
      <c r="F8" s="24" t="s">
        <v>29</v>
      </c>
      <c r="G8" s="24" t="s">
        <v>30</v>
      </c>
      <c r="H8" s="24" t="s">
        <v>31</v>
      </c>
      <c r="I8" s="24" t="s">
        <v>27</v>
      </c>
      <c r="J8" s="50" t="s">
        <v>32</v>
      </c>
      <c r="K8" s="24" t="s">
        <v>33</v>
      </c>
      <c r="L8" s="24" t="s">
        <v>34</v>
      </c>
      <c r="M8" s="24" t="s">
        <v>35</v>
      </c>
      <c r="N8" s="51" t="s">
        <v>36</v>
      </c>
      <c r="O8"/>
      <c r="Q8"/>
    </row>
    <row r="9" ht="24.75" customHeight="1" spans="1:17">
      <c r="A9" s="26">
        <f>DATE(P5,Q5,1)</f>
        <v>42522</v>
      </c>
      <c r="B9" s="27">
        <v>260</v>
      </c>
      <c r="C9" s="27">
        <v>40</v>
      </c>
      <c r="D9" s="27">
        <v>50</v>
      </c>
      <c r="E9" s="28">
        <f>SUM(B9:D9)</f>
        <v>350</v>
      </c>
      <c r="F9" s="27">
        <v>70</v>
      </c>
      <c r="G9" s="27">
        <v>10</v>
      </c>
      <c r="H9" s="27">
        <v>40</v>
      </c>
      <c r="I9" s="27">
        <v>100</v>
      </c>
      <c r="J9" s="28">
        <f>SUM(F9:I9)</f>
        <v>220</v>
      </c>
      <c r="K9" s="52">
        <v>20</v>
      </c>
      <c r="L9" s="52">
        <v>10</v>
      </c>
      <c r="M9" s="53">
        <f>E9-J9-K9-L9+F6</f>
        <v>618</v>
      </c>
      <c r="N9" s="46" t="str">
        <f>IF(M9&lt;=$L$6,"请及时补货","库存安全")</f>
        <v>库存安全</v>
      </c>
      <c r="O9"/>
      <c r="Q9"/>
    </row>
    <row r="10" ht="24.75" customHeight="1" spans="1:17">
      <c r="A10" s="29">
        <f t="shared" ref="A10:A13" si="0">IF(A9="","",IF(EOMONTH(A9,0)&lt;=A9,"",A9+1))</f>
        <v>42523</v>
      </c>
      <c r="B10" s="30">
        <v>0</v>
      </c>
      <c r="C10" s="30">
        <v>50</v>
      </c>
      <c r="D10" s="30">
        <v>0</v>
      </c>
      <c r="E10" s="31">
        <f>SUM(B10:D10)</f>
        <v>50</v>
      </c>
      <c r="F10" s="30">
        <v>81</v>
      </c>
      <c r="G10" s="30">
        <v>0</v>
      </c>
      <c r="H10" s="30">
        <v>41</v>
      </c>
      <c r="I10" s="30">
        <v>101</v>
      </c>
      <c r="J10" s="31">
        <f>SUM(F10:I10)</f>
        <v>223</v>
      </c>
      <c r="K10" s="54">
        <v>21</v>
      </c>
      <c r="L10" s="54">
        <v>8</v>
      </c>
      <c r="M10" s="55">
        <f t="shared" ref="M10:M13" si="1">E10-J10-K10-L10+M9</f>
        <v>416</v>
      </c>
      <c r="N10" s="56" t="str">
        <f>IF(M10&lt;=$L$6,"请及时补货","库存安全")</f>
        <v>库存安全</v>
      </c>
      <c r="O10"/>
      <c r="Q10"/>
    </row>
    <row r="11" ht="24.75" customHeight="1" spans="1:17">
      <c r="A11" s="26">
        <f t="shared" si="0"/>
        <v>42524</v>
      </c>
      <c r="B11" s="27">
        <v>0</v>
      </c>
      <c r="C11" s="27">
        <v>50</v>
      </c>
      <c r="D11" s="27">
        <v>0</v>
      </c>
      <c r="E11" s="28">
        <f t="shared" ref="E11:E39" si="2">SUM(B11:D11)</f>
        <v>50</v>
      </c>
      <c r="F11" s="27">
        <v>82</v>
      </c>
      <c r="G11" s="27">
        <v>10</v>
      </c>
      <c r="H11" s="27">
        <v>42</v>
      </c>
      <c r="I11" s="27">
        <v>20</v>
      </c>
      <c r="J11" s="28">
        <f t="shared" ref="J11:J39" si="3">SUM(F11:I11)</f>
        <v>154</v>
      </c>
      <c r="K11" s="52">
        <v>22</v>
      </c>
      <c r="L11" s="52">
        <v>6</v>
      </c>
      <c r="M11" s="57">
        <f t="shared" si="1"/>
        <v>284</v>
      </c>
      <c r="N11" s="46" t="str">
        <f t="shared" ref="N11:N39" si="4">IF(M11&lt;=$L$6,"请及时补货","库存安全")</f>
        <v>库存安全</v>
      </c>
      <c r="O11"/>
      <c r="Q11"/>
    </row>
    <row r="12" ht="24.75" customHeight="1" spans="1:17">
      <c r="A12" s="29">
        <f t="shared" si="0"/>
        <v>42525</v>
      </c>
      <c r="B12" s="30">
        <v>0</v>
      </c>
      <c r="C12" s="30">
        <v>0</v>
      </c>
      <c r="D12" s="30">
        <v>0</v>
      </c>
      <c r="E12" s="31">
        <f t="shared" si="2"/>
        <v>0</v>
      </c>
      <c r="F12" s="30">
        <v>40</v>
      </c>
      <c r="G12" s="30">
        <v>0</v>
      </c>
      <c r="H12" s="30">
        <v>20</v>
      </c>
      <c r="I12" s="30">
        <v>10</v>
      </c>
      <c r="J12" s="31">
        <f t="shared" si="3"/>
        <v>70</v>
      </c>
      <c r="K12" s="54">
        <v>23</v>
      </c>
      <c r="L12" s="54">
        <v>4</v>
      </c>
      <c r="M12" s="55">
        <f t="shared" si="1"/>
        <v>187</v>
      </c>
      <c r="N12" s="56" t="str">
        <f t="shared" si="4"/>
        <v>请及时补货</v>
      </c>
      <c r="O12"/>
      <c r="Q12"/>
    </row>
    <row r="13" ht="24.75" customHeight="1" spans="1:17">
      <c r="A13" s="26">
        <f t="shared" si="0"/>
        <v>42526</v>
      </c>
      <c r="B13" s="27">
        <v>0</v>
      </c>
      <c r="C13" s="27">
        <v>0</v>
      </c>
      <c r="D13" s="27">
        <v>0</v>
      </c>
      <c r="E13" s="28">
        <f t="shared" si="2"/>
        <v>0</v>
      </c>
      <c r="F13" s="27">
        <v>10</v>
      </c>
      <c r="G13" s="27">
        <v>0</v>
      </c>
      <c r="H13" s="27">
        <v>10</v>
      </c>
      <c r="I13" s="27">
        <v>10</v>
      </c>
      <c r="J13" s="28">
        <f t="shared" si="3"/>
        <v>30</v>
      </c>
      <c r="K13" s="52">
        <v>4</v>
      </c>
      <c r="L13" s="52">
        <v>0</v>
      </c>
      <c r="M13" s="57">
        <f t="shared" si="1"/>
        <v>153</v>
      </c>
      <c r="N13" s="46" t="str">
        <f t="shared" si="4"/>
        <v>请及时补货</v>
      </c>
      <c r="O13"/>
      <c r="Q13"/>
    </row>
    <row r="14" ht="24.75" customHeight="1" spans="1:17">
      <c r="A14" s="29">
        <f t="shared" ref="A14:A32" si="5">IF(A13="","",IF(EOMONTH(A13,0)&lt;=A13,"",A13+1))</f>
        <v>42527</v>
      </c>
      <c r="B14" s="30">
        <v>550</v>
      </c>
      <c r="C14" s="27">
        <v>0</v>
      </c>
      <c r="D14" s="27">
        <v>0</v>
      </c>
      <c r="E14" s="31">
        <f t="shared" si="2"/>
        <v>550</v>
      </c>
      <c r="F14" s="30">
        <v>85</v>
      </c>
      <c r="G14" s="30">
        <v>0</v>
      </c>
      <c r="H14" s="30">
        <v>0</v>
      </c>
      <c r="I14" s="30">
        <v>0</v>
      </c>
      <c r="J14" s="31">
        <f t="shared" si="3"/>
        <v>85</v>
      </c>
      <c r="K14" s="54">
        <v>25</v>
      </c>
      <c r="L14" s="54">
        <v>0</v>
      </c>
      <c r="M14" s="55">
        <f t="shared" ref="M14:M39" si="6">E14-J14-K14-L14+M13</f>
        <v>593</v>
      </c>
      <c r="N14" s="56" t="str">
        <f t="shared" si="4"/>
        <v>库存安全</v>
      </c>
      <c r="O14"/>
      <c r="Q14"/>
    </row>
    <row r="15" ht="24.75" customHeight="1" spans="1:17">
      <c r="A15" s="26">
        <f t="shared" si="5"/>
        <v>42528</v>
      </c>
      <c r="B15" s="27">
        <v>256</v>
      </c>
      <c r="C15" s="27">
        <v>0</v>
      </c>
      <c r="D15" s="27">
        <v>0</v>
      </c>
      <c r="E15" s="28">
        <f t="shared" si="2"/>
        <v>256</v>
      </c>
      <c r="F15" s="27">
        <v>86</v>
      </c>
      <c r="G15" s="27">
        <v>0</v>
      </c>
      <c r="H15" s="27">
        <v>0</v>
      </c>
      <c r="I15" s="27">
        <v>0</v>
      </c>
      <c r="J15" s="28">
        <f t="shared" si="3"/>
        <v>86</v>
      </c>
      <c r="K15" s="52">
        <v>26</v>
      </c>
      <c r="L15" s="52">
        <v>0</v>
      </c>
      <c r="M15" s="57">
        <f t="shared" si="6"/>
        <v>737</v>
      </c>
      <c r="N15" s="46" t="str">
        <f t="shared" si="4"/>
        <v>库存安全</v>
      </c>
      <c r="O15"/>
      <c r="Q15"/>
    </row>
    <row r="16" ht="24.75" customHeight="1" spans="1:17">
      <c r="A16" s="29">
        <f t="shared" si="5"/>
        <v>42529</v>
      </c>
      <c r="B16" s="30">
        <v>57</v>
      </c>
      <c r="C16" s="27">
        <v>0</v>
      </c>
      <c r="D16" s="27">
        <v>0</v>
      </c>
      <c r="E16" s="31">
        <f t="shared" si="2"/>
        <v>57</v>
      </c>
      <c r="F16" s="30">
        <v>80</v>
      </c>
      <c r="G16" s="30">
        <v>10</v>
      </c>
      <c r="H16" s="30">
        <v>0</v>
      </c>
      <c r="I16" s="30">
        <v>0</v>
      </c>
      <c r="J16" s="31">
        <f t="shared" si="3"/>
        <v>90</v>
      </c>
      <c r="K16" s="54">
        <v>27</v>
      </c>
      <c r="L16" s="54">
        <v>0</v>
      </c>
      <c r="M16" s="55">
        <f t="shared" si="6"/>
        <v>677</v>
      </c>
      <c r="N16" s="56" t="str">
        <f t="shared" si="4"/>
        <v>库存安全</v>
      </c>
      <c r="O16"/>
      <c r="Q16"/>
    </row>
    <row r="17" ht="24.75" customHeight="1" spans="1:17">
      <c r="A17" s="26">
        <f t="shared" si="5"/>
        <v>42530</v>
      </c>
      <c r="B17" s="27">
        <v>58</v>
      </c>
      <c r="C17" s="27">
        <v>0</v>
      </c>
      <c r="D17" s="27">
        <v>0</v>
      </c>
      <c r="E17" s="28">
        <f t="shared" si="2"/>
        <v>58</v>
      </c>
      <c r="F17" s="27">
        <v>90</v>
      </c>
      <c r="G17" s="27">
        <v>10</v>
      </c>
      <c r="H17" s="27">
        <v>0</v>
      </c>
      <c r="I17" s="27">
        <v>0</v>
      </c>
      <c r="J17" s="28">
        <f t="shared" si="3"/>
        <v>100</v>
      </c>
      <c r="K17" s="52">
        <v>28</v>
      </c>
      <c r="L17" s="52">
        <v>0</v>
      </c>
      <c r="M17" s="57">
        <f t="shared" si="6"/>
        <v>607</v>
      </c>
      <c r="N17" s="46" t="str">
        <f t="shared" si="4"/>
        <v>库存安全</v>
      </c>
      <c r="O17"/>
      <c r="Q17"/>
    </row>
    <row r="18" ht="24.75" customHeight="1" spans="1:17">
      <c r="A18" s="29">
        <f t="shared" si="5"/>
        <v>42531</v>
      </c>
      <c r="B18" s="30">
        <v>59</v>
      </c>
      <c r="C18" s="27">
        <v>0</v>
      </c>
      <c r="D18" s="27">
        <v>0</v>
      </c>
      <c r="E18" s="31">
        <f t="shared" si="2"/>
        <v>59</v>
      </c>
      <c r="F18" s="30">
        <v>80</v>
      </c>
      <c r="G18" s="30">
        <v>0</v>
      </c>
      <c r="H18" s="30">
        <v>0</v>
      </c>
      <c r="I18" s="30">
        <v>0</v>
      </c>
      <c r="J18" s="31">
        <f t="shared" si="3"/>
        <v>80</v>
      </c>
      <c r="K18" s="54">
        <v>29</v>
      </c>
      <c r="L18" s="54">
        <v>0</v>
      </c>
      <c r="M18" s="55">
        <f t="shared" si="6"/>
        <v>557</v>
      </c>
      <c r="N18" s="56" t="str">
        <f t="shared" si="4"/>
        <v>库存安全</v>
      </c>
      <c r="O18"/>
      <c r="Q18"/>
    </row>
    <row r="19" ht="24.75" customHeight="1" spans="1:17">
      <c r="A19" s="26">
        <f t="shared" si="5"/>
        <v>42532</v>
      </c>
      <c r="B19" s="27">
        <v>60</v>
      </c>
      <c r="C19" s="27">
        <v>0</v>
      </c>
      <c r="D19" s="27">
        <v>0</v>
      </c>
      <c r="E19" s="28">
        <f t="shared" si="2"/>
        <v>60</v>
      </c>
      <c r="F19" s="27">
        <v>90</v>
      </c>
      <c r="G19" s="27">
        <v>10</v>
      </c>
      <c r="H19" s="27">
        <v>50</v>
      </c>
      <c r="I19" s="27">
        <v>0</v>
      </c>
      <c r="J19" s="28">
        <f t="shared" si="3"/>
        <v>150</v>
      </c>
      <c r="K19" s="52">
        <v>30</v>
      </c>
      <c r="L19" s="52">
        <v>0</v>
      </c>
      <c r="M19" s="57">
        <f t="shared" si="6"/>
        <v>437</v>
      </c>
      <c r="N19" s="46" t="str">
        <f t="shared" si="4"/>
        <v>库存安全</v>
      </c>
      <c r="O19"/>
      <c r="Q19"/>
    </row>
    <row r="20" ht="24.75" customHeight="1" spans="1:17">
      <c r="A20" s="29">
        <f t="shared" si="5"/>
        <v>42533</v>
      </c>
      <c r="B20" s="30">
        <v>261</v>
      </c>
      <c r="C20" s="27">
        <v>0</v>
      </c>
      <c r="D20" s="27">
        <v>0</v>
      </c>
      <c r="E20" s="31">
        <f t="shared" si="2"/>
        <v>261</v>
      </c>
      <c r="F20" s="30">
        <v>80</v>
      </c>
      <c r="G20" s="30">
        <v>0</v>
      </c>
      <c r="H20" s="30">
        <v>0</v>
      </c>
      <c r="I20" s="30">
        <v>0</v>
      </c>
      <c r="J20" s="31">
        <f t="shared" si="3"/>
        <v>80</v>
      </c>
      <c r="K20" s="54">
        <v>31</v>
      </c>
      <c r="L20" s="54">
        <v>0</v>
      </c>
      <c r="M20" s="55">
        <f t="shared" si="6"/>
        <v>587</v>
      </c>
      <c r="N20" s="56" t="str">
        <f t="shared" si="4"/>
        <v>库存安全</v>
      </c>
      <c r="O20"/>
      <c r="Q20"/>
    </row>
    <row r="21" ht="24.75" customHeight="1" spans="1:17">
      <c r="A21" s="26">
        <f t="shared" si="5"/>
        <v>42534</v>
      </c>
      <c r="B21" s="27">
        <v>162</v>
      </c>
      <c r="C21" s="27">
        <v>0</v>
      </c>
      <c r="D21" s="27">
        <v>0</v>
      </c>
      <c r="E21" s="28">
        <f t="shared" si="2"/>
        <v>162</v>
      </c>
      <c r="F21" s="27">
        <v>50</v>
      </c>
      <c r="G21" s="27">
        <v>10</v>
      </c>
      <c r="H21" s="27">
        <v>0</v>
      </c>
      <c r="I21" s="27">
        <v>0</v>
      </c>
      <c r="J21" s="28">
        <f t="shared" si="3"/>
        <v>60</v>
      </c>
      <c r="K21" s="52">
        <v>32</v>
      </c>
      <c r="L21" s="52">
        <v>0</v>
      </c>
      <c r="M21" s="57">
        <f t="shared" si="6"/>
        <v>657</v>
      </c>
      <c r="N21" s="46" t="str">
        <f t="shared" si="4"/>
        <v>库存安全</v>
      </c>
      <c r="O21"/>
      <c r="Q21"/>
    </row>
    <row r="22" ht="24.75" customHeight="1" spans="1:17">
      <c r="A22" s="29">
        <f t="shared" si="5"/>
        <v>42535</v>
      </c>
      <c r="B22" s="30">
        <v>63</v>
      </c>
      <c r="C22" s="27">
        <v>0</v>
      </c>
      <c r="D22" s="27">
        <v>0</v>
      </c>
      <c r="E22" s="31">
        <f t="shared" si="2"/>
        <v>63</v>
      </c>
      <c r="F22" s="30">
        <v>200</v>
      </c>
      <c r="G22" s="30">
        <v>0</v>
      </c>
      <c r="H22" s="30">
        <v>0</v>
      </c>
      <c r="I22" s="30">
        <v>0</v>
      </c>
      <c r="J22" s="31">
        <f t="shared" si="3"/>
        <v>200</v>
      </c>
      <c r="K22" s="54">
        <v>33</v>
      </c>
      <c r="L22" s="54">
        <v>0</v>
      </c>
      <c r="M22" s="55">
        <f t="shared" si="6"/>
        <v>487</v>
      </c>
      <c r="N22" s="56" t="str">
        <f t="shared" si="4"/>
        <v>库存安全</v>
      </c>
      <c r="O22"/>
      <c r="Q22"/>
    </row>
    <row r="23" ht="24.75" customHeight="1" spans="1:17">
      <c r="A23" s="26">
        <f t="shared" si="5"/>
        <v>42536</v>
      </c>
      <c r="B23" s="27">
        <v>64</v>
      </c>
      <c r="C23" s="27">
        <v>0</v>
      </c>
      <c r="D23" s="27">
        <v>0</v>
      </c>
      <c r="E23" s="28">
        <f t="shared" si="2"/>
        <v>64</v>
      </c>
      <c r="F23" s="27">
        <v>394</v>
      </c>
      <c r="G23" s="27">
        <v>0</v>
      </c>
      <c r="H23" s="27">
        <v>0</v>
      </c>
      <c r="I23" s="27">
        <v>0</v>
      </c>
      <c r="J23" s="28">
        <f t="shared" si="3"/>
        <v>394</v>
      </c>
      <c r="K23" s="52">
        <v>34</v>
      </c>
      <c r="L23" s="52">
        <v>0</v>
      </c>
      <c r="M23" s="57">
        <f t="shared" si="6"/>
        <v>123</v>
      </c>
      <c r="N23" s="46" t="str">
        <f t="shared" si="4"/>
        <v>请及时补货</v>
      </c>
      <c r="O23"/>
      <c r="Q23"/>
    </row>
    <row r="24" ht="24.75" customHeight="1" spans="1:17">
      <c r="A24" s="29">
        <f t="shared" si="5"/>
        <v>42537</v>
      </c>
      <c r="B24" s="30">
        <v>65</v>
      </c>
      <c r="C24" s="27">
        <v>0</v>
      </c>
      <c r="D24" s="27">
        <v>0</v>
      </c>
      <c r="E24" s="31">
        <f t="shared" si="2"/>
        <v>65</v>
      </c>
      <c r="F24" s="30">
        <v>50</v>
      </c>
      <c r="G24" s="30">
        <v>10</v>
      </c>
      <c r="H24" s="30">
        <v>0</v>
      </c>
      <c r="I24" s="30">
        <v>0</v>
      </c>
      <c r="J24" s="31">
        <f t="shared" si="3"/>
        <v>60</v>
      </c>
      <c r="K24" s="54">
        <v>35</v>
      </c>
      <c r="L24" s="54">
        <v>0</v>
      </c>
      <c r="M24" s="55">
        <f t="shared" si="6"/>
        <v>93</v>
      </c>
      <c r="N24" s="56" t="str">
        <f t="shared" si="4"/>
        <v>请及时补货</v>
      </c>
      <c r="O24"/>
      <c r="Q24"/>
    </row>
    <row r="25" ht="24.75" customHeight="1" spans="1:17">
      <c r="A25" s="26">
        <f t="shared" si="5"/>
        <v>42538</v>
      </c>
      <c r="B25" s="27">
        <v>66</v>
      </c>
      <c r="C25" s="27">
        <v>0</v>
      </c>
      <c r="D25" s="27">
        <v>0</v>
      </c>
      <c r="E25" s="28">
        <f t="shared" si="2"/>
        <v>66</v>
      </c>
      <c r="F25" s="27">
        <v>270</v>
      </c>
      <c r="G25" s="27">
        <v>10</v>
      </c>
      <c r="H25" s="27">
        <v>50</v>
      </c>
      <c r="I25" s="27">
        <v>0</v>
      </c>
      <c r="J25" s="28">
        <f t="shared" si="3"/>
        <v>330</v>
      </c>
      <c r="K25" s="52">
        <v>36</v>
      </c>
      <c r="L25" s="52">
        <v>0</v>
      </c>
      <c r="M25" s="57">
        <f t="shared" si="6"/>
        <v>-207</v>
      </c>
      <c r="N25" s="46" t="str">
        <f t="shared" si="4"/>
        <v>请及时补货</v>
      </c>
      <c r="O25"/>
      <c r="Q25"/>
    </row>
    <row r="26" ht="24.75" customHeight="1" spans="1:17">
      <c r="A26" s="29">
        <f t="shared" si="5"/>
        <v>42539</v>
      </c>
      <c r="B26" s="30">
        <v>67</v>
      </c>
      <c r="C26" s="27">
        <v>0</v>
      </c>
      <c r="D26" s="27">
        <v>0</v>
      </c>
      <c r="E26" s="31">
        <f t="shared" si="2"/>
        <v>67</v>
      </c>
      <c r="F26" s="30">
        <v>70</v>
      </c>
      <c r="G26" s="30">
        <v>10</v>
      </c>
      <c r="H26" s="30">
        <v>0</v>
      </c>
      <c r="I26" s="30">
        <v>0</v>
      </c>
      <c r="J26" s="31">
        <f t="shared" si="3"/>
        <v>80</v>
      </c>
      <c r="K26" s="54">
        <v>37</v>
      </c>
      <c r="L26" s="54">
        <v>0</v>
      </c>
      <c r="M26" s="55">
        <f t="shared" si="6"/>
        <v>-257</v>
      </c>
      <c r="N26" s="56" t="str">
        <f t="shared" si="4"/>
        <v>请及时补货</v>
      </c>
      <c r="O26"/>
      <c r="Q26"/>
    </row>
    <row r="27" ht="24.75" customHeight="1" spans="1:17">
      <c r="A27" s="26">
        <f t="shared" si="5"/>
        <v>42540</v>
      </c>
      <c r="B27" s="27">
        <v>68</v>
      </c>
      <c r="C27" s="27">
        <v>0</v>
      </c>
      <c r="D27" s="27">
        <v>0</v>
      </c>
      <c r="E27" s="28">
        <f t="shared" si="2"/>
        <v>68</v>
      </c>
      <c r="F27" s="27">
        <v>350</v>
      </c>
      <c r="G27" s="27">
        <v>10</v>
      </c>
      <c r="H27" s="27">
        <v>0</v>
      </c>
      <c r="I27" s="27">
        <v>0</v>
      </c>
      <c r="J27" s="28">
        <f t="shared" si="3"/>
        <v>360</v>
      </c>
      <c r="K27" s="52">
        <v>38</v>
      </c>
      <c r="L27" s="52">
        <v>0</v>
      </c>
      <c r="M27" s="57">
        <f t="shared" si="6"/>
        <v>-587</v>
      </c>
      <c r="N27" s="46" t="str">
        <f t="shared" si="4"/>
        <v>请及时补货</v>
      </c>
      <c r="O27"/>
      <c r="Q27"/>
    </row>
    <row r="28" ht="24.75" customHeight="1" spans="1:17">
      <c r="A28" s="29">
        <f t="shared" si="5"/>
        <v>42541</v>
      </c>
      <c r="B28" s="30">
        <v>69</v>
      </c>
      <c r="C28" s="27">
        <v>0</v>
      </c>
      <c r="D28" s="27">
        <v>0</v>
      </c>
      <c r="E28" s="31">
        <f t="shared" si="2"/>
        <v>69</v>
      </c>
      <c r="F28" s="30">
        <v>250</v>
      </c>
      <c r="G28" s="30">
        <v>10</v>
      </c>
      <c r="H28" s="30">
        <v>0</v>
      </c>
      <c r="I28" s="30">
        <v>0</v>
      </c>
      <c r="J28" s="31">
        <f t="shared" si="3"/>
        <v>260</v>
      </c>
      <c r="K28" s="54">
        <v>39</v>
      </c>
      <c r="L28" s="54">
        <v>0</v>
      </c>
      <c r="M28" s="55">
        <f t="shared" si="6"/>
        <v>-817</v>
      </c>
      <c r="N28" s="56" t="str">
        <f t="shared" si="4"/>
        <v>请及时补货</v>
      </c>
      <c r="O28"/>
      <c r="Q28"/>
    </row>
    <row r="29" ht="24.75" customHeight="1" spans="1:17">
      <c r="A29" s="26">
        <f t="shared" si="5"/>
        <v>42542</v>
      </c>
      <c r="B29" s="27">
        <v>70</v>
      </c>
      <c r="C29" s="27">
        <v>0</v>
      </c>
      <c r="D29" s="27">
        <v>0</v>
      </c>
      <c r="E29" s="28">
        <f t="shared" si="2"/>
        <v>70</v>
      </c>
      <c r="F29" s="27">
        <v>240</v>
      </c>
      <c r="G29" s="27">
        <v>10</v>
      </c>
      <c r="H29" s="27">
        <v>0</v>
      </c>
      <c r="I29" s="27">
        <v>0</v>
      </c>
      <c r="J29" s="28">
        <f t="shared" si="3"/>
        <v>250</v>
      </c>
      <c r="K29" s="52">
        <v>40</v>
      </c>
      <c r="L29" s="52">
        <v>0</v>
      </c>
      <c r="M29" s="57">
        <f t="shared" si="6"/>
        <v>-1037</v>
      </c>
      <c r="N29" s="46" t="str">
        <f t="shared" si="4"/>
        <v>请及时补货</v>
      </c>
      <c r="O29"/>
      <c r="Q29"/>
    </row>
    <row r="30" ht="24.75" customHeight="1" spans="1:17">
      <c r="A30" s="29">
        <f t="shared" si="5"/>
        <v>42543</v>
      </c>
      <c r="B30" s="30">
        <v>71</v>
      </c>
      <c r="C30" s="27">
        <v>0</v>
      </c>
      <c r="D30" s="27">
        <v>0</v>
      </c>
      <c r="E30" s="31">
        <f t="shared" si="2"/>
        <v>71</v>
      </c>
      <c r="F30" s="30">
        <v>70</v>
      </c>
      <c r="G30" s="30">
        <v>10</v>
      </c>
      <c r="H30" s="30">
        <v>0</v>
      </c>
      <c r="I30" s="30">
        <v>0</v>
      </c>
      <c r="J30" s="31">
        <f t="shared" si="3"/>
        <v>80</v>
      </c>
      <c r="K30" s="54">
        <v>41</v>
      </c>
      <c r="L30" s="54">
        <v>0</v>
      </c>
      <c r="M30" s="55">
        <f t="shared" si="6"/>
        <v>-1087</v>
      </c>
      <c r="N30" s="56" t="str">
        <f t="shared" si="4"/>
        <v>请及时补货</v>
      </c>
      <c r="O30"/>
      <c r="Q30"/>
    </row>
    <row r="31" ht="24.75" customHeight="1" spans="1:17">
      <c r="A31" s="26">
        <f t="shared" si="5"/>
        <v>42544</v>
      </c>
      <c r="B31" s="27">
        <v>72</v>
      </c>
      <c r="C31" s="27">
        <v>0</v>
      </c>
      <c r="D31" s="27">
        <v>0</v>
      </c>
      <c r="E31" s="28">
        <f t="shared" si="2"/>
        <v>72</v>
      </c>
      <c r="F31" s="27">
        <v>202</v>
      </c>
      <c r="G31" s="27">
        <v>10</v>
      </c>
      <c r="H31" s="27">
        <v>50</v>
      </c>
      <c r="I31" s="27">
        <v>0</v>
      </c>
      <c r="J31" s="28">
        <f t="shared" si="3"/>
        <v>262</v>
      </c>
      <c r="K31" s="52">
        <v>42</v>
      </c>
      <c r="L31" s="52">
        <v>0</v>
      </c>
      <c r="M31" s="57">
        <f t="shared" si="6"/>
        <v>-1319</v>
      </c>
      <c r="N31" s="46" t="str">
        <f t="shared" si="4"/>
        <v>请及时补货</v>
      </c>
      <c r="O31"/>
      <c r="Q31"/>
    </row>
    <row r="32" ht="24.75" customHeight="1" spans="1:17">
      <c r="A32" s="29">
        <f t="shared" si="5"/>
        <v>42545</v>
      </c>
      <c r="B32" s="30">
        <v>73</v>
      </c>
      <c r="C32" s="27">
        <v>0</v>
      </c>
      <c r="D32" s="27">
        <v>0</v>
      </c>
      <c r="E32" s="31">
        <f t="shared" si="2"/>
        <v>73</v>
      </c>
      <c r="F32" s="30"/>
      <c r="G32" s="30">
        <v>0</v>
      </c>
      <c r="H32" s="30"/>
      <c r="I32" s="30"/>
      <c r="J32" s="31">
        <f t="shared" si="3"/>
        <v>0</v>
      </c>
      <c r="K32" s="54"/>
      <c r="L32" s="54">
        <v>0</v>
      </c>
      <c r="M32" s="55">
        <f t="shared" si="6"/>
        <v>-1246</v>
      </c>
      <c r="N32" s="56" t="str">
        <f t="shared" si="4"/>
        <v>请及时补货</v>
      </c>
      <c r="O32"/>
      <c r="Q32"/>
    </row>
    <row r="33" ht="24.75" customHeight="1" spans="1:17">
      <c r="A33" s="26">
        <f t="shared" ref="A33:A41" si="7">IF(A32="","",IF(EOMONTH(A32,0)&lt;=A32,"",A32+1))</f>
        <v>42546</v>
      </c>
      <c r="B33" s="27"/>
      <c r="C33" s="27">
        <v>0</v>
      </c>
      <c r="D33" s="27">
        <v>0</v>
      </c>
      <c r="E33" s="28">
        <f t="shared" si="2"/>
        <v>0</v>
      </c>
      <c r="F33" s="27"/>
      <c r="G33" s="27">
        <v>0</v>
      </c>
      <c r="H33" s="27"/>
      <c r="I33" s="27"/>
      <c r="J33" s="28">
        <f t="shared" si="3"/>
        <v>0</v>
      </c>
      <c r="K33" s="52"/>
      <c r="L33" s="52">
        <v>0</v>
      </c>
      <c r="M33" s="57">
        <f t="shared" si="6"/>
        <v>-1246</v>
      </c>
      <c r="N33" s="46" t="str">
        <f t="shared" si="4"/>
        <v>请及时补货</v>
      </c>
      <c r="O33"/>
      <c r="Q33"/>
    </row>
    <row r="34" ht="24.75" customHeight="1" spans="1:17">
      <c r="A34" s="29">
        <f t="shared" si="7"/>
        <v>42547</v>
      </c>
      <c r="B34" s="30"/>
      <c r="C34" s="27">
        <v>0</v>
      </c>
      <c r="D34" s="27">
        <v>0</v>
      </c>
      <c r="E34" s="31">
        <f t="shared" si="2"/>
        <v>0</v>
      </c>
      <c r="F34" s="30"/>
      <c r="G34" s="30">
        <v>0</v>
      </c>
      <c r="H34" s="30"/>
      <c r="I34" s="30"/>
      <c r="J34" s="31">
        <f t="shared" si="3"/>
        <v>0</v>
      </c>
      <c r="K34" s="54"/>
      <c r="L34" s="54">
        <v>0</v>
      </c>
      <c r="M34" s="55">
        <f t="shared" si="6"/>
        <v>-1246</v>
      </c>
      <c r="N34" s="56" t="str">
        <f t="shared" si="4"/>
        <v>请及时补货</v>
      </c>
      <c r="O34"/>
      <c r="Q34"/>
    </row>
    <row r="35" ht="24.75" customHeight="1" spans="1:17">
      <c r="A35" s="26">
        <f t="shared" si="7"/>
        <v>42548</v>
      </c>
      <c r="B35" s="27"/>
      <c r="C35" s="27">
        <v>0</v>
      </c>
      <c r="D35" s="27">
        <v>0</v>
      </c>
      <c r="E35" s="28">
        <f t="shared" si="2"/>
        <v>0</v>
      </c>
      <c r="F35" s="27"/>
      <c r="G35" s="27">
        <v>0</v>
      </c>
      <c r="H35" s="27"/>
      <c r="I35" s="27"/>
      <c r="J35" s="28">
        <f t="shared" si="3"/>
        <v>0</v>
      </c>
      <c r="K35" s="52"/>
      <c r="L35" s="52">
        <v>0</v>
      </c>
      <c r="M35" s="57">
        <f t="shared" si="6"/>
        <v>-1246</v>
      </c>
      <c r="N35" s="46" t="str">
        <f t="shared" si="4"/>
        <v>请及时补货</v>
      </c>
      <c r="O35"/>
      <c r="Q35"/>
    </row>
    <row r="36" ht="24.75" customHeight="1" spans="1:17">
      <c r="A36" s="29">
        <f t="shared" si="7"/>
        <v>42549</v>
      </c>
      <c r="B36" s="30"/>
      <c r="C36" s="27">
        <v>0</v>
      </c>
      <c r="D36" s="27">
        <v>0</v>
      </c>
      <c r="E36" s="31">
        <f t="shared" si="2"/>
        <v>0</v>
      </c>
      <c r="F36" s="30"/>
      <c r="G36" s="30">
        <v>0</v>
      </c>
      <c r="H36" s="30"/>
      <c r="I36" s="30"/>
      <c r="J36" s="31">
        <f t="shared" si="3"/>
        <v>0</v>
      </c>
      <c r="K36" s="54"/>
      <c r="L36" s="54">
        <v>0</v>
      </c>
      <c r="M36" s="55">
        <f t="shared" si="6"/>
        <v>-1246</v>
      </c>
      <c r="N36" s="56" t="str">
        <f t="shared" si="4"/>
        <v>请及时补货</v>
      </c>
      <c r="O36"/>
      <c r="Q36"/>
    </row>
    <row r="37" ht="24.75" customHeight="1" spans="1:17">
      <c r="A37" s="26">
        <f t="shared" si="7"/>
        <v>42550</v>
      </c>
      <c r="B37" s="27"/>
      <c r="C37" s="27">
        <v>0</v>
      </c>
      <c r="D37" s="27">
        <v>0</v>
      </c>
      <c r="E37" s="28">
        <f t="shared" si="2"/>
        <v>0</v>
      </c>
      <c r="F37" s="27"/>
      <c r="G37" s="27">
        <v>0</v>
      </c>
      <c r="H37" s="27"/>
      <c r="I37" s="27"/>
      <c r="J37" s="28">
        <f t="shared" si="3"/>
        <v>0</v>
      </c>
      <c r="K37" s="52"/>
      <c r="L37" s="52">
        <v>0</v>
      </c>
      <c r="M37" s="57">
        <f t="shared" si="6"/>
        <v>-1246</v>
      </c>
      <c r="N37" s="46" t="str">
        <f t="shared" si="4"/>
        <v>请及时补货</v>
      </c>
      <c r="O37"/>
      <c r="Q37"/>
    </row>
    <row r="38" ht="24.75" customHeight="1" spans="1:17">
      <c r="A38" s="29">
        <f t="shared" si="7"/>
        <v>42551</v>
      </c>
      <c r="B38" s="30"/>
      <c r="C38" s="27">
        <v>0</v>
      </c>
      <c r="D38" s="27">
        <v>0</v>
      </c>
      <c r="E38" s="31">
        <f t="shared" si="2"/>
        <v>0</v>
      </c>
      <c r="F38" s="30"/>
      <c r="G38" s="30">
        <v>0</v>
      </c>
      <c r="H38" s="30"/>
      <c r="I38" s="30"/>
      <c r="J38" s="31">
        <f t="shared" si="3"/>
        <v>0</v>
      </c>
      <c r="K38" s="54"/>
      <c r="L38" s="54">
        <v>0</v>
      </c>
      <c r="M38" s="55">
        <f t="shared" si="6"/>
        <v>-1246</v>
      </c>
      <c r="N38" s="56" t="str">
        <f t="shared" si="4"/>
        <v>请及时补货</v>
      </c>
      <c r="O38"/>
      <c r="Q38"/>
    </row>
    <row r="39" ht="24.75" customHeight="1" spans="1:17">
      <c r="A39" s="26" t="str">
        <f t="shared" si="7"/>
        <v/>
      </c>
      <c r="B39" s="27"/>
      <c r="C39" s="27">
        <v>0</v>
      </c>
      <c r="D39" s="27">
        <v>0</v>
      </c>
      <c r="E39" s="28">
        <f t="shared" si="2"/>
        <v>0</v>
      </c>
      <c r="F39" s="27"/>
      <c r="G39" s="27">
        <v>0</v>
      </c>
      <c r="H39" s="27"/>
      <c r="I39" s="27"/>
      <c r="J39" s="28">
        <f t="shared" si="3"/>
        <v>0</v>
      </c>
      <c r="K39" s="52"/>
      <c r="L39" s="52">
        <v>0</v>
      </c>
      <c r="M39" s="57">
        <f t="shared" si="6"/>
        <v>-1246</v>
      </c>
      <c r="N39" s="46" t="str">
        <f t="shared" si="4"/>
        <v>请及时补货</v>
      </c>
      <c r="O39"/>
      <c r="Q39"/>
    </row>
    <row r="40" ht="24.75" customHeight="1" spans="1:18">
      <c r="A40" s="32" t="s">
        <v>37</v>
      </c>
      <c r="B40" s="33">
        <f>SUM(B9:B39)</f>
        <v>2471</v>
      </c>
      <c r="C40" s="33">
        <f>SUM(C9:C39)</f>
        <v>140</v>
      </c>
      <c r="D40" s="33">
        <f>SUM(D9:D39)</f>
        <v>50</v>
      </c>
      <c r="E40" s="33">
        <f>SUM(E9:E39)</f>
        <v>2661</v>
      </c>
      <c r="F40" s="33">
        <f t="shared" ref="F40:M40" si="8">SUM(F9:F39)</f>
        <v>3020</v>
      </c>
      <c r="G40" s="33">
        <f t="shared" si="8"/>
        <v>140</v>
      </c>
      <c r="H40" s="33">
        <f t="shared" si="8"/>
        <v>303</v>
      </c>
      <c r="I40" s="33">
        <f t="shared" si="8"/>
        <v>241</v>
      </c>
      <c r="J40" s="33">
        <f t="shared" si="8"/>
        <v>3704</v>
      </c>
      <c r="K40" s="33">
        <f t="shared" si="8"/>
        <v>693</v>
      </c>
      <c r="L40" s="33">
        <f t="shared" si="8"/>
        <v>28</v>
      </c>
      <c r="M40" s="58"/>
      <c r="N40" s="58"/>
      <c r="O40" s="58"/>
      <c r="P40" s="33" t="e">
        <f>SUM(#REF!)</f>
        <v>#REF!</v>
      </c>
      <c r="Q40" s="63"/>
      <c r="R40" s="63"/>
    </row>
    <row r="41" ht="25.5" customHeight="1" spans="1:18">
      <c r="A41" s="34" t="s">
        <v>38</v>
      </c>
      <c r="B41" s="34"/>
      <c r="C41" s="34"/>
      <c r="D41" s="34"/>
      <c r="E41" s="34"/>
      <c r="F41" s="34"/>
      <c r="G41" s="34"/>
      <c r="H41" s="34"/>
      <c r="I41" s="34"/>
      <c r="J41" s="34"/>
      <c r="K41" s="34"/>
      <c r="L41" s="34"/>
      <c r="M41" s="34"/>
      <c r="N41" s="34"/>
      <c r="O41" s="34"/>
      <c r="P41" s="34"/>
      <c r="Q41" s="34"/>
      <c r="R41" s="34"/>
    </row>
    <row r="42" ht="63" customHeight="1" spans="11:16">
      <c r="K42" s="59"/>
      <c r="L42" s="60" t="s">
        <v>39</v>
      </c>
      <c r="M42" s="60"/>
      <c r="N42" s="60"/>
      <c r="O42" s="60"/>
      <c r="P42" s="61"/>
    </row>
    <row r="44" spans="1:1">
      <c r="A44" s="35" t="s">
        <v>40</v>
      </c>
    </row>
  </sheetData>
  <mergeCells count="15">
    <mergeCell ref="A1:R1"/>
    <mergeCell ref="A2:N2"/>
    <mergeCell ref="P2:Q2"/>
    <mergeCell ref="A3:R3"/>
    <mergeCell ref="A4:R4"/>
    <mergeCell ref="B7:E7"/>
    <mergeCell ref="F7:J7"/>
    <mergeCell ref="K7:L7"/>
    <mergeCell ref="M7:N7"/>
    <mergeCell ref="A41:R41"/>
    <mergeCell ref="L42:O42"/>
    <mergeCell ref="A7:A8"/>
    <mergeCell ref="O5:O6"/>
    <mergeCell ref="P5:P6"/>
    <mergeCell ref="Q5:Q6"/>
  </mergeCells>
  <conditionalFormatting sqref="N9:N39 N6">
    <cfRule type="cellIs" dxfId="0" priority="1" stopIfTrue="1" operator="equal">
      <formula>"请及时补货"</formula>
    </cfRule>
  </conditionalFormatting>
  <pageMargins left="0.699305555555556" right="0.699305555555556" top="0.75" bottom="0.75" header="0.3" footer="0.3"/>
  <pageSetup paperSize="9" orientation="landscape" horizontalDpi="200" verticalDpi="300"/>
  <headerFooter/>
  <drawing r:id="rId1"/>
  <legacyDrawing r:id="rId2"/>
  <mc:AlternateContent xmlns:mc="http://schemas.openxmlformats.org/markup-compatibility/2006">
    <mc:Choice Requires="x14">
      <controls>
        <mc:AlternateContent xmlns:mc="http://schemas.openxmlformats.org/markup-compatibility/2006">
          <mc:Choice Requires="x14">
            <control shapeId="1025" name="Spinner 1" r:id="rId3">
              <controlPr defaultSize="0">
                <anchor moveWithCells="1" sizeWithCells="1">
                  <from>
                    <xdr:col>16</xdr:col>
                    <xdr:colOff>66675</xdr:colOff>
                    <xdr:row>4</xdr:row>
                    <xdr:rowOff>133350</xdr:rowOff>
                  </from>
                  <to>
                    <xdr:col>16</xdr:col>
                    <xdr:colOff>363855</xdr:colOff>
                    <xdr:row>5</xdr:row>
                    <xdr:rowOff>210185</xdr:rowOff>
                  </to>
                </anchor>
              </controlPr>
            </control>
          </mc:Choice>
        </mc:AlternateContent>
        <mc:AlternateContent xmlns:mc="http://schemas.openxmlformats.org/markup-compatibility/2006">
          <mc:Choice Requires="x14">
            <control shapeId="1026" name="Spinner 2" r:id="rId4">
              <controlPr defaultSize="0">
                <anchor moveWithCells="1" sizeWithCells="1">
                  <from>
                    <xdr:col>16</xdr:col>
                    <xdr:colOff>666750</xdr:colOff>
                    <xdr:row>4</xdr:row>
                    <xdr:rowOff>133350</xdr:rowOff>
                  </from>
                  <to>
                    <xdr:col>16</xdr:col>
                    <xdr:colOff>962025</xdr:colOff>
                    <xdr:row>5</xdr:row>
                    <xdr:rowOff>210185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未名潮管理工具库</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何建湘</dc:creator>
  <cp:lastModifiedBy>清律</cp:lastModifiedBy>
  <dcterms:created xsi:type="dcterms:W3CDTF">2006-09-13T11:21:00Z</dcterms:created>
  <dcterms:modified xsi:type="dcterms:W3CDTF">2024-02-23T08:44:10Z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2052-12.1.0.16250</vt:lpwstr>
  </property>
  <property fmtid="{D5CDD505-2E9C-101B-9397-08002B2CF9AE}" pid="3" name="KSOTemplateUUID">
    <vt:lpwstr>v1.0_mb_Vw+BEjG33X31R6NYW/fjdg==</vt:lpwstr>
  </property>
  <property fmtid="{D5CDD505-2E9C-101B-9397-08002B2CF9AE}" pid="4" name="ICV">
    <vt:lpwstr>2F56EE8C9B5C4C88B0B37EB2C2EB8287_12</vt:lpwstr>
  </property>
</Properties>
</file>