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<sst xmlns="http://schemas.openxmlformats.org/spreadsheetml/2006/main" count="39" uniqueCount="27">
  <si>
    <t>项目主要材料盈亏分析表</t>
  </si>
  <si>
    <t>截止日期：</t>
  </si>
  <si>
    <t>序号</t>
  </si>
  <si>
    <t>物资名称</t>
  </si>
  <si>
    <t>规格型号</t>
  </si>
  <si>
    <t>单位</t>
  </si>
  <si>
    <t>收入数量</t>
  </si>
  <si>
    <t>调拨数量</t>
  </si>
  <si>
    <t>结存数量</t>
  </si>
  <si>
    <t>账面耗用数量</t>
  </si>
  <si>
    <t>设计量</t>
  </si>
  <si>
    <t>工程实际耗用量</t>
  </si>
  <si>
    <t>盈亏量</t>
  </si>
  <si>
    <t>实际盈亏比例</t>
  </si>
  <si>
    <t>备注</t>
  </si>
  <si>
    <t>结构工程</t>
  </si>
  <si>
    <t>临时工程</t>
  </si>
  <si>
    <t>小计</t>
  </si>
  <si>
    <t>与设计对比</t>
  </si>
  <si>
    <t>与实耗量对比</t>
  </si>
  <si>
    <t>碎石</t>
  </si>
  <si>
    <t>32MM</t>
  </si>
  <si>
    <t>吨</t>
  </si>
  <si>
    <t>项目主管：</t>
  </si>
  <si>
    <t>工程：</t>
  </si>
  <si>
    <t>机料：</t>
  </si>
  <si>
    <t>统计：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</si>
</sst>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1"/>
  <sheetViews>
    <sheetView showGridLines="0" tabSelected="1" workbookViewId="0">
      <selection activeCell="R15" sqref="R15:S15"/>
    </sheetView>
  </sheetViews>
  <sheetFormatPr defaultColWidth="9" defaultRowHeight="13.5"/>
  <cols>
    <col min="1" max="1" width="2.125" customWidth="1"/>
    <col min="2" max="2" width="5.875" customWidth="1"/>
    <col min="3" max="3" width="10" customWidth="1"/>
    <col min="5" max="5" width="5.875" customWidth="1"/>
    <col min="9" max="9" width="8.50833333333333" customWidth="1"/>
    <col min="11" max="11" width="9.375"/>
    <col min="13" max="13" width="9.375"/>
    <col min="14" max="14" width="12.125" customWidth="1"/>
    <col min="15" max="15" width="12.75" customWidth="1"/>
    <col min="16" max="16" width="9.375" customWidth="1"/>
    <col min="18" max="18" width="2.125" customWidth="1"/>
  </cols>
  <sheetData>
    <row r="2" ht="34" customHeight="1" spans="2:17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7" customHeight="1" spans="2:17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6" t="s">
        <v>1</v>
      </c>
      <c r="P3" s="7"/>
      <c r="Q3" s="7"/>
    </row>
    <row r="4" ht="28" customHeight="1" spans="2:1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8" t="s">
        <v>9</v>
      </c>
      <c r="J4" s="2" t="s">
        <v>10</v>
      </c>
      <c r="K4" s="2" t="s">
        <v>11</v>
      </c>
      <c r="L4" s="2"/>
      <c r="M4" s="2"/>
      <c r="N4" s="2" t="s">
        <v>12</v>
      </c>
      <c r="O4" s="2"/>
      <c r="P4" s="8" t="s">
        <v>13</v>
      </c>
      <c r="Q4" s="2" t="s">
        <v>14</v>
      </c>
    </row>
    <row r="5" ht="33" customHeight="1" spans="2:17">
      <c r="B5" s="2"/>
      <c r="C5" s="2"/>
      <c r="D5" s="2"/>
      <c r="E5" s="2"/>
      <c r="F5" s="2"/>
      <c r="G5" s="2"/>
      <c r="H5" s="2"/>
      <c r="I5" s="8"/>
      <c r="J5" s="2"/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8"/>
      <c r="Q5" s="2"/>
    </row>
    <row r="6" ht="20" customHeight="1" spans="2:17">
      <c r="B6" s="3">
        <v>1</v>
      </c>
      <c r="C6" s="3" t="s">
        <v>20</v>
      </c>
      <c r="D6" s="3" t="s">
        <v>21</v>
      </c>
      <c r="E6" s="3" t="s">
        <v>22</v>
      </c>
      <c r="F6" s="4">
        <v>295.993</v>
      </c>
      <c r="G6" s="4">
        <v>1</v>
      </c>
      <c r="H6" s="4">
        <v>32.571</v>
      </c>
      <c r="I6" s="4">
        <v>463.36</v>
      </c>
      <c r="J6" s="4">
        <v>463.552</v>
      </c>
      <c r="K6" s="4">
        <v>463.552</v>
      </c>
      <c r="L6" s="4">
        <v>1</v>
      </c>
      <c r="M6" s="4">
        <f>K6+L6</f>
        <v>464.552</v>
      </c>
      <c r="N6" s="4">
        <f>J6-M6</f>
        <v>-1</v>
      </c>
      <c r="O6" s="4">
        <f>K6-I6</f>
        <v>0.192000000000007</v>
      </c>
      <c r="P6" s="9">
        <f>IF(C6="","",O6/F6)</f>
        <v>0.000648663988675432</v>
      </c>
      <c r="Q6" s="3"/>
    </row>
    <row r="7" ht="20" customHeight="1" spans="2:17">
      <c r="B7" s="3">
        <v>2</v>
      </c>
      <c r="C7" s="3" t="s">
        <v>20</v>
      </c>
      <c r="D7" s="3" t="s">
        <v>21</v>
      </c>
      <c r="E7" s="3" t="s">
        <v>22</v>
      </c>
      <c r="F7" s="4">
        <v>585</v>
      </c>
      <c r="G7" s="4">
        <v>2</v>
      </c>
      <c r="H7" s="4">
        <f>F7-G7</f>
        <v>583</v>
      </c>
      <c r="I7" s="4">
        <v>544</v>
      </c>
      <c r="J7" s="4">
        <v>524</v>
      </c>
      <c r="K7" s="4">
        <v>542</v>
      </c>
      <c r="L7" s="4">
        <v>2</v>
      </c>
      <c r="M7" s="4">
        <f>K7+L7</f>
        <v>544</v>
      </c>
      <c r="N7" s="4">
        <f>J7-M7</f>
        <v>-20</v>
      </c>
      <c r="O7" s="4">
        <f>K7-I7</f>
        <v>-2</v>
      </c>
      <c r="P7" s="9">
        <f>IF(C7="","",O7/F7)</f>
        <v>-0.00341880341880342</v>
      </c>
      <c r="Q7" s="3"/>
    </row>
    <row r="8" ht="20" customHeight="1" spans="2:17">
      <c r="B8" s="3">
        <v>3</v>
      </c>
      <c r="C8" s="3" t="s">
        <v>20</v>
      </c>
      <c r="D8" s="3" t="s">
        <v>21</v>
      </c>
      <c r="E8" s="3" t="s">
        <v>22</v>
      </c>
      <c r="F8" s="4">
        <v>254</v>
      </c>
      <c r="G8" s="4">
        <v>3</v>
      </c>
      <c r="H8" s="4">
        <f>F8-G8</f>
        <v>251</v>
      </c>
      <c r="I8" s="4">
        <v>653</v>
      </c>
      <c r="J8" s="4">
        <v>655</v>
      </c>
      <c r="K8" s="4">
        <v>652</v>
      </c>
      <c r="L8" s="4">
        <v>3</v>
      </c>
      <c r="M8" s="4">
        <f>K8+L8</f>
        <v>655</v>
      </c>
      <c r="N8" s="4">
        <f>J8-M8</f>
        <v>0</v>
      </c>
      <c r="O8" s="4">
        <f>K8-I8</f>
        <v>-1</v>
      </c>
      <c r="P8" s="9">
        <f>IF(C8="","",O8/F8)</f>
        <v>-0.00393700787401575</v>
      </c>
      <c r="Q8" s="3"/>
    </row>
    <row r="9" ht="20" customHeight="1" spans="2:17">
      <c r="B9" s="3">
        <v>4</v>
      </c>
      <c r="C9" s="3" t="s">
        <v>20</v>
      </c>
      <c r="D9" s="3" t="s">
        <v>21</v>
      </c>
      <c r="E9" s="3" t="s">
        <v>22</v>
      </c>
      <c r="F9" s="4">
        <v>255</v>
      </c>
      <c r="G9" s="4">
        <v>4</v>
      </c>
      <c r="H9" s="4">
        <f>F9-G9</f>
        <v>251</v>
      </c>
      <c r="I9" s="4">
        <v>152</v>
      </c>
      <c r="J9" s="4">
        <v>153</v>
      </c>
      <c r="K9" s="4">
        <v>155</v>
      </c>
      <c r="L9" s="4">
        <v>4</v>
      </c>
      <c r="M9" s="4">
        <f>K9+L9</f>
        <v>159</v>
      </c>
      <c r="N9" s="4">
        <f>J9-M9</f>
        <v>-6</v>
      </c>
      <c r="O9" s="4">
        <f>K9-I9</f>
        <v>3</v>
      </c>
      <c r="P9" s="9">
        <f>IF(C9="","",O9/F9)</f>
        <v>0.0117647058823529</v>
      </c>
      <c r="Q9" s="3"/>
    </row>
    <row r="10" ht="20" customHeight="1" spans="2:17">
      <c r="B10" s="3">
        <v>5</v>
      </c>
      <c r="C10" s="3" t="s">
        <v>20</v>
      </c>
      <c r="D10" s="3" t="s">
        <v>21</v>
      </c>
      <c r="E10" s="3" t="s">
        <v>22</v>
      </c>
      <c r="F10" s="4">
        <v>522</v>
      </c>
      <c r="G10" s="4">
        <v>5</v>
      </c>
      <c r="H10" s="4">
        <f>F10-G10</f>
        <v>517</v>
      </c>
      <c r="I10" s="4">
        <v>421</v>
      </c>
      <c r="J10" s="4">
        <v>451</v>
      </c>
      <c r="K10" s="4">
        <v>421</v>
      </c>
      <c r="L10" s="4">
        <v>5</v>
      </c>
      <c r="M10" s="4">
        <f>K10+L10</f>
        <v>426</v>
      </c>
      <c r="N10" s="4">
        <f>J10-M10</f>
        <v>25</v>
      </c>
      <c r="O10" s="4">
        <f>K10-I10</f>
        <v>0</v>
      </c>
      <c r="P10" s="9">
        <f>IF(C10="","",O10/F10)</f>
        <v>0</v>
      </c>
      <c r="Q10" s="3"/>
    </row>
    <row r="11" ht="20" hidden="1" customHeight="1" spans="2:17">
      <c r="B11" s="3">
        <v>19</v>
      </c>
      <c r="C11" s="3"/>
      <c r="D11" s="3"/>
      <c r="E11" s="3"/>
      <c r="F11" s="4"/>
      <c r="G11" s="4"/>
      <c r="H11" s="4">
        <f>F11-G11</f>
        <v>0</v>
      </c>
      <c r="I11" s="4"/>
      <c r="J11" s="4"/>
      <c r="K11" s="4"/>
      <c r="L11" s="4"/>
      <c r="M11" s="4">
        <f>K11+L11</f>
        <v>0</v>
      </c>
      <c r="N11" s="4">
        <f>J11-M11</f>
        <v>0</v>
      </c>
      <c r="O11" s="4">
        <f>K11-I11</f>
        <v>0</v>
      </c>
      <c r="P11" s="9" t="str">
        <f>IF(C11="","",O11/F11)</f>
        <v/>
      </c>
      <c r="Q11" s="3"/>
    </row>
    <row r="12" ht="20" hidden="1" customHeight="1" spans="2:17">
      <c r="B12" s="3">
        <v>20</v>
      </c>
      <c r="C12" s="3"/>
      <c r="D12" s="3"/>
      <c r="E12" s="3"/>
      <c r="F12" s="4"/>
      <c r="G12" s="4"/>
      <c r="H12" s="4">
        <f>F12-G12</f>
        <v>0</v>
      </c>
      <c r="I12" s="4"/>
      <c r="J12" s="4"/>
      <c r="K12" s="4"/>
      <c r="L12" s="4"/>
      <c r="M12" s="4">
        <f>K12+L12</f>
        <v>0</v>
      </c>
      <c r="N12" s="4">
        <f>J12-M12</f>
        <v>0</v>
      </c>
      <c r="O12" s="4">
        <f>K12-I12</f>
        <v>0</v>
      </c>
      <c r="P12" s="9" t="str">
        <f>IF(C12="","",O12/F12)</f>
        <v/>
      </c>
      <c r="Q12" s="3"/>
    </row>
    <row r="13" ht="20" hidden="1" customHeight="1" spans="2:17">
      <c r="B13" s="3">
        <v>21</v>
      </c>
      <c r="C13" s="3"/>
      <c r="D13" s="3"/>
      <c r="E13" s="3"/>
      <c r="F13" s="4"/>
      <c r="G13" s="4"/>
      <c r="H13" s="4">
        <f>F13-G13</f>
        <v>0</v>
      </c>
      <c r="I13" s="4"/>
      <c r="J13" s="4"/>
      <c r="K13" s="4"/>
      <c r="L13" s="4"/>
      <c r="M13" s="4">
        <f>K13+L13</f>
        <v>0</v>
      </c>
      <c r="N13" s="4">
        <f>J13-M13</f>
        <v>0</v>
      </c>
      <c r="O13" s="4">
        <f>K13-I13</f>
        <v>0</v>
      </c>
      <c r="P13" s="9" t="str">
        <f>IF(C13="","",O13/F13)</f>
        <v/>
      </c>
      <c r="Q13" s="3"/>
    </row>
    <row r="14" ht="20" hidden="1" customHeight="1" spans="2:17">
      <c r="B14" s="3">
        <v>22</v>
      </c>
      <c r="C14" s="3"/>
      <c r="D14" s="3"/>
      <c r="E14" s="3"/>
      <c r="F14" s="4"/>
      <c r="G14" s="4"/>
      <c r="H14" s="4">
        <f>F14-G14</f>
        <v>0</v>
      </c>
      <c r="I14" s="4"/>
      <c r="J14" s="4"/>
      <c r="K14" s="4"/>
      <c r="L14" s="4"/>
      <c r="M14" s="4">
        <f>K14+L14</f>
        <v>0</v>
      </c>
      <c r="N14" s="4">
        <f>J14-M14</f>
        <v>0</v>
      </c>
      <c r="O14" s="4">
        <f>K14-I14</f>
        <v>0</v>
      </c>
      <c r="P14" s="9" t="str">
        <f>IF(C14="","",O14/F14)</f>
        <v/>
      </c>
      <c r="Q14" s="3"/>
    </row>
    <row r="15" ht="9" customHeight="1"/>
    <row r="16" ht="20" customHeight="1" spans="3:17">
      <c r="C16" s="5" t="s">
        <v>23</v>
      </c>
      <c r="D16" s="5"/>
      <c r="E16" s="5"/>
      <c r="F16" s="5"/>
      <c r="G16" s="5"/>
      <c r="H16" s="5" t="s">
        <v>24</v>
      </c>
      <c r="I16" s="5"/>
      <c r="J16" s="5"/>
      <c r="K16" s="5"/>
      <c r="L16" s="5" t="s">
        <v>25</v>
      </c>
      <c r="M16" s="5"/>
      <c r="N16" s="5"/>
      <c r="O16" s="5" t="s">
        <v>26</v>
      </c>
      <c r="P16" s="5"/>
      <c r="Q16" s="5"/>
    </row>
    <row r="17" ht="14" customHeight="1"/>
    <row r="18" ht="20" customHeight="1"/>
    <row r="19" ht="20" customHeight="1"/>
    <row r="20" ht="20" customHeight="1"/>
    <row r="21" ht="20" customHeight="1"/>
  </sheetData>
  <mergeCells count="15">
    <mergeCell ref="B2:Q2"/>
    <mergeCell ref="P3:Q3"/>
    <mergeCell ref="K4:M4"/>
    <mergeCell ref="N4:O4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P4:P5"/>
    <mergeCell ref="Q4:Q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2021-01-10T07:17:00Z</dcterms:created>
  <dcterms:modified xsi:type="dcterms:W3CDTF">2024-02-24T08:33:41Z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8D927DAAD12F4E86A734866E1F2708EB_11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v1.0_mb_tGbSC6OZBOlmtsQ+dd5xCQ==</vt:lpwstr>
  </property>
</Properties>
</file>