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主表" sheetId="4" r:id="rId1"/>
  </sheets>
  <externalReferences>
    <externalReference r:id="rId2"/>
    <externalReference r:id="rId3"/>
  </externalReferences>
  <definedNames>
    <definedName name="外购入库序时簿">[2]外购入库序时簿!$C$1:$W$675</definedName>
    <definedName name="委外加工入库序时簿">[2]委外加工入库序时簿!$B$1:$S$206</definedName>
    <definedName name="委外加工出库单序时簿">[1]委外加工出库单序时簿!$A$1:$S$507</definedName>
    <definedName name="_xlnm.Print_Area" localSheetId="0">主表!$B$1:$K$26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<sst xmlns="http://schemas.openxmlformats.org/spreadsheetml/2006/main" count="11" uniqueCount="8">
  <si>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运营数据分析报表</t>
  </si>
  <si>
    <t>日销售
合计</t>
  </si>
  <si>
    <t>日销售
比例</t>
  </si>
  <si>
    <t>天猫</t>
  </si>
  <si>
    <t>京东</t>
  </si>
  <si>
    <t>销售额</t>
  </si>
  <si>
    <t>店铺日销售比例</t>
  </si>
  <si>
    <t>日总销售占比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</si>
</sst>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General&quot;年&quot;"/>
    <numFmt numFmtId="177" formatCode="General&quot;月&quot;"/>
    <numFmt numFmtId="178" formatCode="m&quot;月&quot;d&quot;日&quot;;@"/>
    <numFmt numFmtId="179" formatCode="General&quot;次&quot;"/>
    <numFmt numFmtId="180" formatCode="#,##0_ "/>
  </numFmts>
  <fonts count="23">
    <font>
      <sz val="11"/>
      <color theme="1"/>
      <name val="宋体"/>
      <charset val="134"/>
      <scheme val="minor"/>
    </font>
    <font>
      <sz val="16"/>
      <name val="汉仪中黑简"/>
      <charset val="134"/>
    </font>
    <font>
      <sz val="28"/>
      <name val="汉仪中黑简"/>
      <charset val="134"/>
    </font>
    <font>
      <sz val="16"/>
      <color theme="0"/>
      <name val="汉仪中黑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theme="8" tint="-0.25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8" tint="-0.25"/>
      </left>
      <right style="thin">
        <color theme="0"/>
      </right>
      <top style="thin">
        <color theme="0"/>
      </top>
      <bottom style="thin">
        <color theme="8" tint="-0.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25"/>
      </bottom>
      <diagonal/>
    </border>
    <border>
      <left style="thin">
        <color theme="8" tint="-0.25"/>
      </left>
      <right style="thin">
        <color theme="8" tint="-0.25"/>
      </right>
      <top style="thin">
        <color theme="8" tint="-0.25"/>
      </top>
      <bottom style="thin">
        <color theme="8" tint="-0.25"/>
      </bottom>
      <diagonal/>
    </border>
    <border>
      <left style="thin">
        <color theme="0"/>
      </left>
      <right style="thin">
        <color theme="8" tint="-0.25"/>
      </right>
      <top/>
      <bottom style="thin">
        <color theme="0"/>
      </bottom>
      <diagonal/>
    </border>
    <border>
      <left style="thin">
        <color theme="0"/>
      </left>
      <right style="thin">
        <color theme="8" tint="-0.25"/>
      </right>
      <top style="thin">
        <color theme="0"/>
      </top>
      <bottom style="thin">
        <color theme="8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178" fontId="1" fillId="0" borderId="6" xfId="0" applyNumberFormat="1" applyFont="1" applyFill="1" applyBorder="1" applyAlignment="1">
      <alignment horizontal="center" vertical="center"/>
    </xf>
    <xf numFmtId="179" fontId="1" fillId="0" borderId="6" xfId="0" applyNumberFormat="1" applyFont="1" applyFill="1" applyBorder="1" applyAlignment="1">
      <alignment horizontal="center" vertical="center"/>
    </xf>
    <xf numFmtId="180" fontId="1" fillId="0" borderId="6" xfId="0" applyNumberFormat="1" applyFont="1" applyFill="1" applyBorder="1" applyAlignment="1">
      <alignment horizontal="center" vertical="center"/>
    </xf>
    <xf numFmtId="10" fontId="1" fillId="0" borderId="6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7DA7"/>
      <color rgb="00F2F2F2"/>
      <color rgb="0092D050"/>
      <color rgb="00228A7F"/>
      <color rgb="002E908A"/>
      <color rgb="002A8BA3"/>
      <color rgb="0028A085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&#24212;&#20184;\NBC\2020&#24180;&#24212;&#20184;\202012\&#24212;&#20184;&#26126;&#32454;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\anencw$\&#36130;&#21153;&#25253;&#34920;\&#24212;&#20184;&#36134;&#27454;\2021\2021&#24180;&#24212;&#20184;&#26126;&#32454;01-09%20-%20&#26368;&#2603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外购入库序时簿"/>
      <sheetName val="委外加工入库序时簿"/>
      <sheetName val="委外加工出库单序时簿"/>
      <sheetName val="委外结存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采购分析-供应商"/>
      <sheetName val="采购分析-物料汇总"/>
      <sheetName val="加工费-供应商分析"/>
      <sheetName val="加工费-产品分析"/>
      <sheetName val="委外加工入库序时簿"/>
      <sheetName val="采购入库物料"/>
      <sheetName val="外购入库序时簿"/>
      <sheetName val="委外加工出库单序时簿"/>
      <sheetName val="委外结存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K26"/>
  <sheetViews>
    <sheetView showGridLines="0" tabSelected="1" workbookViewId="0">
      <selection activeCell="G32" sqref="G32"/>
    </sheetView>
  </sheetViews>
  <sheetFormatPr defaultColWidth="9" defaultRowHeight="30" customHeight="1"/>
  <cols>
    <col min="1" max="1" width="2.375" style="1" customWidth="1"/>
    <col min="2" max="3" width="12.125" style="1" customWidth="1"/>
    <col min="4" max="4" width="14.75" style="1" customWidth="1"/>
    <col min="5" max="5" width="18.375" style="1" customWidth="1"/>
    <col min="6" max="6" width="14.75" style="1" customWidth="1"/>
    <col min="7" max="8" width="21.375" style="1" customWidth="1"/>
    <col min="9" max="9" width="14.75" style="1" customWidth="1"/>
    <col min="10" max="11" width="21.375" style="1" customWidth="1"/>
    <col min="12" max="12" width="20.125" style="1" customWidth="1"/>
    <col min="13" max="16384" width="9" style="1"/>
  </cols>
  <sheetData>
    <row r="1" ht="8" customHeight="1"/>
    <row r="2" ht="36" customHeight="1" spans="2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ht="5" customHeight="1"/>
    <row r="4" ht="11" customHeight="1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ht="27" customHeight="1" spans="2:11">
      <c r="B5" s="4">
        <v>2022</v>
      </c>
      <c r="C5" s="5">
        <v>7</v>
      </c>
      <c r="D5" s="6" t="s">
        <v>1</v>
      </c>
      <c r="E5" s="6" t="s">
        <v>2</v>
      </c>
      <c r="F5" s="7" t="s">
        <v>3</v>
      </c>
      <c r="G5" s="7"/>
      <c r="H5" s="7"/>
      <c r="I5" s="7" t="s">
        <v>4</v>
      </c>
      <c r="J5" s="7"/>
      <c r="K5" s="16"/>
    </row>
    <row r="6" ht="27" customHeight="1" spans="2:11">
      <c r="B6" s="8"/>
      <c r="C6" s="9"/>
      <c r="D6" s="9"/>
      <c r="E6" s="10"/>
      <c r="F6" s="11" t="s">
        <v>5</v>
      </c>
      <c r="G6" s="11" t="s">
        <v>6</v>
      </c>
      <c r="H6" s="11" t="s">
        <v>7</v>
      </c>
      <c r="I6" s="11" t="s">
        <v>5</v>
      </c>
      <c r="J6" s="11" t="s">
        <v>6</v>
      </c>
      <c r="K6" s="17" t="s">
        <v>7</v>
      </c>
    </row>
    <row r="7" ht="27" customHeight="1" spans="2:11">
      <c r="B7" s="12">
        <f>DATE(B5,C5,1)</f>
        <v>44743</v>
      </c>
      <c r="C7" s="13" t="str">
        <f>TEXT(B7,"AAAA")</f>
        <v>星期五</v>
      </c>
      <c r="D7" s="14">
        <f>SUMIF($F$6:$K$6,"销售额",F7:K7)</f>
        <v>85891.1</v>
      </c>
      <c r="E7" s="15">
        <f>D7/SUM($D:$D)</f>
        <v>0.07084981879333</v>
      </c>
      <c r="F7" s="14">
        <v>30651.1</v>
      </c>
      <c r="G7" s="15">
        <f>F7/SUM($F:$F)</f>
        <v>0.0625730217799992</v>
      </c>
      <c r="H7" s="15">
        <f>IFERROR(F7/D7,"")</f>
        <v>0.356860023914003</v>
      </c>
      <c r="I7" s="14">
        <v>55240</v>
      </c>
      <c r="J7" s="15">
        <f>I7/SUM($I:$I)</f>
        <v>0.0764617425525931</v>
      </c>
      <c r="K7" s="15">
        <f>IFERROR(I7/D7,"")</f>
        <v>0.643139976085997</v>
      </c>
    </row>
    <row r="8" ht="27" customHeight="1" spans="2:11">
      <c r="B8" s="12">
        <f>B7+1</f>
        <v>44744</v>
      </c>
      <c r="C8" s="13" t="str">
        <f t="shared" ref="C8:C37" si="0">TEXT(B8,"AAAA")</f>
        <v>星期六</v>
      </c>
      <c r="D8" s="14">
        <f>SUMIF($F$6:$K$6,"销售额",F8:K8)</f>
        <v>85283.77</v>
      </c>
      <c r="E8" s="15">
        <f>D8/SUM($D:$D)</f>
        <v>0.0703488446476064</v>
      </c>
      <c r="F8" s="14">
        <v>29027.77</v>
      </c>
      <c r="G8" s="15">
        <f>F8/SUM($F:$F)</f>
        <v>0.0592590570790218</v>
      </c>
      <c r="H8" s="15">
        <f>IFERROR(F8/D8,"")</f>
        <v>0.340366871680274</v>
      </c>
      <c r="I8" s="14">
        <v>56256</v>
      </c>
      <c r="J8" s="15">
        <f>I8/SUM($I:$I)</f>
        <v>0.0778680627993967</v>
      </c>
      <c r="K8" s="15">
        <f>IFERROR(I8/D8,"")</f>
        <v>0.659633128319726</v>
      </c>
    </row>
    <row r="9" ht="27" customHeight="1" spans="2:11">
      <c r="B9" s="12">
        <f t="shared" ref="B9:B26" si="1">B8+1</f>
        <v>44745</v>
      </c>
      <c r="C9" s="13" t="str">
        <f t="shared" si="0"/>
        <v>星期日</v>
      </c>
      <c r="D9" s="14">
        <f>SUMIF($F$6:$K$6,"销售额",F9:K9)</f>
        <v>28681</v>
      </c>
      <c r="E9" s="15">
        <f>D9/SUM($D:$D)</f>
        <v>0.023658372669712</v>
      </c>
      <c r="F9" s="14">
        <v>15681</v>
      </c>
      <c r="G9" s="15">
        <f>F9/SUM($F:$F)</f>
        <v>0.0320121481621269</v>
      </c>
      <c r="H9" s="15">
        <f>IFERROR(F9/D9,"")</f>
        <v>0.546738258777588</v>
      </c>
      <c r="I9" s="14">
        <v>13000</v>
      </c>
      <c r="J9" s="15">
        <f>I9/SUM($I:$I)</f>
        <v>0.0179942551264249</v>
      </c>
      <c r="K9" s="15">
        <f>IFERROR(I9/D9,"")</f>
        <v>0.453261741222412</v>
      </c>
    </row>
    <row r="10" ht="27" customHeight="1" spans="2:11">
      <c r="B10" s="12">
        <f t="shared" si="1"/>
        <v>44746</v>
      </c>
      <c r="C10" s="13" t="str">
        <f t="shared" si="0"/>
        <v>星期一</v>
      </c>
      <c r="D10" s="14">
        <f t="shared" ref="D10:D30" si="2">SUMIF($F$6:$K$6,"销售额",F10:K10)</f>
        <v>50157.6</v>
      </c>
      <c r="E10" s="15">
        <f>D10/SUM($D:$D)</f>
        <v>0.0413739825326294</v>
      </c>
      <c r="F10" s="14">
        <v>14686</v>
      </c>
      <c r="G10" s="15">
        <f>F10/SUM($F:$F)</f>
        <v>0.029980894580001</v>
      </c>
      <c r="H10" s="15">
        <f t="shared" ref="H10:H30" si="3">IFERROR(F10/D10,"")</f>
        <v>0.292797103529674</v>
      </c>
      <c r="I10" s="14">
        <v>35471.6</v>
      </c>
      <c r="J10" s="15">
        <f>I10/SUM($I:$I)</f>
        <v>0.0490988477032686</v>
      </c>
      <c r="K10" s="15">
        <f t="shared" ref="K10:K30" si="4">IFERROR(I10/D10,"")</f>
        <v>0.707202896470326</v>
      </c>
    </row>
    <row r="11" ht="27" customHeight="1" spans="2:11">
      <c r="B11" s="12">
        <f t="shared" si="1"/>
        <v>44747</v>
      </c>
      <c r="C11" s="13" t="str">
        <f t="shared" si="0"/>
        <v>星期二</v>
      </c>
      <c r="D11" s="14">
        <f t="shared" si="2"/>
        <v>38901</v>
      </c>
      <c r="E11" s="15">
        <f>D11/SUM($D:$D)</f>
        <v>0.0320886424889113</v>
      </c>
      <c r="F11" s="14">
        <v>22951</v>
      </c>
      <c r="G11" s="15">
        <f>F11/SUM($F:$F)</f>
        <v>0.0468535688074086</v>
      </c>
      <c r="H11" s="15">
        <f t="shared" si="3"/>
        <v>0.589984833294774</v>
      </c>
      <c r="I11" s="14">
        <v>15950</v>
      </c>
      <c r="J11" s="15">
        <f>I11/SUM($I:$I)</f>
        <v>0.0220775668666521</v>
      </c>
      <c r="K11" s="15">
        <f t="shared" si="4"/>
        <v>0.410015166705226</v>
      </c>
    </row>
    <row r="12" ht="27" customHeight="1" spans="2:11">
      <c r="B12" s="12">
        <f t="shared" si="1"/>
        <v>44748</v>
      </c>
      <c r="C12" s="13" t="str">
        <f t="shared" si="0"/>
        <v>星期三</v>
      </c>
      <c r="D12" s="14">
        <f t="shared" si="2"/>
        <v>32896</v>
      </c>
      <c r="E12" s="15">
        <f>D12/SUM($D:$D)</f>
        <v>0.0271352403104091</v>
      </c>
      <c r="F12" s="14">
        <v>19471</v>
      </c>
      <c r="G12" s="15">
        <f>F12/SUM($F:$F)</f>
        <v>0.0397492849221843</v>
      </c>
      <c r="H12" s="15">
        <f t="shared" si="3"/>
        <v>0.591895671206226</v>
      </c>
      <c r="I12" s="14">
        <v>13425</v>
      </c>
      <c r="J12" s="15">
        <f>I12/SUM($I:$I)</f>
        <v>0.0185825288517118</v>
      </c>
      <c r="K12" s="15">
        <f t="shared" si="4"/>
        <v>0.408104328793774</v>
      </c>
    </row>
    <row r="13" ht="27" customHeight="1" spans="2:11">
      <c r="B13" s="12">
        <f t="shared" si="1"/>
        <v>44749</v>
      </c>
      <c r="C13" s="13" t="str">
        <f t="shared" si="0"/>
        <v>星期四</v>
      </c>
      <c r="D13" s="14">
        <f t="shared" si="2"/>
        <v>106362.84</v>
      </c>
      <c r="E13" s="15">
        <f>D13/SUM($D:$D)</f>
        <v>0.0877365401111867</v>
      </c>
      <c r="F13" s="14">
        <v>61742.84</v>
      </c>
      <c r="G13" s="15">
        <f>F13/SUM($F:$F)</f>
        <v>0.126045592885052</v>
      </c>
      <c r="H13" s="15">
        <f t="shared" si="3"/>
        <v>0.580492585568418</v>
      </c>
      <c r="I13" s="14">
        <v>44620</v>
      </c>
      <c r="J13" s="15">
        <f>I13/SUM($I:$I)</f>
        <v>0.0617618202877752</v>
      </c>
      <c r="K13" s="15">
        <f t="shared" si="4"/>
        <v>0.419507414431582</v>
      </c>
    </row>
    <row r="14" ht="27" customHeight="1" spans="2:11">
      <c r="B14" s="12">
        <f t="shared" si="1"/>
        <v>44750</v>
      </c>
      <c r="C14" s="13" t="str">
        <f t="shared" si="0"/>
        <v>星期五</v>
      </c>
      <c r="D14" s="14">
        <f t="shared" si="2"/>
        <v>52969</v>
      </c>
      <c r="E14" s="15">
        <f>D14/SUM($D:$D)</f>
        <v>0.0436930491245763</v>
      </c>
      <c r="F14" s="14">
        <v>5689</v>
      </c>
      <c r="G14" s="15">
        <f>F14/SUM($F:$F)</f>
        <v>0.0116138709836324</v>
      </c>
      <c r="H14" s="15">
        <f t="shared" si="3"/>
        <v>0.107402442938322</v>
      </c>
      <c r="I14" s="14">
        <v>47280</v>
      </c>
      <c r="J14" s="15">
        <f>I14/SUM($I:$I)</f>
        <v>0.065443721721336</v>
      </c>
      <c r="K14" s="15">
        <f t="shared" si="4"/>
        <v>0.892597557061678</v>
      </c>
    </row>
    <row r="15" ht="27" customHeight="1" spans="2:11">
      <c r="B15" s="12">
        <f t="shared" si="1"/>
        <v>44751</v>
      </c>
      <c r="C15" s="13" t="str">
        <f t="shared" si="0"/>
        <v>星期六</v>
      </c>
      <c r="D15" s="14">
        <f t="shared" si="2"/>
        <v>85891.1</v>
      </c>
      <c r="E15" s="15">
        <f>D15/SUM($D:$D)</f>
        <v>0.07084981879333</v>
      </c>
      <c r="F15" s="14">
        <v>30651.1</v>
      </c>
      <c r="G15" s="15">
        <f>F15/SUM($F:$F)</f>
        <v>0.0625730217799992</v>
      </c>
      <c r="H15" s="15">
        <f t="shared" si="3"/>
        <v>0.356860023914003</v>
      </c>
      <c r="I15" s="14">
        <v>55240</v>
      </c>
      <c r="J15" s="15">
        <f>I15/SUM($I:$I)</f>
        <v>0.0764617425525931</v>
      </c>
      <c r="K15" s="15">
        <f t="shared" si="4"/>
        <v>0.643139976085997</v>
      </c>
    </row>
    <row r="16" ht="27" customHeight="1" spans="2:11">
      <c r="B16" s="12">
        <f t="shared" si="1"/>
        <v>44752</v>
      </c>
      <c r="C16" s="13" t="str">
        <f t="shared" si="0"/>
        <v>星期日</v>
      </c>
      <c r="D16" s="14">
        <f t="shared" si="2"/>
        <v>85283.77</v>
      </c>
      <c r="E16" s="15">
        <f>D16/SUM($D:$D)</f>
        <v>0.0703488446476064</v>
      </c>
      <c r="F16" s="14">
        <v>29027.77</v>
      </c>
      <c r="G16" s="15">
        <f>F16/SUM($F:$F)</f>
        <v>0.0592590570790218</v>
      </c>
      <c r="H16" s="15">
        <f t="shared" si="3"/>
        <v>0.340366871680274</v>
      </c>
      <c r="I16" s="14">
        <v>56256</v>
      </c>
      <c r="J16" s="15">
        <f>I16/SUM($I:$I)</f>
        <v>0.0778680627993967</v>
      </c>
      <c r="K16" s="15">
        <f t="shared" si="4"/>
        <v>0.659633128319726</v>
      </c>
    </row>
    <row r="17" ht="27" customHeight="1" spans="2:11">
      <c r="B17" s="12">
        <f t="shared" si="1"/>
        <v>44753</v>
      </c>
      <c r="C17" s="13" t="str">
        <f t="shared" si="0"/>
        <v>星期一</v>
      </c>
      <c r="D17" s="14">
        <f t="shared" si="2"/>
        <v>28681</v>
      </c>
      <c r="E17" s="15">
        <f>D17/SUM($D:$D)</f>
        <v>0.023658372669712</v>
      </c>
      <c r="F17" s="14">
        <v>15681</v>
      </c>
      <c r="G17" s="15">
        <f>F17/SUM($F:$F)</f>
        <v>0.0320121481621269</v>
      </c>
      <c r="H17" s="15">
        <f t="shared" si="3"/>
        <v>0.546738258777588</v>
      </c>
      <c r="I17" s="14">
        <v>13000</v>
      </c>
      <c r="J17" s="15">
        <f>I17/SUM($I:$I)</f>
        <v>0.0179942551264249</v>
      </c>
      <c r="K17" s="15">
        <f t="shared" si="4"/>
        <v>0.453261741222412</v>
      </c>
    </row>
    <row r="18" ht="27" customHeight="1" spans="2:11">
      <c r="B18" s="12">
        <f t="shared" si="1"/>
        <v>44754</v>
      </c>
      <c r="C18" s="13" t="str">
        <f t="shared" si="0"/>
        <v>星期二</v>
      </c>
      <c r="D18" s="14">
        <f t="shared" si="2"/>
        <v>50157.6</v>
      </c>
      <c r="E18" s="15">
        <f>D18/SUM($D:$D)</f>
        <v>0.0413739825326294</v>
      </c>
      <c r="F18" s="14">
        <v>14686</v>
      </c>
      <c r="G18" s="15">
        <f>F18/SUM($F:$F)</f>
        <v>0.029980894580001</v>
      </c>
      <c r="H18" s="15">
        <f t="shared" si="3"/>
        <v>0.292797103529674</v>
      </c>
      <c r="I18" s="14">
        <v>35471.6</v>
      </c>
      <c r="J18" s="15">
        <f>I18/SUM($I:$I)</f>
        <v>0.0490988477032686</v>
      </c>
      <c r="K18" s="15">
        <f t="shared" si="4"/>
        <v>0.707202896470326</v>
      </c>
    </row>
    <row r="19" ht="27" customHeight="1" spans="2:11">
      <c r="B19" s="12">
        <f t="shared" si="1"/>
        <v>44755</v>
      </c>
      <c r="C19" s="13" t="str">
        <f t="shared" si="0"/>
        <v>星期三</v>
      </c>
      <c r="D19" s="14">
        <f t="shared" si="2"/>
        <v>38901</v>
      </c>
      <c r="E19" s="15">
        <f>D19/SUM($D:$D)</f>
        <v>0.0320886424889113</v>
      </c>
      <c r="F19" s="14">
        <v>22951</v>
      </c>
      <c r="G19" s="15">
        <f>F19/SUM($F:$F)</f>
        <v>0.0468535688074086</v>
      </c>
      <c r="H19" s="15">
        <f t="shared" si="3"/>
        <v>0.589984833294774</v>
      </c>
      <c r="I19" s="14">
        <v>15950</v>
      </c>
      <c r="J19" s="15">
        <f>I19/SUM($I:$I)</f>
        <v>0.0220775668666521</v>
      </c>
      <c r="K19" s="15">
        <f t="shared" si="4"/>
        <v>0.410015166705226</v>
      </c>
    </row>
    <row r="20" ht="27" customHeight="1" spans="2:11">
      <c r="B20" s="12">
        <f t="shared" si="1"/>
        <v>44756</v>
      </c>
      <c r="C20" s="13" t="str">
        <f t="shared" si="0"/>
        <v>星期四</v>
      </c>
      <c r="D20" s="14">
        <f t="shared" si="2"/>
        <v>32896</v>
      </c>
      <c r="E20" s="15">
        <f>D20/SUM($D:$D)</f>
        <v>0.0271352403104091</v>
      </c>
      <c r="F20" s="14">
        <v>19471</v>
      </c>
      <c r="G20" s="15">
        <f>F20/SUM($F:$F)</f>
        <v>0.0397492849221843</v>
      </c>
      <c r="H20" s="15">
        <f t="shared" si="3"/>
        <v>0.591895671206226</v>
      </c>
      <c r="I20" s="14">
        <v>13425</v>
      </c>
      <c r="J20" s="15">
        <f>I20/SUM($I:$I)</f>
        <v>0.0185825288517118</v>
      </c>
      <c r="K20" s="15">
        <f t="shared" si="4"/>
        <v>0.408104328793774</v>
      </c>
    </row>
    <row r="21" ht="27" customHeight="1" spans="2:11">
      <c r="B21" s="12">
        <f t="shared" si="1"/>
        <v>44757</v>
      </c>
      <c r="C21" s="13" t="str">
        <f t="shared" si="0"/>
        <v>星期五</v>
      </c>
      <c r="D21" s="14">
        <f t="shared" si="2"/>
        <v>106362.84</v>
      </c>
      <c r="E21" s="15">
        <f>D21/SUM($D:$D)</f>
        <v>0.0877365401111867</v>
      </c>
      <c r="F21" s="14">
        <v>61742.84</v>
      </c>
      <c r="G21" s="15">
        <f>F21/SUM($F:$F)</f>
        <v>0.126045592885052</v>
      </c>
      <c r="H21" s="15">
        <f t="shared" si="3"/>
        <v>0.580492585568418</v>
      </c>
      <c r="I21" s="14">
        <v>44620</v>
      </c>
      <c r="J21" s="15">
        <f>I21/SUM($I:$I)</f>
        <v>0.0617618202877752</v>
      </c>
      <c r="K21" s="15">
        <f t="shared" si="4"/>
        <v>0.419507414431582</v>
      </c>
    </row>
    <row r="22" ht="27" customHeight="1" spans="2:11">
      <c r="B22" s="12">
        <f t="shared" si="1"/>
        <v>44758</v>
      </c>
      <c r="C22" s="13" t="str">
        <f t="shared" si="0"/>
        <v>星期六</v>
      </c>
      <c r="D22" s="14">
        <f t="shared" si="2"/>
        <v>52969</v>
      </c>
      <c r="E22" s="15">
        <f>D22/SUM($D:$D)</f>
        <v>0.0436930491245763</v>
      </c>
      <c r="F22" s="14">
        <v>5689</v>
      </c>
      <c r="G22" s="15">
        <f>F22/SUM($F:$F)</f>
        <v>0.0116138709836324</v>
      </c>
      <c r="H22" s="15">
        <f t="shared" si="3"/>
        <v>0.107402442938322</v>
      </c>
      <c r="I22" s="14">
        <v>47280</v>
      </c>
      <c r="J22" s="15">
        <f>I22/SUM($I:$I)</f>
        <v>0.065443721721336</v>
      </c>
      <c r="K22" s="15">
        <f t="shared" si="4"/>
        <v>0.892597557061678</v>
      </c>
    </row>
    <row r="23" ht="27" customHeight="1" spans="2:11">
      <c r="B23" s="12">
        <f t="shared" si="1"/>
        <v>44759</v>
      </c>
      <c r="C23" s="13" t="str">
        <f t="shared" si="0"/>
        <v>星期日</v>
      </c>
      <c r="D23" s="14">
        <f t="shared" si="2"/>
        <v>85891.1</v>
      </c>
      <c r="E23" s="15">
        <f>D23/SUM($D:$D)</f>
        <v>0.07084981879333</v>
      </c>
      <c r="F23" s="14">
        <v>30651.1</v>
      </c>
      <c r="G23" s="15">
        <f>F23/SUM($F:$F)</f>
        <v>0.0625730217799992</v>
      </c>
      <c r="H23" s="15">
        <f t="shared" si="3"/>
        <v>0.356860023914003</v>
      </c>
      <c r="I23" s="14">
        <v>55240</v>
      </c>
      <c r="J23" s="15">
        <f>I23/SUM($I:$I)</f>
        <v>0.0764617425525931</v>
      </c>
      <c r="K23" s="15">
        <f t="shared" si="4"/>
        <v>0.643139976085997</v>
      </c>
    </row>
    <row r="24" ht="27" customHeight="1" spans="2:11">
      <c r="B24" s="12">
        <f t="shared" si="1"/>
        <v>44760</v>
      </c>
      <c r="C24" s="13" t="str">
        <f t="shared" si="0"/>
        <v>星期一</v>
      </c>
      <c r="D24" s="14">
        <f t="shared" si="2"/>
        <v>85283.77</v>
      </c>
      <c r="E24" s="15">
        <f>D24/SUM($D:$D)</f>
        <v>0.0703488446476064</v>
      </c>
      <c r="F24" s="14">
        <v>29027.77</v>
      </c>
      <c r="G24" s="15">
        <f>F24/SUM($F:$F)</f>
        <v>0.0592590570790218</v>
      </c>
      <c r="H24" s="15">
        <f t="shared" si="3"/>
        <v>0.340366871680274</v>
      </c>
      <c r="I24" s="14">
        <v>56256</v>
      </c>
      <c r="J24" s="15">
        <f>I24/SUM($I:$I)</f>
        <v>0.0778680627993967</v>
      </c>
      <c r="K24" s="15">
        <f t="shared" si="4"/>
        <v>0.659633128319726</v>
      </c>
    </row>
    <row r="25" ht="27" customHeight="1" spans="2:11">
      <c r="B25" s="12">
        <f t="shared" si="1"/>
        <v>44761</v>
      </c>
      <c r="C25" s="13" t="str">
        <f t="shared" si="0"/>
        <v>星期二</v>
      </c>
      <c r="D25" s="14">
        <f t="shared" si="2"/>
        <v>28681</v>
      </c>
      <c r="E25" s="15">
        <f>D25/SUM($D:$D)</f>
        <v>0.023658372669712</v>
      </c>
      <c r="F25" s="14">
        <v>15681</v>
      </c>
      <c r="G25" s="15">
        <f>F25/SUM($F:$F)</f>
        <v>0.0320121481621269</v>
      </c>
      <c r="H25" s="15">
        <f t="shared" si="3"/>
        <v>0.546738258777588</v>
      </c>
      <c r="I25" s="14">
        <v>13000</v>
      </c>
      <c r="J25" s="15">
        <f>I25/SUM($I:$I)</f>
        <v>0.0179942551264249</v>
      </c>
      <c r="K25" s="15">
        <f t="shared" si="4"/>
        <v>0.453261741222412</v>
      </c>
    </row>
    <row r="26" ht="27" customHeight="1" spans="2:11">
      <c r="B26" s="12">
        <f t="shared" si="1"/>
        <v>44762</v>
      </c>
      <c r="C26" s="13" t="str">
        <f t="shared" si="0"/>
        <v>星期三</v>
      </c>
      <c r="D26" s="14">
        <f t="shared" si="2"/>
        <v>50157.6</v>
      </c>
      <c r="E26" s="15">
        <f>D26/SUM($D:$D)</f>
        <v>0.0413739825326294</v>
      </c>
      <c r="F26" s="14">
        <v>14686</v>
      </c>
      <c r="G26" s="15">
        <f>F26/SUM($F:$F)</f>
        <v>0.029980894580001</v>
      </c>
      <c r="H26" s="15">
        <f t="shared" si="3"/>
        <v>0.292797103529674</v>
      </c>
      <c r="I26" s="14">
        <v>35471.6</v>
      </c>
      <c r="J26" s="15">
        <f>I26/SUM($I:$I)</f>
        <v>0.0490988477032686</v>
      </c>
      <c r="K26" s="15">
        <f t="shared" si="4"/>
        <v>0.707202896470326</v>
      </c>
    </row>
  </sheetData>
  <mergeCells count="8">
    <mergeCell ref="B2:K2"/>
    <mergeCell ref="B4:K4"/>
    <mergeCell ref="F5:H5"/>
    <mergeCell ref="I5:K5"/>
    <mergeCell ref="B5:B6"/>
    <mergeCell ref="C5:C6"/>
    <mergeCell ref="D5:D6"/>
    <mergeCell ref="E5:E6"/>
  </mergeCells>
  <conditionalFormatting sqref="E7:E14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{f26e5dfb-966c-4e6c-8668-846871a02557}</x14:id>
        </ext>
      </extLst>
    </cfRule>
  </conditionalFormatting>
  <conditionalFormatting sqref="E15:E22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{16b49342-61fd-4158-b1c2-ce574e310f5b}</x14:id>
        </ext>
      </extLst>
    </cfRule>
  </conditionalFormatting>
  <conditionalFormatting sqref="E23:E2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{3c873aed-6b98-4cb5-86b0-85a28f2d73ea}</x14:id>
        </ext>
      </extLst>
    </cfRule>
  </conditionalFormatting>
  <conditionalFormatting sqref="G7:G14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{261300fc-ed4c-455c-aed6-d7985bf6d8ca}</x14:id>
        </ext>
      </extLst>
    </cfRule>
  </conditionalFormatting>
  <conditionalFormatting sqref="G15:G2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{ebbb563d-f164-4d18-9e9f-dee25058d4dc}</x14:id>
        </ext>
      </extLst>
    </cfRule>
  </conditionalFormatting>
  <conditionalFormatting sqref="G23:G2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{be89eab6-4e5b-4ee5-a6f6-3acbf75d98a1}</x14:id>
        </ext>
      </extLst>
    </cfRule>
  </conditionalFormatting>
  <conditionalFormatting sqref="H7:H14">
    <cfRule type="dataBar" priority="18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{6034c162-6919-4b5f-a75e-a67bd938cd02}</x14:id>
        </ext>
      </extLst>
    </cfRule>
  </conditionalFormatting>
  <conditionalFormatting sqref="H15:H22">
    <cfRule type="dataBar" priority="10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{f842fbb9-5f5a-4b16-b923-54f34ff13098}</x14:id>
        </ext>
      </extLst>
    </cfRule>
  </conditionalFormatting>
  <conditionalFormatting sqref="H23:H26">
    <cfRule type="dataBar" priority="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{ea85f2b4-93f4-4212-82b5-916bc6d8264e}</x14:id>
        </ext>
      </extLst>
    </cfRule>
  </conditionalFormatting>
  <conditionalFormatting sqref="J7:J1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{5b027e91-2c9f-4b6e-a6c8-ec8fdd79b7af}</x14:id>
        </ext>
      </extLst>
    </cfRule>
  </conditionalFormatting>
  <conditionalFormatting sqref="J15:J2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{b3fd69b1-30d2-493f-8e4d-d25864ae09d1}</x14:id>
        </ext>
      </extLst>
    </cfRule>
  </conditionalFormatting>
  <conditionalFormatting sqref="J23:J2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{91be1b9a-1a7c-4002-88c5-1122e16bede0}</x14:id>
        </ext>
      </extLst>
    </cfRule>
  </conditionalFormatting>
  <conditionalFormatting sqref="K7:K14">
    <cfRule type="dataBar" priority="17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{6579d49b-6f5e-44f5-8863-a7b30a525b3a}</x14:id>
        </ext>
      </extLst>
    </cfRule>
  </conditionalFormatting>
  <conditionalFormatting sqref="K15:K22">
    <cfRule type="dataBar" priority="9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{08af32d8-db7c-45ae-9539-43f4e798374e}</x14:id>
        </ext>
      </extLst>
    </cfRule>
  </conditionalFormatting>
  <conditionalFormatting sqref="K23:K26">
    <cfRule type="dataBar" priority="1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{974bf417-f93e-40e1-8f03-563b0dd46ba2}</x14:id>
        </ext>
      </extLst>
    </cfRule>
  </conditionalFormatting>
  <dataValidations count="1">
    <dataValidation allowBlank="1" showInputMessage="1" showErrorMessage="1" sqref="A4:D4 E4 F4:XFD4 A5:D5 E5 F5:XFD5 A6:D6 E6 F6:I6 J6 K6 L6:XFD6 A7:C7 F7 I7 L7:XFD7 F15 I15 F23 I23 D7:D14 D15:D22 D23:D26 E1:E3 E7:E14 E15:E22 E23:E26 E27:E1048576 F8:F14 F16:F22 F24:F26 F27:F1048576 G7:G14 G15:G22 G23:G26 G27:G1048576 H7:H14 H15:H22 H23:H26 H27:H1048576 I8:I14 I16:I22 I24:I26 J7:J14 J15:J22 J23:J26 K7:K14 K15:K22 K23:K26 L25:XFD26 A1:D3 F1:XFD3 L8:XFD24 A8:C26 A27:D1048576 I27:XFD1048576"/>
  </dataValidations>
  <pageMargins left="0.236111111111111" right="0" top="0.196527777777778" bottom="0" header="0.5" footer="0.5"/>
  <pageSetup paperSize="9" scale="85" orientation="landscape" horizont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e5dfb-966c-4e6c-8668-846871a0255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iconSet" priority="23" id="{25924354-57fb-4f0f-af93-01d34138388f}">
            <x14:iconSet iconSet="3Flags" custom="1">
              <x14:cfvo type="percent">
                <xm:f>0</xm:f>
              </x14:cfvo>
              <x14:cfvo type="formula">
                <xm:f>MAX($E:$E)</xm:f>
              </x14:cfvo>
              <x14:cfvo type="formula">
                <xm:f>MAX($E:$E)</xm:f>
              </x14:cfvo>
              <x14:cfIcon iconSet="NoIcons" iconId="0"/>
              <x14:cfIcon iconSet="NoIcons" iconId="0"/>
              <x14:cfIcon iconSet="3Flags" iconId="0"/>
            </x14:iconSet>
          </x14:cfRule>
          <xm:sqref>E7:E14</xm:sqref>
        </x14:conditionalFormatting>
        <x14:conditionalFormatting xmlns:xm="http://schemas.microsoft.com/office/excel/2006/main">
          <x14:cfRule type="dataBar" id="{16b49342-61fd-4158-b1c2-ce574e310f5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iconSet" priority="14" id="{7a6534dc-555f-4c5e-9b58-dff8e3c9a931}">
            <x14:iconSet iconSet="3Flags" custom="1">
              <x14:cfvo type="percent">
                <xm:f>0</xm:f>
              </x14:cfvo>
              <x14:cfvo type="formula">
                <xm:f>MAX($E:$E)</xm:f>
              </x14:cfvo>
              <x14:cfvo type="formula">
                <xm:f>MAX($E:$E)</xm:f>
              </x14:cfvo>
              <x14:cfIcon iconSet="NoIcons" iconId="0"/>
              <x14:cfIcon iconSet="NoIcons" iconId="0"/>
              <x14:cfIcon iconSet="3Flags" iconId="0"/>
            </x14:iconSet>
          </x14:cfRule>
          <xm:sqref>E15:E22</xm:sqref>
        </x14:conditionalFormatting>
        <x14:conditionalFormatting xmlns:xm="http://schemas.microsoft.com/office/excel/2006/main">
          <x14:cfRule type="dataBar" id="{3c873aed-6b98-4cb5-86b0-85a28f2d73e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iconSet" priority="6" id="{9632b4d4-8ae5-4758-bcd5-7187c9d3ed43}">
            <x14:iconSet iconSet="3Flags" custom="1">
              <x14:cfvo type="percent">
                <xm:f>0</xm:f>
              </x14:cfvo>
              <x14:cfvo type="formula">
                <xm:f>MAX($E:$E)</xm:f>
              </x14:cfvo>
              <x14:cfvo type="formula">
                <xm:f>MAX($E:$E)</xm:f>
              </x14:cfvo>
              <x14:cfIcon iconSet="NoIcons" iconId="0"/>
              <x14:cfIcon iconSet="NoIcons" iconId="0"/>
              <x14:cfIcon iconSet="3Flags" iconId="0"/>
            </x14:iconSet>
          </x14:cfRule>
          <xm:sqref>E23:E26</xm:sqref>
        </x14:conditionalFormatting>
        <x14:conditionalFormatting xmlns:xm="http://schemas.microsoft.com/office/excel/2006/main">
          <x14:cfRule type="dataBar" id="{261300fc-ed4c-455c-aed6-d7985bf6d8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G7:G14</xm:sqref>
        </x14:conditionalFormatting>
        <x14:conditionalFormatting xmlns:xm="http://schemas.microsoft.com/office/excel/2006/main">
          <x14:cfRule type="dataBar" id="{ebbb563d-f164-4d18-9e9f-dee25058d4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iconSet" priority="16" id="{00d97be3-2d5d-4dee-a8f6-03c6111fb27a}">
            <x14:iconSet iconSet="3Flags" custom="1">
              <x14:cfvo type="percent">
                <xm:f>0</xm:f>
              </x14:cfvo>
              <x14:cfvo type="num">
                <xm:f>MAX($G:$G)</xm:f>
              </x14:cfvo>
              <x14:cfvo type="formula">
                <xm:f>MAX($G:$G)</xm:f>
              </x14:cfvo>
              <x14:cfIcon iconSet="NoIcons" iconId="0"/>
              <x14:cfIcon iconSet="NoIcons" iconId="0"/>
              <x14:cfIcon iconSet="3Flags" iconId="0"/>
            </x14:iconSet>
          </x14:cfRule>
          <xm:sqref>G15:G22</xm:sqref>
        </x14:conditionalFormatting>
        <x14:conditionalFormatting xmlns:xm="http://schemas.microsoft.com/office/excel/2006/main">
          <x14:cfRule type="dataBar" id="{be89eab6-4e5b-4ee5-a6f6-3acbf75d98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iconSet" priority="8" id="{d4ecb955-40f3-44cc-ad31-fbb0490267b8}">
            <x14:iconSet iconSet="3Flags" custom="1">
              <x14:cfvo type="percent">
                <xm:f>0</xm:f>
              </x14:cfvo>
              <x14:cfvo type="num">
                <xm:f>MAX($G:$G)</xm:f>
              </x14:cfvo>
              <x14:cfvo type="formula">
                <xm:f>MAX($G:$G)</xm:f>
              </x14:cfvo>
              <x14:cfIcon iconSet="NoIcons" iconId="0"/>
              <x14:cfIcon iconSet="NoIcons" iconId="0"/>
              <x14:cfIcon iconSet="3Flags" iconId="0"/>
            </x14:iconSet>
          </x14:cfRule>
          <xm:sqref>G23:G26</xm:sqref>
        </x14:conditionalFormatting>
        <x14:conditionalFormatting xmlns:xm="http://schemas.microsoft.com/office/excel/2006/main">
          <x14:cfRule type="dataBar" id="{6034c162-6919-4b5f-a75e-a67bd938cd0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H7:H14</xm:sqref>
        </x14:conditionalFormatting>
        <x14:conditionalFormatting xmlns:xm="http://schemas.microsoft.com/office/excel/2006/main">
          <x14:cfRule type="dataBar" id="{f842fbb9-5f5a-4b16-b923-54f34ff13098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H15:H22</xm:sqref>
        </x14:conditionalFormatting>
        <x14:conditionalFormatting xmlns:xm="http://schemas.microsoft.com/office/excel/2006/main">
          <x14:cfRule type="dataBar" id="{ea85f2b4-93f4-4212-82b5-916bc6d8264e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H23:H26</xm:sqref>
        </x14:conditionalFormatting>
        <x14:conditionalFormatting xmlns:xm="http://schemas.microsoft.com/office/excel/2006/main">
          <x14:cfRule type="dataBar" id="{5b027e91-2c9f-4b6e-a6c8-ec8fdd79b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iconSet" priority="24" id="{d818e358-7aa2-4077-853b-afa4700bcdfb}">
            <x14:iconSet iconSet="3Flags" custom="1">
              <x14:cfvo type="percent">
                <xm:f>0</xm:f>
              </x14:cfvo>
              <x14:cfvo type="formula">
                <xm:f>MAX($J:$J)</xm:f>
              </x14:cfvo>
              <x14:cfvo type="formula">
                <xm:f>MAX($J:$J)</xm:f>
              </x14:cfvo>
              <x14:cfIcon iconSet="NoIcons" iconId="0"/>
              <x14:cfIcon iconSet="NoIcons" iconId="0"/>
              <x14:cfIcon iconSet="3Flags" iconId="0"/>
            </x14:iconSet>
          </x14:cfRule>
          <xm:sqref>J7:J14</xm:sqref>
        </x14:conditionalFormatting>
        <x14:conditionalFormatting xmlns:xm="http://schemas.microsoft.com/office/excel/2006/main">
          <x14:cfRule type="dataBar" id="{b3fd69b1-30d2-493f-8e4d-d25864ae09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iconSet" priority="15" id="{85df5294-b203-4003-b394-cead493373a1}">
            <x14:iconSet iconSet="3Flags" custom="1">
              <x14:cfvo type="percent">
                <xm:f>0</xm:f>
              </x14:cfvo>
              <x14:cfvo type="formula">
                <xm:f>MAX($J:$J)</xm:f>
              </x14:cfvo>
              <x14:cfvo type="formula">
                <xm:f>MAX($J:$J)</xm:f>
              </x14:cfvo>
              <x14:cfIcon iconSet="NoIcons" iconId="0"/>
              <x14:cfIcon iconSet="NoIcons" iconId="0"/>
              <x14:cfIcon iconSet="3Flags" iconId="0"/>
            </x14:iconSet>
          </x14:cfRule>
          <xm:sqref>J15:J22</xm:sqref>
        </x14:conditionalFormatting>
        <x14:conditionalFormatting xmlns:xm="http://schemas.microsoft.com/office/excel/2006/main">
          <x14:cfRule type="dataBar" id="{91be1b9a-1a7c-4002-88c5-1122e16bed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iconSet" priority="7" id="{65a16605-e4e5-4844-9302-cb98400f41e3}">
            <x14:iconSet iconSet="3Flags" custom="1">
              <x14:cfvo type="percent">
                <xm:f>0</xm:f>
              </x14:cfvo>
              <x14:cfvo type="formula">
                <xm:f>MAX($J:$J)</xm:f>
              </x14:cfvo>
              <x14:cfvo type="formula">
                <xm:f>MAX($J:$J)</xm:f>
              </x14:cfvo>
              <x14:cfIcon iconSet="NoIcons" iconId="0"/>
              <x14:cfIcon iconSet="NoIcons" iconId="0"/>
              <x14:cfIcon iconSet="3Flags" iconId="0"/>
            </x14:iconSet>
          </x14:cfRule>
          <xm:sqref>J23:J26</xm:sqref>
        </x14:conditionalFormatting>
        <x14:conditionalFormatting xmlns:xm="http://schemas.microsoft.com/office/excel/2006/main">
          <x14:cfRule type="dataBar" id="{6579d49b-6f5e-44f5-8863-a7b30a525b3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K7:K14</xm:sqref>
        </x14:conditionalFormatting>
        <x14:conditionalFormatting xmlns:xm="http://schemas.microsoft.com/office/excel/2006/main">
          <x14:cfRule type="dataBar" id="{08af32d8-db7c-45ae-9539-43f4e798374e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K15:K22</xm:sqref>
        </x14:conditionalFormatting>
        <x14:conditionalFormatting xmlns:xm="http://schemas.microsoft.com/office/excel/2006/main">
          <x14:cfRule type="dataBar" id="{974bf417-f93e-40e1-8f03-563b0dd46ba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K23:K26</xm:sqref>
        </x14:conditionalFormatting>
        <x14:conditionalFormatting xmlns:xm="http://schemas.microsoft.com/office/excel/2006/main">
          <x14:cfRule type="iconSet" priority="25" id="{655e94f4-3c7f-41cc-ac70-6c52acc0b716}">
            <x14:iconSet iconSet="3Flags" custom="1">
              <x14:cfvo type="percent">
                <xm:f>0</xm:f>
              </x14:cfvo>
              <x14:cfvo type="num">
                <xm:f>MAX($G:$G)</xm:f>
              </x14:cfvo>
              <x14:cfvo type="formula">
                <xm:f>MAX($G:$G)</xm:f>
              </x14:cfvo>
              <x14:cfIcon iconSet="NoIcons" iconId="0"/>
              <x14:cfIcon iconSet="NoIcons" iconId="0"/>
              <x14:cfIcon iconSet="3Flags" iconId="0"/>
            </x14:iconSet>
          </x14:cfRule>
          <xm:sqref>G1 G3 G5:G14 G27:G1048576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UMBRA~</cp:lastModifiedBy>
  <dcterms:created xsi:type="dcterms:W3CDTF">2021-08-11T08:27:00Z</dcterms:created>
  <dcterms:modified xsi:type="dcterms:W3CDTF">2024-02-25T07:05:51Z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4557449774834566A04E4A82019DE346_11</vt:lpwstr>
  </property>
  <property fmtid="{D5CDD505-2E9C-101B-9397-08002B2CF9AE}" pid="3" name="KSOProductBuildVer">
    <vt:lpwstr>2052-12.1.0.16388</vt:lpwstr>
  </property>
  <property fmtid="{D5CDD505-2E9C-101B-9397-08002B2CF9AE}" pid="4" name="KSOTemplateUUID">
    <vt:lpwstr>v1.0_mb_p+p0yLi1eZSoNu8uz3qwSg==</vt:lpwstr>
  </property>
</Properties>
</file>