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<sst xmlns="http://schemas.openxmlformats.org/spreadsheetml/2006/main" count="53" uniqueCount="34">
  <si>
    <t>项目收入表-欠款收款统计</t>
  </si>
  <si>
    <t>收 款 统 计</t>
  </si>
  <si>
    <t>项目总金额</t>
  </si>
  <si>
    <t>已收款金额</t>
  </si>
  <si>
    <t>欠款额</t>
  </si>
  <si>
    <t>本月项目笔数</t>
  </si>
  <si>
    <t>不是当月交易金额请录入此列</t>
  </si>
  <si>
    <t>项目编号</t>
  </si>
  <si>
    <t>项目名称</t>
  </si>
  <si>
    <t>客户</t>
  </si>
  <si>
    <t>项目日期</t>
  </si>
  <si>
    <t>效果图数量</t>
  </si>
  <si>
    <t>交图日期</t>
  </si>
  <si>
    <t>项目金额</t>
  </si>
  <si>
    <t>项目重点内容</t>
  </si>
  <si>
    <t>收款总额</t>
  </si>
  <si>
    <t>收款进度</t>
  </si>
  <si>
    <t>第一次收款</t>
  </si>
  <si>
    <t>第二次收款</t>
  </si>
  <si>
    <t>第三次收款</t>
  </si>
  <si>
    <t>第四次收款</t>
  </si>
  <si>
    <t>欠款收款记录</t>
  </si>
  <si>
    <t>变更说明</t>
  </si>
  <si>
    <t>收款金额</t>
  </si>
  <si>
    <t>收款方式</t>
  </si>
  <si>
    <t>收款日期</t>
  </si>
  <si>
    <t>欠款月份</t>
  </si>
  <si>
    <t>项目1</t>
  </si>
  <si>
    <t>项目2</t>
  </si>
  <si>
    <t>项目3</t>
  </si>
  <si>
    <t>项目4</t>
  </si>
  <si>
    <t>微信</t>
  </si>
  <si>
    <t>项目5</t>
  </si>
  <si>
    <t>项目6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</si>
</sst>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&quot;月&quot;&quot;营&quot;&quot;业&quot;&quot;额&quot;&quot;报&quot;&quot;表&quot;"/>
    <numFmt numFmtId="178" formatCode="0&quot;月&quot;&quot;欠&quot;&quot;款&quot;&quot;本&quot;&quot;月&quot;&quot;收&quot;&quot;款&quot;"/>
    <numFmt numFmtId="179" formatCode="[=0]g;General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u/>
      <sz val="11"/>
      <color indexed="12"/>
      <name val="宋体"/>
      <charset val="134"/>
    </font>
    <font>
      <b/>
      <sz val="16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AE2E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7" fontId="6" fillId="2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44" fontId="6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7" fillId="0" borderId="3" xfId="6" applyFont="1" applyBorder="1" applyAlignment="1">
      <alignment horizontal="center"/>
    </xf>
    <xf numFmtId="0" fontId="8" fillId="0" borderId="3" xfId="6" applyFont="1" applyBorder="1" applyAlignment="1">
      <alignment horizontal="center"/>
    </xf>
    <xf numFmtId="58" fontId="7" fillId="0" borderId="3" xfId="6" applyNumberFormat="1" applyFont="1" applyBorder="1" applyAlignment="1">
      <alignment horizontal="center"/>
    </xf>
    <xf numFmtId="179" fontId="0" fillId="0" borderId="3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0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10" fillId="5" borderId="2" xfId="0" applyNumberFormat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3" fillId="6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10" fillId="7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176" fontId="3" fillId="8" borderId="0" xfId="0" applyNumberFormat="1" applyFont="1" applyFill="1" applyAlignment="1">
      <alignment horizontal="center" vertical="center"/>
    </xf>
    <xf numFmtId="176" fontId="10" fillId="8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/>
    <xf numFmtId="176" fontId="3" fillId="9" borderId="1" xfId="0" applyNumberFormat="1" applyFont="1" applyFill="1" applyBorder="1" applyAlignment="1">
      <alignment horizontal="center" vertical="center" wrapText="1"/>
    </xf>
    <xf numFmtId="0" fontId="3" fillId="9" borderId="6" xfId="0" applyNumberFormat="1" applyFont="1" applyFill="1" applyBorder="1" applyAlignment="1">
      <alignment horizontal="center" vertical="center" wrapText="1"/>
    </xf>
    <xf numFmtId="0" fontId="10" fillId="9" borderId="2" xfId="0" applyNumberFormat="1" applyFont="1" applyFill="1" applyBorder="1" applyAlignment="1">
      <alignment horizontal="center" vertical="center" wrapText="1"/>
    </xf>
    <xf numFmtId="176" fontId="3" fillId="9" borderId="3" xfId="0" applyNumberFormat="1" applyFont="1" applyFill="1" applyBorder="1" applyAlignment="1">
      <alignment horizontal="center" vertical="center" wrapText="1"/>
    </xf>
    <xf numFmtId="0" fontId="3" fillId="9" borderId="3" xfId="0" applyNumberFormat="1" applyFont="1" applyFill="1" applyBorder="1" applyAlignment="1">
      <alignment horizontal="center" vertical="center" wrapText="1"/>
    </xf>
    <xf numFmtId="0" fontId="10" fillId="9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/>
    <xf numFmtId="176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/>
        </patternFill>
      </fill>
    </dxf>
    <dxf>
      <fill>
        <patternFill patternType="solid">
          <bgColor rgb="FFC5D8A0"/>
        </patternFill>
      </fill>
    </dxf>
  </dxfs>
  <tableStyles count="0" defaultTableStyle="TableStyleMedium2" defaultPivotStyle="PivotStyleLight16"/>
  <colors>
    <mruColors>
      <color rgb="00F9DCE1"/>
      <color rgb="00FAE2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8"/>
  <sheetViews>
    <sheetView showGridLines="0" tabSelected="1" topLeftCell="A6" workbookViewId="0">
      <selection activeCell="N16" sqref="N16"/>
    </sheetView>
  </sheetViews>
  <sheetFormatPr defaultColWidth="9" defaultRowHeight="14.4"/>
  <cols>
    <col min="1" max="1" width="0.62962962962963" customWidth="1"/>
    <col min="2" max="2" width="13.3796296296296" style="1" customWidth="1"/>
    <col min="3" max="3" width="14.5" style="2" customWidth="1"/>
    <col min="4" max="4" width="8.62962962962963" style="1" customWidth="1"/>
    <col min="5" max="5" width="9.5" style="2" customWidth="1"/>
    <col min="6" max="6" width="7" style="1" customWidth="1"/>
    <col min="7" max="7" width="9.37962962962963" style="1" customWidth="1"/>
    <col min="8" max="8" width="9.62962962962963" style="1" customWidth="1"/>
    <col min="9" max="9" width="8.87962962962963" style="1" customWidth="1"/>
    <col min="10" max="10" width="9.37962962962963" style="1" customWidth="1"/>
    <col min="11" max="11" width="8.62962962962963" style="1" customWidth="1"/>
    <col min="12" max="12" width="9.75" style="3" customWidth="1"/>
    <col min="13" max="14" width="9.12962962962963" style="1" customWidth="1"/>
    <col min="15" max="15" width="11.1296296296296" style="4" customWidth="1"/>
    <col min="16" max="17" width="9.12962962962963" style="1" customWidth="1"/>
    <col min="18" max="18" width="13" style="5" customWidth="1"/>
    <col min="19" max="20" width="9.12962962962963" style="1" customWidth="1"/>
    <col min="21" max="21" width="12" style="1" customWidth="1"/>
    <col min="22" max="23" width="9.12962962962963" customWidth="1"/>
    <col min="24" max="24" width="12.3796296296296" style="6" customWidth="1"/>
    <col min="25" max="25" width="2.37962962962963" customWidth="1"/>
    <col min="26" max="26" width="10.3796296296296" style="7" customWidth="1"/>
    <col min="27" max="27" width="9.62962962962963" customWidth="1"/>
    <col min="28" max="28" width="10.5" style="6" customWidth="1"/>
    <col min="29" max="29" width="1.62962962962963" customWidth="1"/>
  </cols>
  <sheetData>
    <row r="1" ht="39" customHeight="1" spans="2:16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ht="8" customHeight="1" spans="15:15">
      <c r="O2" s="5"/>
    </row>
    <row r="3" ht="24" customHeight="1" spans="2:16">
      <c r="B3" s="9">
        <v>9</v>
      </c>
      <c r="C3" s="10"/>
      <c r="E3" s="11" t="s">
        <v>1</v>
      </c>
      <c r="F3" s="11"/>
      <c r="G3" s="11"/>
      <c r="H3" s="11"/>
      <c r="I3" s="11"/>
      <c r="J3" s="11"/>
      <c r="K3" s="11"/>
      <c r="L3" s="11"/>
      <c r="M3" s="11"/>
      <c r="N3" s="11"/>
      <c r="O3" s="25"/>
      <c r="P3" s="11"/>
    </row>
    <row r="4" ht="24" customHeight="1" spans="2:17">
      <c r="B4" s="12" t="s">
        <v>2</v>
      </c>
      <c r="C4" s="13">
        <f>SUMPRODUCT((MONTH($E$11:$E$9983)=B3)*$H$11:$H$9983)</f>
        <v>39433</v>
      </c>
      <c r="E4" s="14">
        <v>1</v>
      </c>
      <c r="F4" s="14"/>
      <c r="G4" s="14">
        <v>2</v>
      </c>
      <c r="H4" s="14"/>
      <c r="I4" s="14">
        <v>3</v>
      </c>
      <c r="J4" s="14"/>
      <c r="K4" s="14">
        <v>4</v>
      </c>
      <c r="L4" s="14"/>
      <c r="M4" s="14">
        <v>5</v>
      </c>
      <c r="N4" s="14"/>
      <c r="O4" s="14">
        <v>6</v>
      </c>
      <c r="P4" s="14"/>
      <c r="Q4" s="2"/>
    </row>
    <row r="5" ht="21" customHeight="1" spans="2:16">
      <c r="B5" s="12" t="s">
        <v>3</v>
      </c>
      <c r="C5" s="13">
        <f>SUMPRODUCT((MONTH($E$11:$E$9983)=B3)*$J$11:$J$9983)</f>
        <v>10151</v>
      </c>
      <c r="E5" s="15">
        <f>SUMPRODUCT((MONTH($Z$11:$Z$9983)=E4)*$AA$11:$AA$9983)</f>
        <v>3476</v>
      </c>
      <c r="F5" s="15"/>
      <c r="G5" s="15">
        <f>SUMPRODUCT((MONTH($Z$11:$Z$9983)=G4)*$AA$11:$AA$9983)</f>
        <v>3477</v>
      </c>
      <c r="H5" s="15"/>
      <c r="I5" s="15">
        <f>SUMPRODUCT((MONTH($Z$11:$Z$9983)=I4)*$AA$11:$AA$9983)</f>
        <v>3478</v>
      </c>
      <c r="J5" s="15"/>
      <c r="K5" s="15">
        <f>SUMPRODUCT((MONTH($Z$11:$Z$9983)=K4)*$AA$11:$AA$9983)</f>
        <v>3479</v>
      </c>
      <c r="L5" s="15"/>
      <c r="M5" s="15">
        <f>SUMPRODUCT((MONTH($Z$11:$Z$9983)=M4)*$AA$11:$AA$9983)</f>
        <v>3480</v>
      </c>
      <c r="N5" s="15"/>
      <c r="O5" s="15">
        <f>SUMPRODUCT((MONTH($Z$11:$Z$9983)=O4)*$AA$11:$AA$9983)</f>
        <v>3481</v>
      </c>
      <c r="P5" s="15"/>
    </row>
    <row r="6" ht="21" customHeight="1" spans="2:16">
      <c r="B6" s="12" t="s">
        <v>4</v>
      </c>
      <c r="C6" s="13">
        <f>SUMPRODUCT((MONTH($E$11:$E$9983)=B3)*$K$11:$K$9983)</f>
        <v>29282</v>
      </c>
      <c r="E6" s="14">
        <v>7</v>
      </c>
      <c r="F6" s="14"/>
      <c r="G6" s="14">
        <v>8</v>
      </c>
      <c r="H6" s="14"/>
      <c r="I6" s="14">
        <v>9</v>
      </c>
      <c r="J6" s="14"/>
      <c r="K6" s="14">
        <v>10</v>
      </c>
      <c r="L6" s="14"/>
      <c r="M6" s="14">
        <v>11</v>
      </c>
      <c r="N6" s="14"/>
      <c r="O6" s="14">
        <v>12</v>
      </c>
      <c r="P6" s="14"/>
    </row>
    <row r="7" ht="20" customHeight="1" spans="2:28">
      <c r="B7" s="12" t="s">
        <v>5</v>
      </c>
      <c r="C7" s="16">
        <f>COUNTA(C11:C9977)</f>
        <v>6</v>
      </c>
      <c r="E7" s="15">
        <f>SUMPRODUCT((MONTH($Z$11:$Z$9983)=E6)*$AA$11:$AA$9983)</f>
        <v>0</v>
      </c>
      <c r="F7" s="15"/>
      <c r="G7" s="15">
        <f>SUMPRODUCT((MONTH($Z$11:$Z$9983)=G6)*$AA$11:$AA$9983)</f>
        <v>0</v>
      </c>
      <c r="H7" s="15"/>
      <c r="I7" s="15">
        <f>SUMPRODUCT((MONTH($Z$11:$Z$9983)=I6)*$AA$11:$AA$9983)</f>
        <v>0</v>
      </c>
      <c r="J7" s="15"/>
      <c r="K7" s="15">
        <f>SUMPRODUCT((MONTH($Z$11:$Z$9983)=K6)*$AA$11:$AA$9983)</f>
        <v>0</v>
      </c>
      <c r="L7" s="15"/>
      <c r="M7" s="15">
        <f>SUMPRODUCT((MONTH($Z$11:$Z$9983)=M6)*$AA$11:$AA$9983)</f>
        <v>0</v>
      </c>
      <c r="N7" s="15"/>
      <c r="O7" s="15">
        <f>SUMPRODUCT((MONTH($Z$11:$Z$9983)=O6)*$AA$11:$AA$9983)</f>
        <v>0</v>
      </c>
      <c r="P7" s="15"/>
      <c r="Z7" s="45" t="s">
        <v>6</v>
      </c>
      <c r="AA7" s="45"/>
      <c r="AB7" s="46"/>
    </row>
    <row r="8" ht="6" customHeight="1" spans="15:15">
      <c r="O8" s="5"/>
    </row>
    <row r="9" ht="20" customHeight="1" spans="2:28">
      <c r="B9" s="17" t="s">
        <v>7</v>
      </c>
      <c r="C9" s="17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26" t="s">
        <v>15</v>
      </c>
      <c r="K9" s="27" t="s">
        <v>4</v>
      </c>
      <c r="L9" s="26" t="s">
        <v>16</v>
      </c>
      <c r="M9" s="28" t="s">
        <v>17</v>
      </c>
      <c r="N9" s="29"/>
      <c r="O9" s="30"/>
      <c r="P9" s="28" t="s">
        <v>18</v>
      </c>
      <c r="Q9" s="29"/>
      <c r="R9" s="30"/>
      <c r="S9" s="28" t="s">
        <v>19</v>
      </c>
      <c r="T9" s="29"/>
      <c r="U9" s="30"/>
      <c r="V9" s="28" t="s">
        <v>20</v>
      </c>
      <c r="W9" s="29"/>
      <c r="X9" s="30"/>
      <c r="Y9" s="47"/>
      <c r="Z9" s="48" t="s">
        <v>21</v>
      </c>
      <c r="AA9" s="49"/>
      <c r="AB9" s="50"/>
    </row>
    <row r="10" ht="30" customHeight="1" spans="2:28">
      <c r="B10" s="18"/>
      <c r="C10" s="18" t="s">
        <v>8</v>
      </c>
      <c r="D10" s="18" t="s">
        <v>9</v>
      </c>
      <c r="E10" s="18" t="s">
        <v>10</v>
      </c>
      <c r="F10" s="18" t="s">
        <v>11</v>
      </c>
      <c r="G10" s="18" t="s">
        <v>12</v>
      </c>
      <c r="H10" s="18" t="s">
        <v>13</v>
      </c>
      <c r="I10" s="18" t="s">
        <v>22</v>
      </c>
      <c r="J10" s="31"/>
      <c r="K10" s="32"/>
      <c r="L10" s="31"/>
      <c r="M10" s="33" t="s">
        <v>23</v>
      </c>
      <c r="N10" s="34" t="s">
        <v>24</v>
      </c>
      <c r="O10" s="35" t="s">
        <v>25</v>
      </c>
      <c r="P10" s="33" t="s">
        <v>23</v>
      </c>
      <c r="Q10" s="34" t="s">
        <v>24</v>
      </c>
      <c r="R10" s="35" t="s">
        <v>25</v>
      </c>
      <c r="S10" s="33" t="s">
        <v>23</v>
      </c>
      <c r="T10" s="34" t="s">
        <v>24</v>
      </c>
      <c r="U10" s="35" t="s">
        <v>25</v>
      </c>
      <c r="V10" s="33" t="s">
        <v>23</v>
      </c>
      <c r="W10" s="34" t="s">
        <v>24</v>
      </c>
      <c r="X10" s="35" t="s">
        <v>25</v>
      </c>
      <c r="Y10" s="47"/>
      <c r="Z10" s="51" t="s">
        <v>26</v>
      </c>
      <c r="AA10" s="52" t="s">
        <v>23</v>
      </c>
      <c r="AB10" s="53" t="s">
        <v>25</v>
      </c>
    </row>
    <row r="11" spans="2:28">
      <c r="B11" s="19">
        <v>1909001</v>
      </c>
      <c r="C11" s="20" t="s">
        <v>27</v>
      </c>
      <c r="D11" s="21"/>
      <c r="E11" s="22">
        <v>43709</v>
      </c>
      <c r="F11" s="23">
        <v>2</v>
      </c>
      <c r="G11" s="23"/>
      <c r="H11" s="24">
        <v>13600</v>
      </c>
      <c r="I11" s="24"/>
      <c r="J11" s="36">
        <f>M11+P11+S11+V11</f>
        <v>7002</v>
      </c>
      <c r="K11" s="36">
        <f>H11-J11</f>
        <v>6598</v>
      </c>
      <c r="L11" s="37">
        <f>IF(H11="","-",J11/H11)</f>
        <v>0.514852941176471</v>
      </c>
      <c r="M11" s="24">
        <v>1000</v>
      </c>
      <c r="N11" s="24"/>
      <c r="O11" s="38" t="str">
        <f ca="1">IF(M11&gt;0,(TEXT(NOW(),"yyyy/mm/dd")),"")</f>
        <v>2024/02/05</v>
      </c>
      <c r="P11" s="24">
        <v>1001</v>
      </c>
      <c r="Q11" s="24"/>
      <c r="R11" s="38" t="str">
        <f ca="1">IF(P11&gt;0,(TEXT(NOW(),"yyyy/mm/dd")),"")</f>
        <v>2024/02/05</v>
      </c>
      <c r="S11" s="24">
        <v>2500</v>
      </c>
      <c r="T11" s="24"/>
      <c r="U11" s="38" t="str">
        <f ca="1">IF(S11&gt;0,(TEXT(NOW(),"yyyy/mm/dd")),"")</f>
        <v>2024/02/05</v>
      </c>
      <c r="V11" s="24">
        <v>2501</v>
      </c>
      <c r="W11" s="24"/>
      <c r="X11" s="38" t="str">
        <f ca="1">IF(V11&gt;0,(TEXT(NOW(),"yyyy/mm/dd")),"")</f>
        <v>2024/02/05</v>
      </c>
      <c r="Y11" s="54"/>
      <c r="Z11" s="55">
        <v>43466</v>
      </c>
      <c r="AA11" s="56">
        <v>3476</v>
      </c>
      <c r="AB11" s="38" t="str">
        <f ca="1">IF(AA11&gt;0,(TEXT(NOW(),"yyyy/mm/dd")),"")</f>
        <v>2024/02/05</v>
      </c>
    </row>
    <row r="12" spans="2:28">
      <c r="B12" s="19">
        <v>1909002</v>
      </c>
      <c r="C12" s="20" t="s">
        <v>28</v>
      </c>
      <c r="D12" s="21"/>
      <c r="E12" s="22">
        <v>43710</v>
      </c>
      <c r="F12" s="23">
        <v>2</v>
      </c>
      <c r="G12" s="23"/>
      <c r="H12" s="24">
        <v>11500</v>
      </c>
      <c r="I12" s="24"/>
      <c r="J12" s="36">
        <f>M12+P12+S12+V12</f>
        <v>1002</v>
      </c>
      <c r="K12" s="36">
        <f>H12-J12</f>
        <v>10498</v>
      </c>
      <c r="L12" s="37">
        <f>IF(H12="","-",J12/H12)</f>
        <v>0.0871304347826087</v>
      </c>
      <c r="M12" s="24">
        <v>100</v>
      </c>
      <c r="N12" s="24"/>
      <c r="O12" s="38" t="str">
        <f ca="1">IF(M12&gt;0,(TEXT(NOW(),"yyyy/mm/dd")),"")</f>
        <v>2024/02/05</v>
      </c>
      <c r="P12" s="24">
        <v>101</v>
      </c>
      <c r="Q12" s="24"/>
      <c r="R12" s="38" t="str">
        <f ca="1">IF(P12&gt;0,(TEXT(NOW(),"yyyy/mm/dd")),"")</f>
        <v>2024/02/05</v>
      </c>
      <c r="S12" s="24">
        <v>400</v>
      </c>
      <c r="T12" s="24"/>
      <c r="U12" s="38" t="str">
        <f ca="1">IF(S12&gt;0,(TEXT(NOW(),"yyyy/mm/dd")),"")</f>
        <v>2024/02/05</v>
      </c>
      <c r="V12" s="24">
        <v>401</v>
      </c>
      <c r="W12" s="24"/>
      <c r="X12" s="38" t="str">
        <f ca="1">IF(V12&gt;0,(TEXT(NOW(),"yyyy/mm/dd")),"")</f>
        <v>2024/02/05</v>
      </c>
      <c r="Y12" s="54"/>
      <c r="Z12" s="55">
        <v>43498</v>
      </c>
      <c r="AA12" s="56">
        <v>3477</v>
      </c>
      <c r="AB12" s="38" t="str">
        <f ca="1">IF(AA12&gt;0,(TEXT(NOW(),"yyyy/mm/dd")),"")</f>
        <v>2024/02/05</v>
      </c>
    </row>
    <row r="13" spans="2:28">
      <c r="B13" s="19">
        <v>1909003</v>
      </c>
      <c r="C13" s="20" t="s">
        <v>29</v>
      </c>
      <c r="D13" s="21"/>
      <c r="E13" s="22">
        <v>43711</v>
      </c>
      <c r="F13" s="23">
        <v>2</v>
      </c>
      <c r="G13" s="23"/>
      <c r="H13" s="24">
        <v>11600</v>
      </c>
      <c r="I13" s="24"/>
      <c r="J13" s="36">
        <f>M13+P13+S13+V13</f>
        <v>1002</v>
      </c>
      <c r="K13" s="36">
        <f>H13-J13</f>
        <v>10598</v>
      </c>
      <c r="L13" s="37">
        <f>IF(H13="","-",J13/H13)</f>
        <v>0.0863793103448276</v>
      </c>
      <c r="M13" s="24">
        <v>300</v>
      </c>
      <c r="N13" s="24"/>
      <c r="O13" s="38" t="str">
        <f ca="1">IF(M13&gt;0,(TEXT(NOW(),"yyyy/mm/dd")),"")</f>
        <v>2024/02/05</v>
      </c>
      <c r="P13" s="24">
        <v>301</v>
      </c>
      <c r="Q13" s="24"/>
      <c r="R13" s="38" t="str">
        <f ca="1">IF(P13&gt;0,(TEXT(NOW(),"yyyy/mm/dd")),"")</f>
        <v>2024/02/05</v>
      </c>
      <c r="S13" s="24">
        <v>200</v>
      </c>
      <c r="T13" s="24"/>
      <c r="U13" s="38" t="str">
        <f ca="1">IF(S13&gt;0,(TEXT(NOW(),"yyyy/mm/dd")),"")</f>
        <v>2024/02/05</v>
      </c>
      <c r="V13" s="24">
        <v>201</v>
      </c>
      <c r="W13" s="24"/>
      <c r="X13" s="38" t="str">
        <f ca="1">IF(V13&gt;0,(TEXT(NOW(),"yyyy/mm/dd")),"")</f>
        <v>2024/02/05</v>
      </c>
      <c r="Y13" s="54"/>
      <c r="Z13" s="55">
        <v>43530</v>
      </c>
      <c r="AA13" s="56">
        <v>3478</v>
      </c>
      <c r="AB13" s="38" t="str">
        <f ca="1">IF(AA13&gt;0,(TEXT(NOW(),"yyyy/mm/dd")),"")</f>
        <v>2024/02/05</v>
      </c>
    </row>
    <row r="14" spans="2:28">
      <c r="B14" s="19">
        <v>1909004</v>
      </c>
      <c r="C14" s="20" t="s">
        <v>30</v>
      </c>
      <c r="D14" s="21"/>
      <c r="E14" s="22">
        <v>43712</v>
      </c>
      <c r="F14" s="23">
        <v>2</v>
      </c>
      <c r="G14" s="23"/>
      <c r="H14" s="24">
        <v>1233</v>
      </c>
      <c r="I14" s="24"/>
      <c r="J14" s="36">
        <f>M14+P14+S14+V14</f>
        <v>845</v>
      </c>
      <c r="K14" s="36">
        <f>H14-J14</f>
        <v>388</v>
      </c>
      <c r="L14" s="37">
        <f>IF(H14="","-",J14/H14)</f>
        <v>0.685320356853204</v>
      </c>
      <c r="M14" s="24">
        <v>400</v>
      </c>
      <c r="N14" s="39" t="s">
        <v>31</v>
      </c>
      <c r="O14" s="38" t="str">
        <f ca="1">IF(M14&gt;0,(TEXT(NOW(),"yyyy/mm/dd")),"")</f>
        <v>2024/02/05</v>
      </c>
      <c r="P14" s="24">
        <v>445</v>
      </c>
      <c r="Q14" s="24"/>
      <c r="R14" s="38" t="str">
        <f ca="1">IF(P14&gt;0,(TEXT(NOW(),"yyyy/mm/dd")),"")</f>
        <v>2024/02/05</v>
      </c>
      <c r="S14" s="24"/>
      <c r="T14" s="24"/>
      <c r="U14" s="38" t="str">
        <f ca="1">IF(S14&gt;0,(TEXT(NOW(),"yyyy/mm/dd")),"")</f>
        <v/>
      </c>
      <c r="V14" s="24"/>
      <c r="W14" s="24"/>
      <c r="X14" s="38" t="str">
        <f ca="1">IF(V14&gt;0,(TEXT(NOW(),"yyyy/mm/dd")),"")</f>
        <v/>
      </c>
      <c r="Y14" s="54"/>
      <c r="Z14" s="55">
        <v>43562</v>
      </c>
      <c r="AA14" s="56">
        <v>3479</v>
      </c>
      <c r="AB14" s="38" t="str">
        <f ca="1">IF(AA14&gt;0,(TEXT(NOW(),"yyyy/mm/dd")),"")</f>
        <v>2024/02/05</v>
      </c>
    </row>
    <row r="15" spans="2:28">
      <c r="B15" s="19">
        <v>1909005</v>
      </c>
      <c r="C15" s="20" t="s">
        <v>32</v>
      </c>
      <c r="D15" s="21"/>
      <c r="E15" s="22">
        <v>43713</v>
      </c>
      <c r="F15" s="23">
        <v>2</v>
      </c>
      <c r="G15" s="23"/>
      <c r="H15" s="24">
        <v>1000</v>
      </c>
      <c r="I15" s="24"/>
      <c r="J15" s="36">
        <f>M15+P15+S15+V15</f>
        <v>300</v>
      </c>
      <c r="K15" s="36">
        <f>H15-J15</f>
        <v>700</v>
      </c>
      <c r="L15" s="37">
        <f>IF(H15="","-",J15/H15)</f>
        <v>0.3</v>
      </c>
      <c r="M15" s="24">
        <v>300</v>
      </c>
      <c r="N15" s="39" t="s">
        <v>31</v>
      </c>
      <c r="O15" s="38" t="str">
        <f ca="1">IF(M15&gt;0,(TEXT(NOW(),"yyyy/mm/dd")),"")</f>
        <v>2024/02/05</v>
      </c>
      <c r="P15" s="24"/>
      <c r="Q15" s="24"/>
      <c r="R15" s="38" t="str">
        <f ca="1">IF(P15&gt;0,(TEXT(NOW(),"yyyy/mm/dd")),"")</f>
        <v/>
      </c>
      <c r="S15" s="24"/>
      <c r="T15" s="24"/>
      <c r="U15" s="38" t="str">
        <f ca="1">IF(S15&gt;0,(TEXT(NOW(),"yyyy/mm/dd")),"")</f>
        <v/>
      </c>
      <c r="V15" s="24"/>
      <c r="W15" s="24"/>
      <c r="X15" s="38" t="str">
        <f ca="1">IF(V15&gt;0,(TEXT(NOW(),"yyyy/mm/dd")),"")</f>
        <v/>
      </c>
      <c r="Y15" s="54"/>
      <c r="Z15" s="55">
        <v>43594</v>
      </c>
      <c r="AA15" s="56">
        <v>3480</v>
      </c>
      <c r="AB15" s="38" t="str">
        <f ca="1">IF(AA15&gt;0,(TEXT(NOW(),"yyyy/mm/dd")),"")</f>
        <v>2024/02/05</v>
      </c>
    </row>
    <row r="16" spans="2:28">
      <c r="B16" s="19">
        <v>1909006</v>
      </c>
      <c r="C16" s="20" t="s">
        <v>33</v>
      </c>
      <c r="D16" s="21"/>
      <c r="E16" s="22">
        <v>43714</v>
      </c>
      <c r="F16" s="23">
        <v>2</v>
      </c>
      <c r="G16" s="23"/>
      <c r="H16" s="24">
        <v>500</v>
      </c>
      <c r="I16" s="24"/>
      <c r="J16" s="36">
        <f>M16+P16+S16+V16</f>
        <v>0</v>
      </c>
      <c r="K16" s="36">
        <f>H16-J16</f>
        <v>500</v>
      </c>
      <c r="L16" s="37">
        <f>IF(H16="","-",J16/H16)</f>
        <v>0</v>
      </c>
      <c r="M16" s="24"/>
      <c r="N16" s="24"/>
      <c r="O16" s="38" t="str">
        <f ca="1">IF(M16&gt;0,(TEXT(NOW(),"yyyy/mm/dd")),"")</f>
        <v/>
      </c>
      <c r="P16" s="24"/>
      <c r="Q16" s="24"/>
      <c r="R16" s="38" t="str">
        <f ca="1">IF(P16&gt;0,(TEXT(NOW(),"yyyy/mm/dd")),"")</f>
        <v/>
      </c>
      <c r="S16" s="24"/>
      <c r="T16" s="24"/>
      <c r="U16" s="38" t="str">
        <f ca="1">IF(S16&gt;0,(TEXT(NOW(),"yyyy/mm/dd")),"")</f>
        <v/>
      </c>
      <c r="V16" s="24"/>
      <c r="W16" s="24"/>
      <c r="X16" s="38" t="str">
        <f ca="1">IF(V16&gt;0,(TEXT(NOW(),"yyyy/mm/dd")),"")</f>
        <v/>
      </c>
      <c r="Y16" s="54"/>
      <c r="Z16" s="55">
        <v>43626</v>
      </c>
      <c r="AA16" s="56">
        <v>3481</v>
      </c>
      <c r="AB16" s="38" t="str">
        <f ca="1">IF(AA16&gt;0,(TEXT(NOW(),"yyyy/mm/dd")),"")</f>
        <v>2024/02/05</v>
      </c>
    </row>
    <row r="17" spans="13:24">
      <c r="M17" s="40"/>
      <c r="N17" s="40"/>
      <c r="O17" s="41"/>
      <c r="P17" s="40"/>
      <c r="Q17" s="40"/>
      <c r="R17" s="42"/>
      <c r="S17" s="40"/>
      <c r="T17" s="40"/>
      <c r="U17" s="40"/>
      <c r="V17" s="43"/>
      <c r="W17" s="43"/>
      <c r="X17" s="44"/>
    </row>
    <row r="18" spans="22:24">
      <c r="V18" s="43"/>
      <c r="W18" s="43"/>
      <c r="X18" s="44"/>
    </row>
  </sheetData>
  <mergeCells count="45">
    <mergeCell ref="B1:P1"/>
    <mergeCell ref="B3:C3"/>
    <mergeCell ref="E3:P3"/>
    <mergeCell ref="E4:F4"/>
    <mergeCell ref="G4:H4"/>
    <mergeCell ref="I4:J4"/>
    <mergeCell ref="K4:L4"/>
    <mergeCell ref="M4:N4"/>
    <mergeCell ref="O4:P4"/>
    <mergeCell ref="Q4:R4"/>
    <mergeCell ref="E5:F5"/>
    <mergeCell ref="G5:H5"/>
    <mergeCell ref="I5:J5"/>
    <mergeCell ref="K5:L5"/>
    <mergeCell ref="M5:N5"/>
    <mergeCell ref="O5:P5"/>
    <mergeCell ref="E6:F6"/>
    <mergeCell ref="G6:H6"/>
    <mergeCell ref="I6:J6"/>
    <mergeCell ref="K6:L6"/>
    <mergeCell ref="M6:N6"/>
    <mergeCell ref="O6:P6"/>
    <mergeCell ref="E7:F7"/>
    <mergeCell ref="G7:H7"/>
    <mergeCell ref="I7:J7"/>
    <mergeCell ref="K7:L7"/>
    <mergeCell ref="M7:N7"/>
    <mergeCell ref="O7:P7"/>
    <mergeCell ref="Z7:AB7"/>
    <mergeCell ref="M9:O9"/>
    <mergeCell ref="P9:R9"/>
    <mergeCell ref="S9:U9"/>
    <mergeCell ref="V9:X9"/>
    <mergeCell ref="Z9:AB9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</mergeCells>
  <conditionalFormatting sqref="H15">
    <cfRule type="expression" dxfId="0" priority="2" stopIfTrue="1">
      <formula>AND($T16=0,$T16&lt;&gt;"")</formula>
    </cfRule>
  </conditionalFormatting>
  <conditionalFormatting sqref="H16">
    <cfRule type="expression" dxfId="0" priority="20" stopIfTrue="1">
      <formula>AND(#REF!=0,#REF!&lt;&gt;"")</formula>
    </cfRule>
  </conditionalFormatting>
  <conditionalFormatting sqref="H11:H14">
    <cfRule type="expression" dxfId="0" priority="13" stopIfTrue="1">
      <formula>AND($T12=0,$T12&lt;&gt;"")</formula>
    </cfRule>
  </conditionalFormatting>
  <conditionalFormatting sqref="L11:L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{0c55030e-277f-4451-964c-cdd31c396a0a}</x14:id>
        </ext>
      </extLst>
    </cfRule>
  </conditionalFormatting>
  <conditionalFormatting sqref="AB11:AB16">
    <cfRule type="expression" dxfId="1" priority="4" stopIfTrue="1">
      <formula>AND($H11&gt;0,#REF!=0,#REF!&lt;&gt;"")</formula>
    </cfRule>
  </conditionalFormatting>
  <conditionalFormatting sqref="B11:H11 B12:F16 G12:H12 H13 G13:G14">
    <cfRule type="expression" dxfId="0" priority="12" stopIfTrue="1">
      <formula>AND($G11=(#REF!+$F11),$G11&gt;0,$G11&lt;&gt;"")</formula>
    </cfRule>
  </conditionalFormatting>
  <conditionalFormatting sqref="M11:X16">
    <cfRule type="expression" dxfId="1" priority="17" stopIfTrue="1">
      <formula>AND($H11&gt;0,#REF!=0,#REF!&lt;&gt;"")</formula>
    </cfRule>
  </conditionalFormatting>
  <conditionalFormatting sqref="G15:H16">
    <cfRule type="expression" dxfId="0" priority="1" stopIfTrue="1">
      <formula>AND($G15=(#REF!+$F15),$G15&gt;0,$G15&lt;&gt;"")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55030e-277f-4451-964c-cdd31c396a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2019-09-25T06:40:00Z</dcterms:created>
  <dcterms:modified xsi:type="dcterms:W3CDTF">2024-02-05T04:37:08Z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F73ED6B675D04CA69747ADD6632CA823_11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v1.0_mb_h3eoZ1kQqkn71evdioqTHQ==</vt:lpwstr>
  </property>
</Properties>
</file>