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6845" windowHeight="12375" tabRatio="797"/>
  </bookViews>
  <sheets>
    <sheet name="期货跟进表" sheetId="15" r:id="rId1"/>
    <sheet name="销售与折扣" sheetId="3" r:id="rId2"/>
    <sheet name="销售与毛利" sheetId="7" r:id="rId3"/>
    <sheet name="存销比" sheetId="8" r:id="rId4"/>
    <sheet name="店铺销售同比" sheetId="5" r:id="rId5"/>
    <sheet name="销售排名" sheetId="12" r:id="rId6"/>
    <sheet name="特卖资源" sheetId="9" r:id="rId7"/>
  </sheets>
  <definedNames>
    <definedName name="_xlnm._FilterDatabase" localSheetId="4" hidden="1">店铺销售同比!$A$3:$BN$107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<sst xmlns="http://schemas.openxmlformats.org/spreadsheetml/2006/main" count="1223" uniqueCount="551">
  <si>
    <t>订货汇总</t>
  </si>
  <si>
    <t>新款</t>
  </si>
  <si>
    <t>保留款</t>
  </si>
  <si>
    <t>款型</t>
  </si>
  <si>
    <t>系 列</t>
  </si>
  <si>
    <t>订货SKU</t>
  </si>
  <si>
    <t>订单数量</t>
  </si>
  <si>
    <t>已提SKU</t>
  </si>
  <si>
    <t>提货数量</t>
  </si>
  <si>
    <t>未提SKU</t>
  </si>
  <si>
    <t>未提数量</t>
  </si>
  <si>
    <t>仓库数量</t>
  </si>
  <si>
    <t>店铺数量</t>
  </si>
  <si>
    <t>发货数量</t>
  </si>
  <si>
    <t>销售数量</t>
  </si>
  <si>
    <t>计数项:货号\颜色编号</t>
  </si>
  <si>
    <t>求和项:订单数量</t>
  </si>
  <si>
    <t>求和项:已提SKU</t>
  </si>
  <si>
    <t>求和项:提货数量</t>
  </si>
  <si>
    <t>求和项:未提SKU</t>
  </si>
  <si>
    <t>求和项:未提数量</t>
  </si>
  <si>
    <t>求和项:仓库数量</t>
  </si>
  <si>
    <t>求和项:店铺数量</t>
  </si>
  <si>
    <t>求和项:发货数量</t>
  </si>
  <si>
    <t>求和项:销售数量</t>
  </si>
  <si>
    <t>售罄率</t>
  </si>
  <si>
    <t>存销比</t>
  </si>
  <si>
    <t>内衣</t>
  </si>
  <si>
    <t>春夏家居</t>
  </si>
  <si>
    <t>高支棉莱卡</t>
  </si>
  <si>
    <t>高支丝光棉提花</t>
  </si>
  <si>
    <t>棉木代尔</t>
  </si>
  <si>
    <t>特惠款</t>
  </si>
  <si>
    <t>内裤</t>
  </si>
  <si>
    <t>内衣配件</t>
  </si>
  <si>
    <t>内衣 汇总</t>
  </si>
  <si>
    <t>室内运动</t>
  </si>
  <si>
    <t>运动胸衣</t>
  </si>
  <si>
    <t>跑步</t>
  </si>
  <si>
    <t>舒适</t>
  </si>
  <si>
    <t>胸衣</t>
  </si>
  <si>
    <t>休闲</t>
  </si>
  <si>
    <t>修身</t>
  </si>
  <si>
    <t>专业</t>
  </si>
  <si>
    <t>健身瑜珈</t>
  </si>
  <si>
    <t>健身配件</t>
  </si>
  <si>
    <t>室内运动 汇总</t>
  </si>
  <si>
    <t>水运动</t>
  </si>
  <si>
    <t>恣意花语</t>
  </si>
  <si>
    <t/>
  </si>
  <si>
    <t>碧海假日</t>
  </si>
  <si>
    <t>果色青春</t>
  </si>
  <si>
    <t>欧陆风情系列</t>
  </si>
  <si>
    <t>田园风系列</t>
  </si>
  <si>
    <t>分体平角</t>
  </si>
  <si>
    <t>成熟系列</t>
  </si>
  <si>
    <t>时尚运动</t>
  </si>
  <si>
    <t>童泳裤</t>
  </si>
  <si>
    <t>童泳衣</t>
  </si>
  <si>
    <t>泳裤</t>
  </si>
  <si>
    <t>游泳配件</t>
  </si>
  <si>
    <t>沙滩</t>
  </si>
  <si>
    <t>沙滩配件</t>
  </si>
  <si>
    <t>水运动 汇总</t>
  </si>
  <si>
    <t>总计</t>
  </si>
  <si>
    <t>区</t>
  </si>
  <si>
    <t>5月第一周实销额</t>
  </si>
  <si>
    <t>4月第四周实销额</t>
  </si>
  <si>
    <t>5月第一周实折扣</t>
  </si>
  <si>
    <t>4月第四周实折扣</t>
  </si>
  <si>
    <t>广州一区</t>
  </si>
  <si>
    <t>广州二区</t>
  </si>
  <si>
    <t>深圳</t>
  </si>
  <si>
    <t>南宁</t>
  </si>
  <si>
    <t>区域</t>
  </si>
  <si>
    <t>5月第一周毛利率</t>
  </si>
  <si>
    <t>4月第四周毛利率</t>
  </si>
  <si>
    <t>1月至今</t>
  </si>
  <si>
    <t>1月销售</t>
  </si>
  <si>
    <t>2月销售</t>
  </si>
  <si>
    <t>3月销售</t>
  </si>
  <si>
    <t>4月销售</t>
  </si>
  <si>
    <t>5月销售</t>
  </si>
  <si>
    <t>去年销售</t>
  </si>
  <si>
    <t>今年销售</t>
  </si>
  <si>
    <t>折扣对比</t>
  </si>
  <si>
    <t>销售对比</t>
  </si>
  <si>
    <t>预计销售</t>
  </si>
  <si>
    <t>预计金额</t>
  </si>
  <si>
    <t>生意额对比</t>
  </si>
  <si>
    <t>库存</t>
  </si>
  <si>
    <t>店铺简称</t>
  </si>
  <si>
    <t xml:space="preserve"> 数量</t>
  </si>
  <si>
    <t xml:space="preserve"> 吊牌额</t>
  </si>
  <si>
    <t xml:space="preserve"> 生意额</t>
  </si>
  <si>
    <t>折扣</t>
  </si>
  <si>
    <t>(广)佛山顺德顺联广场运动内衣店</t>
  </si>
  <si>
    <t>(广)佛山顺联国际奥特莱斯内衣店</t>
  </si>
  <si>
    <t>(广)佛山顺联国际购物中心内衣店</t>
  </si>
  <si>
    <t>(广)广东佛山三水新大新内衣店</t>
  </si>
  <si>
    <t>(广)广东佛山兴华百货内衣店</t>
  </si>
  <si>
    <t>(广)广东佛山兴华水运动店</t>
  </si>
  <si>
    <t>(广)广东佛山友谊瑜伽健身店</t>
  </si>
  <si>
    <t>(广)广东肇庆广百运动内衣店</t>
  </si>
  <si>
    <t>(广)广东珠海免税运动内衣店</t>
  </si>
  <si>
    <t>(广)广东珠海万家内衣店</t>
  </si>
  <si>
    <t>(广)广州汕头百盛百货运动内衣店</t>
  </si>
  <si>
    <t>(广)南海广场内衣店</t>
  </si>
  <si>
    <t>广东番禺易发商场内衣店</t>
  </si>
  <si>
    <t>广东佛山吉之岛水运动店</t>
  </si>
  <si>
    <t>广东佛山顺德大良吉之岛水运动店</t>
  </si>
  <si>
    <t>广州北京路新大新内衣店</t>
  </si>
  <si>
    <t>广州东方宝泰吉之岛水运动店</t>
  </si>
  <si>
    <t>广州东山百货内衣店</t>
  </si>
  <si>
    <t>广州东山广场新大新内衣店</t>
  </si>
  <si>
    <t>广州番禺友谊大厦内衣店</t>
  </si>
  <si>
    <t>广州广百百货内衣店</t>
  </si>
  <si>
    <t>广州花地湾东山百货内衣店</t>
  </si>
  <si>
    <t>广州花都广百运动内衣店</t>
  </si>
  <si>
    <t>广州淘金友谊水运动季节店</t>
  </si>
  <si>
    <t>广州天河公园万佳运动内衣店</t>
  </si>
  <si>
    <t>广州天河吉之岛水运动店</t>
  </si>
  <si>
    <t>广州新塘万佳运动内衣店</t>
  </si>
  <si>
    <t>广州中环吉之岛水运动店</t>
  </si>
  <si>
    <t>广州一区 汇总</t>
  </si>
  <si>
    <t>(广)东莞莞城天和百货运动内衣店</t>
  </si>
  <si>
    <t>(广)广东东莞长安天虹内衣店</t>
  </si>
  <si>
    <t>(广)广东东莞厚街明丰广场内衣店</t>
  </si>
  <si>
    <t>(广)广东东莞厚街天虹内衣店</t>
  </si>
  <si>
    <t>(广)广东东莞虎门天虹运动内衣店</t>
  </si>
  <si>
    <t>(广)广东东莞惠阳天虹运动内衣店</t>
  </si>
  <si>
    <t>(广)广东东莞石龙天和内衣百货店</t>
  </si>
  <si>
    <t>(广)广东惠州广百内衣店</t>
  </si>
  <si>
    <t>(广)广东中山阳春益华运动内衣店</t>
  </si>
  <si>
    <t>(广)广州东莞君尚运动内衣店</t>
  </si>
  <si>
    <t>(广)广州江门益华内衣店</t>
  </si>
  <si>
    <t>(广)中山益华百货内衣店</t>
  </si>
  <si>
    <t>广百百货网店</t>
  </si>
  <si>
    <t>广州广百百货水运动店</t>
  </si>
  <si>
    <t>广州广百中怡水运动店</t>
  </si>
  <si>
    <t>广州海印又一城瑜伽健身店</t>
  </si>
  <si>
    <t>广州时代友谊水运动店</t>
  </si>
  <si>
    <t>广州天河城G5运动内衣店</t>
  </si>
  <si>
    <t>广州天河城百货水运动店</t>
  </si>
  <si>
    <t>广州天河城名盛内衣店</t>
  </si>
  <si>
    <t>广州天河城天银内衣店</t>
  </si>
  <si>
    <t>广州王府井内衣店</t>
  </si>
  <si>
    <t>广州王府井水运动店</t>
  </si>
  <si>
    <t>广州友谊商店正佳水运动店</t>
  </si>
  <si>
    <t>广州友谊淘金总店瑜伽健身店</t>
  </si>
  <si>
    <t>广州中华广场吉之岛水运动店</t>
  </si>
  <si>
    <t>广州珠江新城浩沙室内运动综合店</t>
  </si>
  <si>
    <t>天河城百货网店</t>
  </si>
  <si>
    <t>广州二区 汇总</t>
  </si>
  <si>
    <t>（深）深圳保利天虹内衣店</t>
  </si>
  <si>
    <t>（深）深圳布吉天虹内衣店</t>
  </si>
  <si>
    <t>（深）深圳创业天虹内衣店</t>
  </si>
  <si>
    <t>（深）深圳鼎城国际天虹内衣店</t>
  </si>
  <si>
    <t>（深）深圳东门天虹内衣店</t>
  </si>
  <si>
    <t>（深）深圳国贸天虹商场内衣店</t>
  </si>
  <si>
    <t>（深）深圳金光华瑜伽健身店</t>
  </si>
  <si>
    <t>（深）深圳君尚百货运动内衣店</t>
  </si>
  <si>
    <t>（深）深圳龙华天虹内衣店</t>
  </si>
  <si>
    <t>（深）深圳龙新天虹内衣店</t>
  </si>
  <si>
    <t>（深）深圳茂业华强瑜伽健身店</t>
  </si>
  <si>
    <t>（深）深圳梅林天虹内衣店</t>
  </si>
  <si>
    <t>（深）深圳民治天虹内衣店</t>
  </si>
  <si>
    <t>（深）深圳前进天虹内衣店</t>
  </si>
  <si>
    <t>（深）深圳太阳百货水运动店</t>
  </si>
  <si>
    <t>深圳吉之岛东湖水运动季节店</t>
  </si>
  <si>
    <t>深圳南山吉之岛水运动季节店</t>
  </si>
  <si>
    <t>深圳 汇总</t>
  </si>
  <si>
    <t>(广)南宁梦之岛购物中心内衣店</t>
  </si>
  <si>
    <t>(广)南宁梦之岛水晶城瑜伽健身店</t>
  </si>
  <si>
    <t>南宁 汇总</t>
  </si>
  <si>
    <t>已撤柜</t>
  </si>
  <si>
    <t>（广）广州大通北广百运动内衣店</t>
  </si>
  <si>
    <t>（广）广州摩登黄埔运动内衣店</t>
  </si>
  <si>
    <t>（广）广州天河城名盛瑜伽健身店</t>
  </si>
  <si>
    <t>（深）大梅沙奥特莱斯水运动店</t>
  </si>
  <si>
    <t>（深）深圳坪山天虹运动内衣店</t>
  </si>
  <si>
    <t>（深）深圳卓越时代瑜伽健身店</t>
  </si>
  <si>
    <t>广东中山优越百货水运动店</t>
  </si>
  <si>
    <t>广州百佳富景专卖店</t>
  </si>
  <si>
    <t>广州北京路滔博瑜伽健身店</t>
  </si>
  <si>
    <t>广州江南西运动内衣专卖店</t>
  </si>
  <si>
    <t>广州经开区青年路专卖店</t>
  </si>
  <si>
    <t>广州天河城花花世界店</t>
  </si>
  <si>
    <t>广州天河城天银瑜伽健身店</t>
  </si>
  <si>
    <t>广州友谊商城总部内衣店</t>
  </si>
  <si>
    <t>广州正佳滔博运动室内运动店</t>
  </si>
  <si>
    <t>广州中华广场浩沙专卖店</t>
  </si>
  <si>
    <t>广州珠江新城广百水运动店</t>
  </si>
  <si>
    <t>深圳常兴天虹内衣店</t>
  </si>
  <si>
    <t>深圳东门内衣专卖店</t>
  </si>
  <si>
    <t>深圳茂业东门水运动店</t>
  </si>
  <si>
    <t>深圳茂业和平水运动店</t>
  </si>
  <si>
    <t>深圳双龙天虹内衣店</t>
  </si>
  <si>
    <t>中山古镇益华内衣店</t>
  </si>
  <si>
    <t>已撤柜 汇总</t>
  </si>
  <si>
    <t>销售排名前十名</t>
  </si>
  <si>
    <t>销售排名后十名</t>
  </si>
  <si>
    <t>累计销售</t>
  </si>
  <si>
    <t>系列</t>
  </si>
  <si>
    <t>类别</t>
  </si>
  <si>
    <t>货号\颜色编号</t>
  </si>
  <si>
    <t>吊牌价</t>
  </si>
  <si>
    <t>长裤</t>
  </si>
  <si>
    <t>113841101\61</t>
  </si>
  <si>
    <t>113851106\49</t>
  </si>
  <si>
    <t>113841101\92</t>
  </si>
  <si>
    <t>113851106\75</t>
  </si>
  <si>
    <t>113841101\80</t>
  </si>
  <si>
    <t>短袖</t>
  </si>
  <si>
    <t>113811801\75</t>
  </si>
  <si>
    <t>113841102\60</t>
  </si>
  <si>
    <t>三分裤</t>
  </si>
  <si>
    <t>112851305\53</t>
  </si>
  <si>
    <t>五分裤</t>
  </si>
  <si>
    <t>113851506\75</t>
  </si>
  <si>
    <t>113851105\62</t>
  </si>
  <si>
    <t>113851506\62</t>
  </si>
  <si>
    <t>套装</t>
  </si>
  <si>
    <t>114871105\80</t>
  </si>
  <si>
    <t>112871102\73</t>
  </si>
  <si>
    <t>114871105\75</t>
  </si>
  <si>
    <t>113851503\73</t>
  </si>
  <si>
    <t>113851505\28</t>
  </si>
  <si>
    <t>113851105\75</t>
  </si>
  <si>
    <t>113811402\75</t>
  </si>
  <si>
    <t>春夏内衣</t>
  </si>
  <si>
    <t>背心</t>
  </si>
  <si>
    <t>114511103\00</t>
  </si>
  <si>
    <t>111501401\92</t>
  </si>
  <si>
    <t>112511402\10</t>
  </si>
  <si>
    <t>113511101\10</t>
  </si>
  <si>
    <t>112511402\62</t>
  </si>
  <si>
    <t>111501101\37</t>
  </si>
  <si>
    <t>114511104\00</t>
  </si>
  <si>
    <t>111501301\80</t>
  </si>
  <si>
    <t>514105\75</t>
  </si>
  <si>
    <t>111511102\73</t>
  </si>
  <si>
    <t>112511402\45</t>
  </si>
  <si>
    <t>111511401\80</t>
  </si>
  <si>
    <t>112511402\80</t>
  </si>
  <si>
    <t>112501301\80</t>
  </si>
  <si>
    <t>112511114\62</t>
  </si>
  <si>
    <t>112501302\48</t>
  </si>
  <si>
    <t>112511103\10</t>
  </si>
  <si>
    <t>112511102\10</t>
  </si>
  <si>
    <t>514105\10</t>
  </si>
  <si>
    <t>114511107\10</t>
  </si>
  <si>
    <t>平口裤</t>
  </si>
  <si>
    <t>114631208\00</t>
  </si>
  <si>
    <t>平角裤</t>
  </si>
  <si>
    <t>110621204\97</t>
  </si>
  <si>
    <t>三角裤</t>
  </si>
  <si>
    <t>614202\95</t>
  </si>
  <si>
    <t>平角内裤</t>
  </si>
  <si>
    <t>110631301\61</t>
  </si>
  <si>
    <t>614202\75</t>
  </si>
  <si>
    <t>111631209\90</t>
  </si>
  <si>
    <t>109611208\64</t>
  </si>
  <si>
    <t>112621203\80</t>
  </si>
  <si>
    <t>614202\90</t>
  </si>
  <si>
    <t>112621204\80</t>
  </si>
  <si>
    <t>109611208\48</t>
  </si>
  <si>
    <t>112621205\10</t>
  </si>
  <si>
    <t>614202\61</t>
  </si>
  <si>
    <t>112631204\95</t>
  </si>
  <si>
    <t>637214\64</t>
  </si>
  <si>
    <t>112631208\16</t>
  </si>
  <si>
    <t>637214\90</t>
  </si>
  <si>
    <t>112631208\74</t>
  </si>
  <si>
    <t>626248\92</t>
  </si>
  <si>
    <t>112631224\80</t>
  </si>
  <si>
    <t>健身瑜伽</t>
  </si>
  <si>
    <t>七分裤</t>
  </si>
  <si>
    <t>111321705\80</t>
  </si>
  <si>
    <t>110301216\31</t>
  </si>
  <si>
    <t>112321701\80</t>
  </si>
  <si>
    <t>110301216\38</t>
  </si>
  <si>
    <t>合体直筒长裤</t>
  </si>
  <si>
    <t>109381111\80</t>
  </si>
  <si>
    <t>110361202\91</t>
  </si>
  <si>
    <t>窄背胸衣</t>
  </si>
  <si>
    <t>110421207\80</t>
  </si>
  <si>
    <t>111301201\71</t>
  </si>
  <si>
    <t>短背心</t>
  </si>
  <si>
    <t>112421209\97</t>
  </si>
  <si>
    <t>111301215\93</t>
  </si>
  <si>
    <t>111321101\80</t>
  </si>
  <si>
    <t>112361203\80</t>
  </si>
  <si>
    <t>112301205\93</t>
  </si>
  <si>
    <t>113304202\80</t>
  </si>
  <si>
    <t>九分裤</t>
  </si>
  <si>
    <t>111321901\80</t>
  </si>
  <si>
    <t>113304202\97</t>
  </si>
  <si>
    <t>112321702\64</t>
  </si>
  <si>
    <t>114361201\72</t>
  </si>
  <si>
    <t>111421209\80</t>
  </si>
  <si>
    <t>114361201\92</t>
  </si>
  <si>
    <t>健身瑜伽生活</t>
  </si>
  <si>
    <t>114394701\67</t>
  </si>
  <si>
    <t>111317202\64</t>
  </si>
  <si>
    <t>针织连帽茄克</t>
  </si>
  <si>
    <t>113901301\92</t>
  </si>
  <si>
    <t>短袖针织帽衫</t>
  </si>
  <si>
    <t>114392301\92</t>
  </si>
  <si>
    <t>114394701\61</t>
  </si>
  <si>
    <t>开衫</t>
  </si>
  <si>
    <t>112901202\92</t>
  </si>
  <si>
    <t>直筒长裤</t>
  </si>
  <si>
    <t>113921101\92</t>
  </si>
  <si>
    <t>宽松直筒长裤</t>
  </si>
  <si>
    <t>111394104\83</t>
  </si>
  <si>
    <t>针织开衫外套</t>
  </si>
  <si>
    <t>114392303\41</t>
  </si>
  <si>
    <t>连帽开衫</t>
  </si>
  <si>
    <t>112901304\80</t>
  </si>
  <si>
    <t>113901301\61</t>
  </si>
  <si>
    <t>连帽套头衫</t>
  </si>
  <si>
    <t>111901101\62</t>
  </si>
  <si>
    <t>113921101\61</t>
  </si>
  <si>
    <t>113903101\31</t>
  </si>
  <si>
    <t>114394101\41</t>
  </si>
  <si>
    <t>113903101\61</t>
  </si>
  <si>
    <t>111901202\93</t>
  </si>
  <si>
    <t>马夹</t>
  </si>
  <si>
    <t>111901307\76</t>
  </si>
  <si>
    <t>111394104\80</t>
  </si>
  <si>
    <t>113394701\60</t>
  </si>
  <si>
    <t>跑步系列</t>
  </si>
  <si>
    <t>六分裤</t>
  </si>
  <si>
    <t>111322701\80</t>
  </si>
  <si>
    <t>111302205\72</t>
  </si>
  <si>
    <t>111322701\83</t>
  </si>
  <si>
    <t>111302206\93</t>
  </si>
  <si>
    <t>梭织开衫外套</t>
  </si>
  <si>
    <t>114905201\40</t>
  </si>
  <si>
    <t>短裤</t>
  </si>
  <si>
    <t>110332203\64</t>
  </si>
  <si>
    <t>短袖T恤</t>
  </si>
  <si>
    <t>114302402\37</t>
  </si>
  <si>
    <t>111332502\80</t>
  </si>
  <si>
    <t>114905201\93</t>
  </si>
  <si>
    <t>113302401\94</t>
  </si>
  <si>
    <t>318001\10</t>
  </si>
  <si>
    <t>111322901\64</t>
  </si>
  <si>
    <t>114302402\10</t>
  </si>
  <si>
    <t>111322901\80</t>
  </si>
  <si>
    <t>114322701\95</t>
  </si>
  <si>
    <t>111322703\77</t>
  </si>
  <si>
    <t>114302402\93</t>
  </si>
  <si>
    <t>110332204\64</t>
  </si>
  <si>
    <t>318001\90</t>
  </si>
  <si>
    <t>113322201\42</t>
  </si>
  <si>
    <t>平口</t>
  </si>
  <si>
    <t>113151602\75</t>
  </si>
  <si>
    <t>112151608\80</t>
  </si>
  <si>
    <t>113151602\68</t>
  </si>
  <si>
    <t>111151601\76</t>
  </si>
  <si>
    <t>111151602\75</t>
  </si>
  <si>
    <t>111151604\75</t>
  </si>
  <si>
    <t>112151602\75</t>
  </si>
  <si>
    <t>112151608\75</t>
  </si>
  <si>
    <t>113151606\75</t>
  </si>
  <si>
    <t>112151603\75</t>
  </si>
  <si>
    <t>112151602\90</t>
  </si>
  <si>
    <t>113151605\73</t>
  </si>
  <si>
    <t>连体长裙</t>
  </si>
  <si>
    <t>113121105\90</t>
  </si>
  <si>
    <t>113121102\92</t>
  </si>
  <si>
    <t>113121105\75</t>
  </si>
  <si>
    <t>两件套分体裙</t>
  </si>
  <si>
    <t>112121204\75</t>
  </si>
  <si>
    <t>114121101\92</t>
  </si>
  <si>
    <t>连体三角</t>
  </si>
  <si>
    <t>112121306\75</t>
  </si>
  <si>
    <t>两件套分体裤</t>
  </si>
  <si>
    <t>114121202\97</t>
  </si>
  <si>
    <t>114121101\32</t>
  </si>
  <si>
    <t>112121306\97</t>
  </si>
  <si>
    <t>111121204\75</t>
  </si>
  <si>
    <t>113121106\92</t>
  </si>
  <si>
    <t>113121104\41</t>
  </si>
  <si>
    <t>112141618\75</t>
  </si>
  <si>
    <t>112141601\80</t>
  </si>
  <si>
    <t>112141618\80</t>
  </si>
  <si>
    <t>112141608\75</t>
  </si>
  <si>
    <t>五分</t>
  </si>
  <si>
    <t>113141502\80</t>
  </si>
  <si>
    <t>113141604\75</t>
  </si>
  <si>
    <t>113141612\74</t>
  </si>
  <si>
    <t>113141606\75</t>
  </si>
  <si>
    <t>113141611\75</t>
  </si>
  <si>
    <t>三角</t>
  </si>
  <si>
    <t>113141803\68</t>
  </si>
  <si>
    <t>113141609\74</t>
  </si>
  <si>
    <t>112141501\75</t>
  </si>
  <si>
    <t>113141611\67</t>
  </si>
  <si>
    <t>112141505\80</t>
  </si>
  <si>
    <t>113141609\50</t>
  </si>
  <si>
    <t>109141614\71</t>
  </si>
  <si>
    <t>113141603\68</t>
  </si>
  <si>
    <t>109141615\64</t>
  </si>
  <si>
    <t>113141612\97</t>
  </si>
  <si>
    <t>112141601\75</t>
  </si>
  <si>
    <t>泳衣</t>
  </si>
  <si>
    <t>113111104\80</t>
  </si>
  <si>
    <t>112111128\80</t>
  </si>
  <si>
    <t>连体平口</t>
  </si>
  <si>
    <t>113111602\75</t>
  </si>
  <si>
    <t>113111119\92</t>
  </si>
  <si>
    <t>113111227\80</t>
  </si>
  <si>
    <t>112111308\80</t>
  </si>
  <si>
    <t>113111104\75</t>
  </si>
  <si>
    <t>112111311\80</t>
  </si>
  <si>
    <t>113111113\75</t>
  </si>
  <si>
    <t>112111220\75</t>
  </si>
  <si>
    <t>113111227\97</t>
  </si>
  <si>
    <t>112111233\80</t>
  </si>
  <si>
    <t>112111102\28</t>
  </si>
  <si>
    <t>裙式两件套</t>
  </si>
  <si>
    <t>113111323\95</t>
  </si>
  <si>
    <t>113111602\63</t>
  </si>
  <si>
    <t>三件套分体裙</t>
  </si>
  <si>
    <t>112111205\97</t>
  </si>
  <si>
    <t>113111602\80</t>
  </si>
  <si>
    <t>112111206\75</t>
  </si>
  <si>
    <t>113111226\80</t>
  </si>
  <si>
    <t>112111209\75</t>
  </si>
  <si>
    <t>儿童泳镜</t>
  </si>
  <si>
    <t>110161201\71</t>
  </si>
  <si>
    <t>110161201\80</t>
  </si>
  <si>
    <t>066201\92</t>
  </si>
  <si>
    <t>10920003\92</t>
  </si>
  <si>
    <t>110161201\74</t>
  </si>
  <si>
    <t>110161202\71</t>
  </si>
  <si>
    <t>066201\50</t>
  </si>
  <si>
    <t>111161201\70</t>
  </si>
  <si>
    <t>066201\35</t>
  </si>
  <si>
    <t>111161202\64</t>
  </si>
  <si>
    <t>113161203\74</t>
  </si>
  <si>
    <t>10920003\93</t>
  </si>
  <si>
    <t>113161202\93</t>
  </si>
  <si>
    <t>111161201\30</t>
  </si>
  <si>
    <t>113161203\97</t>
  </si>
  <si>
    <t>111161201\80</t>
  </si>
  <si>
    <t>066201\72</t>
  </si>
  <si>
    <t>110161202\92</t>
  </si>
  <si>
    <t>111161201\92</t>
  </si>
  <si>
    <t>111161203\94</t>
  </si>
  <si>
    <t>儿童泳帽</t>
  </si>
  <si>
    <t>111171202\92</t>
  </si>
  <si>
    <t>074201\97</t>
  </si>
  <si>
    <t>074201\52</t>
  </si>
  <si>
    <t>10921002\10</t>
  </si>
  <si>
    <t>074201\92</t>
  </si>
  <si>
    <t>111171202\72</t>
  </si>
  <si>
    <t>113171301\97</t>
  </si>
  <si>
    <t>111171204\75</t>
  </si>
  <si>
    <t>074201\90</t>
  </si>
  <si>
    <t>111171499\75</t>
  </si>
  <si>
    <t>113171203\72</t>
  </si>
  <si>
    <t>111171499\80</t>
  </si>
  <si>
    <t>074201\53</t>
  </si>
  <si>
    <t>113171201\53</t>
  </si>
  <si>
    <t>074201\80</t>
  </si>
  <si>
    <t>113171203\75</t>
  </si>
  <si>
    <t>10921002\70</t>
  </si>
  <si>
    <t>113171203\90</t>
  </si>
  <si>
    <t>074201\71</t>
  </si>
  <si>
    <t>178301\61</t>
  </si>
  <si>
    <t>成人泳镜</t>
  </si>
  <si>
    <t>065107\76</t>
  </si>
  <si>
    <t>064101\80</t>
  </si>
  <si>
    <t>113161113\80</t>
  </si>
  <si>
    <t>064109\72</t>
  </si>
  <si>
    <t>113161113\72</t>
  </si>
  <si>
    <t>066101\74</t>
  </si>
  <si>
    <t>113161107\80</t>
  </si>
  <si>
    <t>066115\26</t>
  </si>
  <si>
    <t>113161113\91</t>
  </si>
  <si>
    <t>10920004\71</t>
  </si>
  <si>
    <t>113161104\67</t>
  </si>
  <si>
    <t>10920004\92</t>
  </si>
  <si>
    <t>113161109\45</t>
  </si>
  <si>
    <t>111161104\80</t>
  </si>
  <si>
    <t>113161109\90</t>
  </si>
  <si>
    <t>111161108\64</t>
  </si>
  <si>
    <t>065107\72</t>
  </si>
  <si>
    <t>111161112\97</t>
  </si>
  <si>
    <t>112161103\80</t>
  </si>
  <si>
    <t>112161107\98</t>
  </si>
  <si>
    <t>成人泳帽</t>
  </si>
  <si>
    <t>113171101\75</t>
  </si>
  <si>
    <t>074401\10</t>
  </si>
  <si>
    <t>113171101\80</t>
  </si>
  <si>
    <t>110171104\92</t>
  </si>
  <si>
    <t>077701\75</t>
  </si>
  <si>
    <t>111171103\34</t>
  </si>
  <si>
    <t>178403\92</t>
  </si>
  <si>
    <t>111171104\31</t>
  </si>
  <si>
    <t>074501\69</t>
  </si>
  <si>
    <t>111171127\75</t>
  </si>
  <si>
    <t>074501\76</t>
  </si>
  <si>
    <t>111171130\70</t>
  </si>
  <si>
    <t>077701\69</t>
  </si>
  <si>
    <t>111171401\80</t>
  </si>
  <si>
    <t>074101\80</t>
  </si>
  <si>
    <t>111171501\75</t>
  </si>
  <si>
    <t>074501\92</t>
  </si>
  <si>
    <t>111171501\92</t>
  </si>
  <si>
    <t>113171101\74</t>
  </si>
  <si>
    <t>112171101\92</t>
  </si>
  <si>
    <t>运动内衣</t>
  </si>
  <si>
    <t>坎袖</t>
  </si>
  <si>
    <t>110431301\61</t>
  </si>
  <si>
    <t>111431204\80</t>
  </si>
  <si>
    <t>110431301\10</t>
  </si>
  <si>
    <t>长袖</t>
  </si>
  <si>
    <t>111421503\70</t>
  </si>
  <si>
    <t>110431301\80</t>
  </si>
  <si>
    <t>111421503\80</t>
  </si>
  <si>
    <t>运动背心</t>
  </si>
  <si>
    <t>110431201\61</t>
  </si>
  <si>
    <t>111431501\83</t>
  </si>
  <si>
    <t>110431201\10</t>
  </si>
  <si>
    <t>111431402\95</t>
  </si>
  <si>
    <t>110421401\61</t>
  </si>
  <si>
    <t>111431403\80</t>
  </si>
  <si>
    <t>110431201\80</t>
  </si>
  <si>
    <t>111402902\80</t>
  </si>
  <si>
    <t>110421401\10</t>
  </si>
  <si>
    <t>111401203\80</t>
  </si>
  <si>
    <t>110421401\80</t>
  </si>
  <si>
    <t>110421213\80</t>
  </si>
  <si>
    <t>114431301\61</t>
  </si>
  <si>
    <t>110421205\61</t>
  </si>
  <si>
    <t>5折</t>
  </si>
  <si>
    <t>一口价</t>
  </si>
  <si>
    <t>100元4条</t>
  </si>
  <si>
    <t>110元3条</t>
  </si>
  <si>
    <t>仓存</t>
  </si>
  <si>
    <t>销售</t>
  </si>
  <si>
    <t>店存</t>
  </si>
  <si>
    <t>出清率</t>
  </si>
  <si>
    <t>活力裤</t>
  </si>
  <si>
    <t>俱乐部</t>
  </si>
  <si>
    <t>游泳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</si>
</sst>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  <numFmt numFmtId="178" formatCode="0_);[Red]\(0\)"/>
    <numFmt numFmtId="179" formatCode="0.00_);[Red]\(0.00\)"/>
  </numFmts>
  <fonts count="4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74">
    <border>
      <left/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65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/>
      <top style="thin">
        <color indexed="65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8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1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6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6" applyNumberFormat="0" applyFill="0" applyAlignment="0" applyProtection="0">
      <alignment vertical="center"/>
    </xf>
    <xf numFmtId="0" fontId="16" fillId="0" borderId="67" applyNumberFormat="0" applyFill="0" applyAlignment="0" applyProtection="0">
      <alignment vertical="center"/>
    </xf>
    <xf numFmtId="0" fontId="17" fillId="0" borderId="6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3" borderId="69" applyNumberFormat="0" applyAlignment="0" applyProtection="0">
      <alignment vertical="center"/>
    </xf>
    <xf numFmtId="0" fontId="19" fillId="14" borderId="70" applyNumberFormat="0" applyAlignment="0" applyProtection="0">
      <alignment vertical="center"/>
    </xf>
    <xf numFmtId="0" fontId="20" fillId="14" borderId="69" applyNumberFormat="0" applyAlignment="0" applyProtection="0">
      <alignment vertical="center"/>
    </xf>
    <xf numFmtId="0" fontId="21" fillId="15" borderId="71" applyNumberFormat="0" applyAlignment="0" applyProtection="0">
      <alignment vertical="center"/>
    </xf>
    <xf numFmtId="0" fontId="22" fillId="0" borderId="72" applyNumberFormat="0" applyFill="0" applyAlignment="0" applyProtection="0">
      <alignment vertical="center"/>
    </xf>
    <xf numFmtId="0" fontId="23" fillId="0" borderId="73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0" fillId="0" borderId="6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2" fillId="0" borderId="67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68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28" fillId="0" borderId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8" fillId="0" borderId="73" applyNumberFormat="0" applyFill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39" fillId="14" borderId="69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0" fillId="15" borderId="71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43" fillId="0" borderId="72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5" fillId="14" borderId="70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46" fillId="13" borderId="69" applyNumberForma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  <xf numFmtId="0" fontId="28" fillId="12" borderId="65" applyNumberFormat="0" applyFont="0" applyAlignment="0" applyProtection="0">
      <alignment vertical="center"/>
    </xf>
  </cellStyleXfs>
  <cellXfs count="24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7" xfId="0" applyFont="1" applyFill="1" applyBorder="1">
      <alignment vertical="center"/>
    </xf>
    <xf numFmtId="0" fontId="1" fillId="3" borderId="0" xfId="0" applyFont="1" applyFill="1" applyBorder="1">
      <alignment vertical="center"/>
    </xf>
    <xf numFmtId="0" fontId="1" fillId="3" borderId="8" xfId="0" applyFont="1" applyFill="1" applyBorder="1">
      <alignment vertical="center"/>
    </xf>
    <xf numFmtId="0" fontId="1" fillId="0" borderId="5" xfId="0" applyFont="1" applyBorder="1">
      <alignment vertical="center"/>
    </xf>
    <xf numFmtId="0" fontId="1" fillId="0" borderId="9" xfId="0" applyNumberFormat="1" applyFont="1" applyBorder="1">
      <alignment vertical="center"/>
    </xf>
    <xf numFmtId="0" fontId="1" fillId="0" borderId="8" xfId="0" applyNumberFormat="1" applyFont="1" applyBorder="1">
      <alignment vertical="center"/>
    </xf>
    <xf numFmtId="0" fontId="1" fillId="0" borderId="5" xfId="0" applyNumberFormat="1" applyFont="1" applyBorder="1">
      <alignment vertical="center"/>
    </xf>
    <xf numFmtId="0" fontId="1" fillId="0" borderId="10" xfId="0" applyNumberFormat="1" applyFont="1" applyBorder="1">
      <alignment vertical="center"/>
    </xf>
    <xf numFmtId="9" fontId="1" fillId="0" borderId="5" xfId="0" applyNumberFormat="1" applyFont="1" applyBorder="1">
      <alignment vertical="center"/>
    </xf>
    <xf numFmtId="0" fontId="1" fillId="0" borderId="8" xfId="0" applyFont="1" applyBorder="1">
      <alignment vertical="center"/>
    </xf>
    <xf numFmtId="0" fontId="1" fillId="0" borderId="0" xfId="0" applyNumberFormat="1" applyFont="1">
      <alignment vertical="center"/>
    </xf>
    <xf numFmtId="9" fontId="1" fillId="0" borderId="8" xfId="0" applyNumberFormat="1" applyFont="1" applyBorder="1">
      <alignment vertical="center"/>
    </xf>
    <xf numFmtId="0" fontId="1" fillId="3" borderId="11" xfId="0" applyFont="1" applyFill="1" applyBorder="1">
      <alignment vertical="center"/>
    </xf>
    <xf numFmtId="0" fontId="1" fillId="3" borderId="12" xfId="0" applyNumberFormat="1" applyFont="1" applyFill="1" applyBorder="1">
      <alignment vertical="center"/>
    </xf>
    <xf numFmtId="0" fontId="1" fillId="3" borderId="11" xfId="0" applyNumberFormat="1" applyFont="1" applyFill="1" applyBorder="1">
      <alignment vertical="center"/>
    </xf>
    <xf numFmtId="0" fontId="1" fillId="3" borderId="13" xfId="0" applyNumberFormat="1" applyFont="1" applyFill="1" applyBorder="1">
      <alignment vertical="center"/>
    </xf>
    <xf numFmtId="9" fontId="1" fillId="3" borderId="11" xfId="0" applyNumberFormat="1" applyFont="1" applyFill="1" applyBorder="1">
      <alignment vertical="center"/>
    </xf>
    <xf numFmtId="0" fontId="1" fillId="3" borderId="14" xfId="0" applyFont="1" applyFill="1" applyBorder="1">
      <alignment vertical="center"/>
    </xf>
    <xf numFmtId="0" fontId="1" fillId="0" borderId="15" xfId="0" applyNumberFormat="1" applyFont="1" applyBorder="1">
      <alignment vertical="center"/>
    </xf>
    <xf numFmtId="0" fontId="1" fillId="0" borderId="14" xfId="0" applyNumberFormat="1" applyFont="1" applyBorder="1">
      <alignment vertical="center"/>
    </xf>
    <xf numFmtId="9" fontId="1" fillId="0" borderId="14" xfId="0" applyNumberFormat="1" applyFont="1" applyBorder="1">
      <alignment vertical="center"/>
    </xf>
    <xf numFmtId="9" fontId="1" fillId="3" borderId="16" xfId="0" applyNumberFormat="1" applyFont="1" applyFill="1" applyBorder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4" fillId="0" borderId="8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20" xfId="0" applyFont="1" applyFill="1" applyBorder="1">
      <alignment vertical="center"/>
    </xf>
    <xf numFmtId="0" fontId="4" fillId="0" borderId="21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5" xfId="0" applyNumberFormat="1" applyFont="1" applyFill="1" applyBorder="1">
      <alignment vertical="center"/>
    </xf>
    <xf numFmtId="0" fontId="4" fillId="0" borderId="10" xfId="0" applyNumberFormat="1" applyFont="1" applyFill="1" applyBorder="1">
      <alignment vertical="center"/>
    </xf>
    <xf numFmtId="176" fontId="4" fillId="0" borderId="10" xfId="0" applyNumberFormat="1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4" fillId="0" borderId="23" xfId="0" applyFont="1" applyFill="1" applyBorder="1">
      <alignment vertical="center"/>
    </xf>
    <xf numFmtId="0" fontId="4" fillId="0" borderId="24" xfId="0" applyFont="1" applyFill="1" applyBorder="1">
      <alignment vertical="center"/>
    </xf>
    <xf numFmtId="0" fontId="4" fillId="0" borderId="24" xfId="0" applyNumberFormat="1" applyFont="1" applyFill="1" applyBorder="1">
      <alignment vertical="center"/>
    </xf>
    <xf numFmtId="0" fontId="4" fillId="0" borderId="25" xfId="0" applyNumberFormat="1" applyFont="1" applyFill="1" applyBorder="1">
      <alignment vertical="center"/>
    </xf>
    <xf numFmtId="176" fontId="4" fillId="0" borderId="25" xfId="0" applyNumberFormat="1" applyFont="1" applyFill="1" applyBorder="1">
      <alignment vertical="center"/>
    </xf>
    <xf numFmtId="0" fontId="4" fillId="0" borderId="19" xfId="0" applyNumberFormat="1" applyFont="1" applyFill="1" applyBorder="1">
      <alignment vertical="center"/>
    </xf>
    <xf numFmtId="0" fontId="4" fillId="0" borderId="20" xfId="0" applyNumberFormat="1" applyFont="1" applyFill="1" applyBorder="1">
      <alignment vertical="center"/>
    </xf>
    <xf numFmtId="176" fontId="4" fillId="0" borderId="20" xfId="0" applyNumberFormat="1" applyFont="1" applyFill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0" xfId="0" applyNumberFormat="1" applyFont="1" applyBorder="1">
      <alignment vertical="center"/>
    </xf>
    <xf numFmtId="176" fontId="4" fillId="0" borderId="20" xfId="0" applyNumberFormat="1" applyFont="1" applyBorder="1">
      <alignment vertical="center"/>
    </xf>
    <xf numFmtId="0" fontId="4" fillId="0" borderId="2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0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0" fontId="4" fillId="0" borderId="22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5" xfId="0" applyNumberFormat="1" applyFont="1" applyBorder="1">
      <alignment vertical="center"/>
    </xf>
    <xf numFmtId="176" fontId="4" fillId="0" borderId="25" xfId="0" applyNumberFormat="1" applyFont="1" applyBorder="1">
      <alignment vertical="center"/>
    </xf>
    <xf numFmtId="0" fontId="0" fillId="0" borderId="3" xfId="0" applyFill="1" applyBorder="1" applyAlignment="1">
      <alignment horizontal="center" vertical="center"/>
    </xf>
    <xf numFmtId="9" fontId="5" fillId="4" borderId="26" xfId="0" applyNumberFormat="1" applyFont="1" applyFill="1" applyBorder="1" applyAlignment="1">
      <alignment horizontal="center" vertical="center"/>
    </xf>
    <xf numFmtId="177" fontId="5" fillId="4" borderId="26" xfId="0" applyNumberFormat="1" applyFont="1" applyFill="1" applyBorder="1" applyAlignment="1">
      <alignment horizontal="center" vertical="center"/>
    </xf>
    <xf numFmtId="9" fontId="5" fillId="4" borderId="27" xfId="0" applyNumberFormat="1" applyFont="1" applyFill="1" applyBorder="1" applyAlignment="1">
      <alignment horizontal="center" vertical="center"/>
    </xf>
    <xf numFmtId="177" fontId="5" fillId="4" borderId="27" xfId="0" applyNumberFormat="1" applyFont="1" applyFill="1" applyBorder="1" applyAlignment="1">
      <alignment horizontal="center" vertical="center"/>
    </xf>
    <xf numFmtId="9" fontId="4" fillId="0" borderId="5" xfId="0" applyNumberFormat="1" applyFont="1" applyFill="1" applyBorder="1">
      <alignment vertical="center"/>
    </xf>
    <xf numFmtId="177" fontId="4" fillId="0" borderId="28" xfId="0" applyNumberFormat="1" applyFont="1" applyFill="1" applyBorder="1">
      <alignment vertical="center"/>
    </xf>
    <xf numFmtId="9" fontId="4" fillId="0" borderId="24" xfId="0" applyNumberFormat="1" applyFont="1" applyFill="1" applyBorder="1">
      <alignment vertical="center"/>
    </xf>
    <xf numFmtId="177" fontId="4" fillId="0" borderId="29" xfId="0" applyNumberFormat="1" applyFont="1" applyFill="1" applyBorder="1">
      <alignment vertical="center"/>
    </xf>
    <xf numFmtId="9" fontId="4" fillId="0" borderId="19" xfId="0" applyNumberFormat="1" applyFont="1" applyFill="1" applyBorder="1">
      <alignment vertical="center"/>
    </xf>
    <xf numFmtId="177" fontId="4" fillId="0" borderId="30" xfId="0" applyNumberFormat="1" applyFont="1" applyFill="1" applyBorder="1">
      <alignment vertical="center"/>
    </xf>
    <xf numFmtId="0" fontId="4" fillId="0" borderId="19" xfId="0" applyNumberFormat="1" applyFont="1" applyBorder="1">
      <alignment vertical="center"/>
    </xf>
    <xf numFmtId="9" fontId="4" fillId="0" borderId="19" xfId="0" applyNumberFormat="1" applyFont="1" applyBorder="1">
      <alignment vertical="center"/>
    </xf>
    <xf numFmtId="177" fontId="4" fillId="0" borderId="30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9" fontId="4" fillId="0" borderId="5" xfId="0" applyNumberFormat="1" applyFont="1" applyBorder="1">
      <alignment vertical="center"/>
    </xf>
    <xf numFmtId="177" fontId="4" fillId="0" borderId="28" xfId="0" applyNumberFormat="1" applyFont="1" applyBorder="1">
      <alignment vertical="center"/>
    </xf>
    <xf numFmtId="0" fontId="4" fillId="0" borderId="24" xfId="0" applyNumberFormat="1" applyFont="1" applyBorder="1">
      <alignment vertical="center"/>
    </xf>
    <xf numFmtId="9" fontId="4" fillId="0" borderId="24" xfId="0" applyNumberFormat="1" applyFont="1" applyBorder="1">
      <alignment vertical="center"/>
    </xf>
    <xf numFmtId="177" fontId="4" fillId="0" borderId="29" xfId="0" applyNumberFormat="1" applyFont="1" applyBorder="1">
      <alignment vertical="center"/>
    </xf>
    <xf numFmtId="0" fontId="6" fillId="0" borderId="8" xfId="0" applyFont="1" applyFill="1" applyBorder="1">
      <alignment vertical="center"/>
    </xf>
    <xf numFmtId="0" fontId="7" fillId="0" borderId="19" xfId="0" applyFont="1" applyFill="1" applyBorder="1">
      <alignment vertical="center"/>
    </xf>
    <xf numFmtId="0" fontId="7" fillId="0" borderId="5" xfId="0" applyNumberFormat="1" applyFont="1" applyFill="1" applyBorder="1">
      <alignment vertical="center"/>
    </xf>
    <xf numFmtId="0" fontId="7" fillId="0" borderId="24" xfId="0" applyNumberFormat="1" applyFont="1" applyFill="1" applyBorder="1">
      <alignment vertical="center"/>
    </xf>
    <xf numFmtId="0" fontId="7" fillId="0" borderId="19" xfId="0" applyNumberFormat="1" applyFont="1" applyFill="1" applyBorder="1">
      <alignment vertical="center"/>
    </xf>
    <xf numFmtId="0" fontId="4" fillId="0" borderId="0" xfId="0" applyFont="1">
      <alignment vertical="center"/>
    </xf>
    <xf numFmtId="9" fontId="4" fillId="0" borderId="0" xfId="3" applyFont="1">
      <alignment vertical="center"/>
    </xf>
    <xf numFmtId="177" fontId="4" fillId="0" borderId="0" xfId="0" applyNumberFormat="1" applyFont="1">
      <alignment vertical="center"/>
    </xf>
    <xf numFmtId="0" fontId="4" fillId="0" borderId="31" xfId="0" applyFont="1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8" xfId="0" applyNumberFormat="1" applyFont="1" applyBorder="1">
      <alignment vertical="center"/>
    </xf>
    <xf numFmtId="176" fontId="4" fillId="0" borderId="0" xfId="0" applyNumberFormat="1" applyFont="1">
      <alignment vertical="center"/>
    </xf>
    <xf numFmtId="0" fontId="4" fillId="0" borderId="32" xfId="0" applyFont="1" applyBorder="1">
      <alignment vertical="center"/>
    </xf>
    <xf numFmtId="0" fontId="4" fillId="0" borderId="3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1" fillId="5" borderId="26" xfId="0" applyNumberFormat="1" applyFont="1" applyFill="1" applyBorder="1" applyAlignment="1">
      <alignment horizontal="center" vertical="center" wrapText="1"/>
    </xf>
    <xf numFmtId="9" fontId="1" fillId="6" borderId="18" xfId="3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76" fontId="1" fillId="5" borderId="27" xfId="0" applyNumberFormat="1" applyFont="1" applyFill="1" applyBorder="1" applyAlignment="1">
      <alignment horizontal="center" vertical="center" wrapText="1"/>
    </xf>
    <xf numFmtId="9" fontId="1" fillId="6" borderId="34" xfId="3" applyFont="1" applyFill="1" applyBorder="1" applyAlignment="1">
      <alignment horizontal="center" vertical="center" wrapText="1"/>
    </xf>
    <xf numFmtId="0" fontId="4" fillId="0" borderId="10" xfId="0" applyFont="1" applyBorder="1">
      <alignment vertical="center"/>
    </xf>
    <xf numFmtId="176" fontId="1" fillId="0" borderId="35" xfId="0" applyNumberFormat="1" applyFont="1" applyBorder="1">
      <alignment vertical="center"/>
    </xf>
    <xf numFmtId="9" fontId="1" fillId="0" borderId="36" xfId="3" applyFont="1" applyBorder="1">
      <alignment vertical="center"/>
    </xf>
    <xf numFmtId="176" fontId="1" fillId="0" borderId="2" xfId="0" applyNumberFormat="1" applyFont="1" applyBorder="1">
      <alignment vertical="center"/>
    </xf>
    <xf numFmtId="9" fontId="1" fillId="0" borderId="3" xfId="3" applyFont="1" applyBorder="1">
      <alignment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178" fontId="5" fillId="7" borderId="27" xfId="0" applyNumberFormat="1" applyFont="1" applyFill="1" applyBorder="1" applyAlignment="1">
      <alignment horizontal="center" vertical="center" wrapText="1"/>
    </xf>
    <xf numFmtId="179" fontId="5" fillId="7" borderId="27" xfId="0" applyNumberFormat="1" applyFont="1" applyFill="1" applyBorder="1" applyAlignment="1">
      <alignment horizontal="center" vertical="center" wrapText="1"/>
    </xf>
    <xf numFmtId="176" fontId="5" fillId="5" borderId="27" xfId="0" applyNumberFormat="1" applyFont="1" applyFill="1" applyBorder="1" applyAlignment="1">
      <alignment horizontal="center" vertical="center" wrapText="1"/>
    </xf>
    <xf numFmtId="0" fontId="4" fillId="0" borderId="4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41" xfId="0" applyFont="1" applyBorder="1" applyAlignment="1">
      <alignment horizontal="center" vertical="center"/>
    </xf>
    <xf numFmtId="177" fontId="4" fillId="8" borderId="42" xfId="0" applyNumberFormat="1" applyFont="1" applyFill="1" applyBorder="1" applyAlignment="1">
      <alignment horizontal="center" vertical="center"/>
    </xf>
    <xf numFmtId="178" fontId="5" fillId="7" borderId="42" xfId="0" applyNumberFormat="1" applyFont="1" applyFill="1" applyBorder="1" applyAlignment="1">
      <alignment horizontal="center" vertical="center" wrapText="1"/>
    </xf>
    <xf numFmtId="179" fontId="5" fillId="7" borderId="42" xfId="0" applyNumberFormat="1" applyFont="1" applyFill="1" applyBorder="1" applyAlignment="1">
      <alignment horizontal="center" vertical="center" wrapText="1"/>
    </xf>
    <xf numFmtId="176" fontId="5" fillId="5" borderId="42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Border="1">
      <alignment vertical="center"/>
    </xf>
    <xf numFmtId="177" fontId="4" fillId="8" borderId="0" xfId="0" applyNumberFormat="1" applyFont="1" applyFill="1" applyBorder="1">
      <alignment vertical="center"/>
    </xf>
    <xf numFmtId="178" fontId="5" fillId="0" borderId="35" xfId="0" applyNumberFormat="1" applyFont="1" applyBorder="1">
      <alignment vertical="center"/>
    </xf>
    <xf numFmtId="176" fontId="5" fillId="0" borderId="36" xfId="0" applyNumberFormat="1" applyFont="1" applyBorder="1">
      <alignment vertical="center"/>
    </xf>
    <xf numFmtId="176" fontId="5" fillId="0" borderId="42" xfId="0" applyNumberFormat="1" applyFont="1" applyBorder="1">
      <alignment vertical="center"/>
    </xf>
    <xf numFmtId="0" fontId="4" fillId="0" borderId="2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6" fontId="5" fillId="0" borderId="3" xfId="0" applyNumberFormat="1" applyFont="1" applyBorder="1">
      <alignment vertical="center"/>
    </xf>
    <xf numFmtId="9" fontId="5" fillId="6" borderId="27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9" fontId="5" fillId="6" borderId="42" xfId="0" applyNumberFormat="1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/>
    </xf>
    <xf numFmtId="9" fontId="5" fillId="0" borderId="42" xfId="0" applyNumberFormat="1" applyFont="1" applyBorder="1">
      <alignment vertical="center"/>
    </xf>
    <xf numFmtId="176" fontId="4" fillId="0" borderId="42" xfId="0" applyNumberFormat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11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0" fontId="4" fillId="0" borderId="13" xfId="0" applyNumberFormat="1" applyFont="1" applyBorder="1">
      <alignment vertical="center"/>
    </xf>
    <xf numFmtId="9" fontId="0" fillId="0" borderId="0" xfId="3" applyFont="1">
      <alignment vertical="center"/>
    </xf>
    <xf numFmtId="178" fontId="5" fillId="0" borderId="34" xfId="0" applyNumberFormat="1" applyFont="1" applyBorder="1">
      <alignment vertical="center"/>
    </xf>
    <xf numFmtId="176" fontId="5" fillId="0" borderId="45" xfId="0" applyNumberFormat="1" applyFont="1" applyBorder="1">
      <alignment vertical="center"/>
    </xf>
    <xf numFmtId="177" fontId="0" fillId="0" borderId="0" xfId="0" applyNumberFormat="1">
      <alignment vertical="center"/>
    </xf>
    <xf numFmtId="0" fontId="2" fillId="3" borderId="42" xfId="0" applyFont="1" applyFill="1" applyBorder="1">
      <alignment vertical="center"/>
    </xf>
    <xf numFmtId="0" fontId="5" fillId="3" borderId="2" xfId="0" applyFont="1" applyFill="1" applyBorder="1">
      <alignment vertical="center"/>
    </xf>
    <xf numFmtId="178" fontId="1" fillId="3" borderId="3" xfId="0" applyNumberFormat="1" applyFont="1" applyFill="1" applyBorder="1">
      <alignment vertical="center"/>
    </xf>
    <xf numFmtId="0" fontId="4" fillId="0" borderId="46" xfId="0" applyFont="1" applyBorder="1">
      <alignment vertical="center"/>
    </xf>
    <xf numFmtId="176" fontId="4" fillId="0" borderId="5" xfId="0" applyNumberFormat="1" applyFont="1" applyBorder="1">
      <alignment vertical="center"/>
    </xf>
    <xf numFmtId="0" fontId="4" fillId="0" borderId="35" xfId="0" applyFont="1" applyBorder="1">
      <alignment vertical="center"/>
    </xf>
    <xf numFmtId="176" fontId="4" fillId="0" borderId="8" xfId="0" applyNumberFormat="1" applyFont="1" applyBorder="1">
      <alignment vertical="center"/>
    </xf>
    <xf numFmtId="177" fontId="4" fillId="0" borderId="47" xfId="0" applyNumberFormat="1" applyFont="1" applyBorder="1">
      <alignment vertical="center"/>
    </xf>
    <xf numFmtId="0" fontId="4" fillId="3" borderId="40" xfId="0" applyFont="1" applyFill="1" applyBorder="1">
      <alignment vertical="center"/>
    </xf>
    <xf numFmtId="176" fontId="4" fillId="3" borderId="24" xfId="0" applyNumberFormat="1" applyFont="1" applyFill="1" applyBorder="1">
      <alignment vertical="center"/>
    </xf>
    <xf numFmtId="177" fontId="4" fillId="3" borderId="29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4" fillId="3" borderId="42" xfId="0" applyFont="1" applyFill="1" applyBorder="1">
      <alignment vertical="center"/>
    </xf>
    <xf numFmtId="0" fontId="5" fillId="3" borderId="42" xfId="0" applyFont="1" applyFill="1" applyBorder="1">
      <alignment vertical="center"/>
    </xf>
    <xf numFmtId="9" fontId="4" fillId="0" borderId="15" xfId="0" applyNumberFormat="1" applyFont="1" applyBorder="1">
      <alignment vertical="center"/>
    </xf>
    <xf numFmtId="9" fontId="4" fillId="0" borderId="8" xfId="0" applyNumberFormat="1" applyFont="1" applyBorder="1">
      <alignment vertical="center"/>
    </xf>
    <xf numFmtId="9" fontId="4" fillId="0" borderId="14" xfId="0" applyNumberFormat="1" applyFont="1" applyBorder="1">
      <alignment vertical="center"/>
    </xf>
    <xf numFmtId="0" fontId="4" fillId="3" borderId="11" xfId="0" applyFont="1" applyFill="1" applyBorder="1">
      <alignment vertical="center"/>
    </xf>
    <xf numFmtId="176" fontId="4" fillId="3" borderId="11" xfId="0" applyNumberFormat="1" applyFont="1" applyFill="1" applyBorder="1">
      <alignment vertical="center"/>
    </xf>
    <xf numFmtId="9" fontId="4" fillId="3" borderId="11" xfId="0" applyNumberFormat="1" applyFont="1" applyFill="1" applyBorder="1">
      <alignment vertical="center"/>
    </xf>
    <xf numFmtId="9" fontId="4" fillId="3" borderId="16" xfId="0" applyNumberFormat="1" applyFont="1" applyFill="1" applyBorder="1">
      <alignment vertical="center"/>
    </xf>
    <xf numFmtId="0" fontId="5" fillId="0" borderId="5" xfId="0" applyFont="1" applyBorder="1">
      <alignment vertical="center"/>
    </xf>
    <xf numFmtId="176" fontId="5" fillId="0" borderId="5" xfId="0" applyNumberFormat="1" applyFont="1" applyBorder="1">
      <alignment vertical="center"/>
    </xf>
    <xf numFmtId="176" fontId="5" fillId="0" borderId="48" xfId="0" applyNumberFormat="1" applyFont="1" applyBorder="1">
      <alignment vertical="center"/>
    </xf>
    <xf numFmtId="0" fontId="5" fillId="0" borderId="8" xfId="0" applyFont="1" applyBorder="1">
      <alignment vertical="center"/>
    </xf>
    <xf numFmtId="176" fontId="5" fillId="0" borderId="8" xfId="0" applyNumberFormat="1" applyFont="1" applyBorder="1">
      <alignment vertical="center"/>
    </xf>
    <xf numFmtId="176" fontId="5" fillId="0" borderId="9" xfId="0" applyNumberFormat="1" applyFont="1" applyBorder="1">
      <alignment vertical="center"/>
    </xf>
    <xf numFmtId="0" fontId="5" fillId="3" borderId="11" xfId="0" applyFont="1" applyFill="1" applyBorder="1">
      <alignment vertical="center"/>
    </xf>
    <xf numFmtId="176" fontId="5" fillId="3" borderId="11" xfId="0" applyNumberFormat="1" applyFont="1" applyFill="1" applyBorder="1">
      <alignment vertical="center"/>
    </xf>
    <xf numFmtId="176" fontId="5" fillId="3" borderId="12" xfId="0" applyNumberFormat="1" applyFont="1" applyFill="1" applyBorder="1">
      <alignment vertical="center"/>
    </xf>
    <xf numFmtId="0" fontId="5" fillId="0" borderId="1" xfId="323" applyFont="1" applyBorder="1">
      <alignment vertical="center"/>
    </xf>
    <xf numFmtId="0" fontId="5" fillId="0" borderId="31" xfId="323" applyFont="1" applyBorder="1">
      <alignment vertical="center"/>
    </xf>
    <xf numFmtId="0" fontId="5" fillId="0" borderId="49" xfId="323" applyFont="1" applyBorder="1" applyAlignment="1">
      <alignment horizontal="center" vertical="center" wrapText="1"/>
    </xf>
    <xf numFmtId="0" fontId="5" fillId="0" borderId="50" xfId="323" applyFont="1" applyBorder="1" applyAlignment="1">
      <alignment horizontal="center" vertical="center" wrapText="1"/>
    </xf>
    <xf numFmtId="0" fontId="5" fillId="0" borderId="5" xfId="323" applyFont="1" applyBorder="1">
      <alignment vertical="center"/>
    </xf>
    <xf numFmtId="0" fontId="5" fillId="0" borderId="51" xfId="323" applyFont="1" applyBorder="1" applyAlignment="1">
      <alignment horizontal="justify" vertical="center" wrapText="1"/>
    </xf>
    <xf numFmtId="0" fontId="5" fillId="0" borderId="42" xfId="323" applyFont="1" applyBorder="1" applyAlignment="1">
      <alignment horizontal="justify" vertical="center" wrapText="1"/>
    </xf>
    <xf numFmtId="0" fontId="5" fillId="0" borderId="52" xfId="323" applyNumberFormat="1" applyFont="1" applyBorder="1" applyAlignment="1">
      <alignment horizontal="center" vertical="center"/>
    </xf>
    <xf numFmtId="0" fontId="5" fillId="0" borderId="5" xfId="323" applyNumberFormat="1" applyFont="1" applyBorder="1" applyAlignment="1">
      <alignment horizontal="center" vertical="center"/>
    </xf>
    <xf numFmtId="0" fontId="5" fillId="0" borderId="8" xfId="323" applyFont="1" applyBorder="1">
      <alignment vertical="center"/>
    </xf>
    <xf numFmtId="0" fontId="5" fillId="0" borderId="53" xfId="323" applyNumberFormat="1" applyFont="1" applyBorder="1" applyAlignment="1">
      <alignment horizontal="center" vertical="center"/>
    </xf>
    <xf numFmtId="0" fontId="5" fillId="0" borderId="8" xfId="323" applyNumberFormat="1" applyFont="1" applyBorder="1" applyAlignment="1">
      <alignment horizontal="center" vertical="center"/>
    </xf>
    <xf numFmtId="0" fontId="5" fillId="9" borderId="8" xfId="323" applyFont="1" applyFill="1" applyBorder="1">
      <alignment vertical="center"/>
    </xf>
    <xf numFmtId="0" fontId="5" fillId="9" borderId="53" xfId="323" applyNumberFormat="1" applyFont="1" applyFill="1" applyBorder="1" applyAlignment="1">
      <alignment horizontal="center" vertical="center"/>
    </xf>
    <xf numFmtId="0" fontId="5" fillId="9" borderId="8" xfId="323" applyNumberFormat="1" applyFont="1" applyFill="1" applyBorder="1" applyAlignment="1">
      <alignment horizontal="center" vertical="center"/>
    </xf>
    <xf numFmtId="0" fontId="5" fillId="10" borderId="5" xfId="323" applyFont="1" applyFill="1" applyBorder="1">
      <alignment vertical="center"/>
    </xf>
    <xf numFmtId="0" fontId="5" fillId="10" borderId="32" xfId="323" applyFont="1" applyFill="1" applyBorder="1">
      <alignment vertical="center"/>
    </xf>
    <xf numFmtId="0" fontId="5" fillId="10" borderId="52" xfId="323" applyNumberFormat="1" applyFont="1" applyFill="1" applyBorder="1" applyAlignment="1">
      <alignment horizontal="center" vertical="center"/>
    </xf>
    <xf numFmtId="0" fontId="5" fillId="10" borderId="5" xfId="323" applyNumberFormat="1" applyFont="1" applyFill="1" applyBorder="1" applyAlignment="1">
      <alignment horizontal="center" vertical="center"/>
    </xf>
    <xf numFmtId="0" fontId="5" fillId="11" borderId="11" xfId="323" applyFont="1" applyFill="1" applyBorder="1">
      <alignment vertical="center"/>
    </xf>
    <xf numFmtId="0" fontId="5" fillId="11" borderId="44" xfId="323" applyFont="1" applyFill="1" applyBorder="1">
      <alignment vertical="center"/>
    </xf>
    <xf numFmtId="0" fontId="5" fillId="11" borderId="54" xfId="323" applyNumberFormat="1" applyFont="1" applyFill="1" applyBorder="1" applyAlignment="1">
      <alignment horizontal="center" vertical="center"/>
    </xf>
    <xf numFmtId="0" fontId="5" fillId="11" borderId="55" xfId="323" applyNumberFormat="1" applyFont="1" applyFill="1" applyBorder="1" applyAlignment="1">
      <alignment horizontal="center" vertical="center"/>
    </xf>
    <xf numFmtId="0" fontId="8" fillId="0" borderId="56" xfId="323" applyFont="1" applyBorder="1" applyAlignment="1">
      <alignment horizontal="center" vertical="center" wrapText="1"/>
    </xf>
    <xf numFmtId="0" fontId="8" fillId="0" borderId="57" xfId="323" applyFont="1" applyBorder="1" applyAlignment="1">
      <alignment horizontal="justify" vertical="center" wrapText="1"/>
    </xf>
    <xf numFmtId="0" fontId="8" fillId="0" borderId="58" xfId="323" applyNumberFormat="1" applyFont="1" applyBorder="1" applyAlignment="1">
      <alignment horizontal="center" vertical="center"/>
    </xf>
    <xf numFmtId="0" fontId="8" fillId="0" borderId="59" xfId="323" applyNumberFormat="1" applyFont="1" applyBorder="1" applyAlignment="1">
      <alignment horizontal="center" vertical="center"/>
    </xf>
    <xf numFmtId="0" fontId="8" fillId="9" borderId="59" xfId="323" applyNumberFormat="1" applyFont="1" applyFill="1" applyBorder="1" applyAlignment="1">
      <alignment horizontal="center" vertical="center"/>
    </xf>
    <xf numFmtId="0" fontId="8" fillId="10" borderId="58" xfId="323" applyNumberFormat="1" applyFont="1" applyFill="1" applyBorder="1" applyAlignment="1">
      <alignment horizontal="center" vertical="center"/>
    </xf>
    <xf numFmtId="0" fontId="8" fillId="11" borderId="60" xfId="323" applyNumberFormat="1" applyFont="1" applyFill="1" applyBorder="1" applyAlignment="1">
      <alignment horizontal="center" vertical="center"/>
    </xf>
    <xf numFmtId="0" fontId="5" fillId="0" borderId="56" xfId="323" applyFont="1" applyBorder="1" applyAlignment="1">
      <alignment horizontal="center" vertical="center" wrapText="1"/>
    </xf>
    <xf numFmtId="0" fontId="5" fillId="0" borderId="10" xfId="323" applyFont="1" applyBorder="1" applyAlignment="1">
      <alignment horizontal="center" vertical="center"/>
    </xf>
    <xf numFmtId="0" fontId="5" fillId="0" borderId="32" xfId="323" applyFont="1" applyBorder="1" applyAlignment="1">
      <alignment horizontal="center" vertical="center"/>
    </xf>
    <xf numFmtId="0" fontId="5" fillId="0" borderId="10" xfId="323" applyNumberFormat="1" applyFont="1" applyBorder="1" applyAlignment="1">
      <alignment horizontal="center" vertical="center"/>
    </xf>
    <xf numFmtId="0" fontId="5" fillId="0" borderId="0" xfId="323" applyNumberFormat="1" applyFont="1" applyBorder="1" applyAlignment="1">
      <alignment horizontal="center" vertical="center"/>
    </xf>
    <xf numFmtId="0" fontId="5" fillId="0" borderId="0" xfId="323" applyNumberFormat="1" applyFont="1" applyAlignment="1">
      <alignment horizontal="center" vertical="center"/>
    </xf>
    <xf numFmtId="0" fontId="5" fillId="9" borderId="0" xfId="323" applyNumberFormat="1" applyFont="1" applyFill="1" applyBorder="1" applyAlignment="1">
      <alignment horizontal="center" vertical="center"/>
    </xf>
    <xf numFmtId="0" fontId="5" fillId="9" borderId="0" xfId="323" applyNumberFormat="1" applyFont="1" applyFill="1" applyAlignment="1">
      <alignment horizontal="center" vertical="center"/>
    </xf>
    <xf numFmtId="0" fontId="5" fillId="10" borderId="10" xfId="323" applyNumberFormat="1" applyFont="1" applyFill="1" applyBorder="1" applyAlignment="1">
      <alignment horizontal="center" vertical="center"/>
    </xf>
    <xf numFmtId="0" fontId="5" fillId="11" borderId="13" xfId="323" applyNumberFormat="1" applyFont="1" applyFill="1" applyBorder="1" applyAlignment="1">
      <alignment horizontal="center" vertical="center"/>
    </xf>
    <xf numFmtId="0" fontId="5" fillId="0" borderId="61" xfId="323" applyFont="1" applyBorder="1">
      <alignment vertical="center"/>
    </xf>
    <xf numFmtId="0" fontId="5" fillId="0" borderId="62" xfId="323" applyFont="1" applyBorder="1">
      <alignment vertical="center"/>
    </xf>
    <xf numFmtId="9" fontId="5" fillId="0" borderId="51" xfId="247" applyNumberFormat="1" applyFont="1" applyBorder="1" applyAlignment="1">
      <alignment horizontal="center" vertical="center"/>
    </xf>
    <xf numFmtId="178" fontId="5" fillId="0" borderId="57" xfId="323" applyNumberFormat="1" applyFont="1" applyBorder="1" applyAlignment="1">
      <alignment horizontal="center" vertical="center"/>
    </xf>
    <xf numFmtId="9" fontId="5" fillId="9" borderId="51" xfId="247" applyNumberFormat="1" applyFont="1" applyFill="1" applyBorder="1" applyAlignment="1">
      <alignment horizontal="center" vertical="center"/>
    </xf>
    <xf numFmtId="178" fontId="5" fillId="9" borderId="57" xfId="323" applyNumberFormat="1" applyFont="1" applyFill="1" applyBorder="1" applyAlignment="1">
      <alignment horizontal="center" vertical="center"/>
    </xf>
    <xf numFmtId="9" fontId="5" fillId="10" borderId="51" xfId="247" applyNumberFormat="1" applyFont="1" applyFill="1" applyBorder="1" applyAlignment="1">
      <alignment horizontal="center" vertical="center"/>
    </xf>
    <xf numFmtId="178" fontId="5" fillId="10" borderId="57" xfId="323" applyNumberFormat="1" applyFont="1" applyFill="1" applyBorder="1" applyAlignment="1">
      <alignment horizontal="center" vertical="center"/>
    </xf>
    <xf numFmtId="9" fontId="5" fillId="10" borderId="63" xfId="247" applyNumberFormat="1" applyFont="1" applyFill="1" applyBorder="1" applyAlignment="1">
      <alignment horizontal="center" vertical="center"/>
    </xf>
    <xf numFmtId="178" fontId="5" fillId="10" borderId="64" xfId="323" applyNumberFormat="1" applyFont="1" applyFill="1" applyBorder="1" applyAlignment="1">
      <alignment horizontal="center" vertical="center"/>
    </xf>
  </cellXfs>
  <cellStyles count="51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10" xfId="49"/>
    <cellStyle name="20% - 强调文字颜色 1 11" xfId="50"/>
    <cellStyle name="20% - 强调文字颜色 1 12" xfId="51"/>
    <cellStyle name="20% - 强调文字颜色 1 2" xfId="52"/>
    <cellStyle name="20% - 强调文字颜色 1 3" xfId="53"/>
    <cellStyle name="20% - 强调文字颜色 1 4" xfId="54"/>
    <cellStyle name="20% - 强调文字颜色 1 5" xfId="55"/>
    <cellStyle name="20% - 强调文字颜色 1 6" xfId="56"/>
    <cellStyle name="20% - 强调文字颜色 1 7" xfId="57"/>
    <cellStyle name="20% - 强调文字颜色 1 8" xfId="58"/>
    <cellStyle name="20% - 强调文字颜色 1 9" xfId="59"/>
    <cellStyle name="20% - 强调文字颜色 2 10" xfId="60"/>
    <cellStyle name="20% - 强调文字颜色 2 11" xfId="61"/>
    <cellStyle name="20% - 强调文字颜色 2 12" xfId="62"/>
    <cellStyle name="20% - 强调文字颜色 2 2" xfId="63"/>
    <cellStyle name="20% - 强调文字颜色 2 3" xfId="64"/>
    <cellStyle name="20% - 强调文字颜色 2 4" xfId="65"/>
    <cellStyle name="20% - 强调文字颜色 2 5" xfId="66"/>
    <cellStyle name="20% - 强调文字颜色 2 6" xfId="67"/>
    <cellStyle name="20% - 强调文字颜色 2 7" xfId="68"/>
    <cellStyle name="20% - 强调文字颜色 2 8" xfId="69"/>
    <cellStyle name="20% - 强调文字颜色 2 9" xfId="70"/>
    <cellStyle name="20% - 强调文字颜色 3 10" xfId="71"/>
    <cellStyle name="20% - 强调文字颜色 3 11" xfId="72"/>
    <cellStyle name="20% - 强调文字颜色 3 12" xfId="73"/>
    <cellStyle name="20% - 强调文字颜色 3 2" xfId="74"/>
    <cellStyle name="20% - 强调文字颜色 3 3" xfId="75"/>
    <cellStyle name="20% - 强调文字颜色 3 4" xfId="76"/>
    <cellStyle name="20% - 强调文字颜色 3 5" xfId="77"/>
    <cellStyle name="20% - 强调文字颜色 3 6" xfId="78"/>
    <cellStyle name="20% - 强调文字颜色 3 7" xfId="79"/>
    <cellStyle name="20% - 强调文字颜色 3 8" xfId="80"/>
    <cellStyle name="20% - 强调文字颜色 3 9" xfId="81"/>
    <cellStyle name="20% - 强调文字颜色 4 10" xfId="82"/>
    <cellStyle name="20% - 强调文字颜色 4 11" xfId="83"/>
    <cellStyle name="20% - 强调文字颜色 4 12" xfId="84"/>
    <cellStyle name="20% - 强调文字颜色 4 2" xfId="85"/>
    <cellStyle name="20% - 强调文字颜色 4 3" xfId="86"/>
    <cellStyle name="20% - 强调文字颜色 4 4" xfId="87"/>
    <cellStyle name="20% - 强调文字颜色 4 5" xfId="88"/>
    <cellStyle name="20% - 强调文字颜色 4 6" xfId="89"/>
    <cellStyle name="20% - 强调文字颜色 4 7" xfId="90"/>
    <cellStyle name="20% - 强调文字颜色 4 8" xfId="91"/>
    <cellStyle name="20% - 强调文字颜色 4 9" xfId="92"/>
    <cellStyle name="20% - 强调文字颜色 5 10" xfId="93"/>
    <cellStyle name="20% - 强调文字颜色 5 11" xfId="94"/>
    <cellStyle name="20% - 强调文字颜色 5 12" xfId="95"/>
    <cellStyle name="20% - 强调文字颜色 5 2" xfId="96"/>
    <cellStyle name="20% - 强调文字颜色 5 3" xfId="97"/>
    <cellStyle name="20% - 强调文字颜色 5 4" xfId="98"/>
    <cellStyle name="20% - 强调文字颜色 5 5" xfId="99"/>
    <cellStyle name="20% - 强调文字颜色 5 6" xfId="100"/>
    <cellStyle name="20% - 强调文字颜色 5 7" xfId="101"/>
    <cellStyle name="20% - 强调文字颜色 5 8" xfId="102"/>
    <cellStyle name="20% - 强调文字颜色 5 9" xfId="103"/>
    <cellStyle name="20% - 强调文字颜色 6 10" xfId="104"/>
    <cellStyle name="20% - 强调文字颜色 6 11" xfId="105"/>
    <cellStyle name="20% - 强调文字颜色 6 12" xfId="106"/>
    <cellStyle name="20% - 强调文字颜色 6 2" xfId="107"/>
    <cellStyle name="20% - 强调文字颜色 6 3" xfId="108"/>
    <cellStyle name="20% - 强调文字颜色 6 4" xfId="109"/>
    <cellStyle name="20% - 强调文字颜色 6 5" xfId="110"/>
    <cellStyle name="20% - 强调文字颜色 6 6" xfId="111"/>
    <cellStyle name="20% - 强调文字颜色 6 7" xfId="112"/>
    <cellStyle name="20% - 强调文字颜色 6 8" xfId="113"/>
    <cellStyle name="20% - 强调文字颜色 6 9" xfId="114"/>
    <cellStyle name="40% - 强调文字颜色 1 10" xfId="115"/>
    <cellStyle name="40% - 强调文字颜色 1 11" xfId="116"/>
    <cellStyle name="40% - 强调文字颜色 1 12" xfId="117"/>
    <cellStyle name="40% - 强调文字颜色 1 2" xfId="118"/>
    <cellStyle name="40% - 强调文字颜色 1 3" xfId="119"/>
    <cellStyle name="40% - 强调文字颜色 1 4" xfId="120"/>
    <cellStyle name="40% - 强调文字颜色 1 5" xfId="121"/>
    <cellStyle name="40% - 强调文字颜色 1 6" xfId="122"/>
    <cellStyle name="40% - 强调文字颜色 1 7" xfId="123"/>
    <cellStyle name="40% - 强调文字颜色 1 8" xfId="124"/>
    <cellStyle name="40% - 强调文字颜色 1 9" xfId="125"/>
    <cellStyle name="40% - 强调文字颜色 2 10" xfId="126"/>
    <cellStyle name="40% - 强调文字颜色 2 11" xfId="127"/>
    <cellStyle name="40% - 强调文字颜色 2 12" xfId="128"/>
    <cellStyle name="40% - 强调文字颜色 2 2" xfId="129"/>
    <cellStyle name="40% - 强调文字颜色 2 3" xfId="130"/>
    <cellStyle name="40% - 强调文字颜色 2 4" xfId="131"/>
    <cellStyle name="40% - 强调文字颜色 2 5" xfId="132"/>
    <cellStyle name="40% - 强调文字颜色 2 6" xfId="133"/>
    <cellStyle name="40% - 强调文字颜色 2 7" xfId="134"/>
    <cellStyle name="40% - 强调文字颜色 2 8" xfId="135"/>
    <cellStyle name="40% - 强调文字颜色 2 9" xfId="136"/>
    <cellStyle name="40% - 强调文字颜色 3 10" xfId="137"/>
    <cellStyle name="40% - 强调文字颜色 3 11" xfId="138"/>
    <cellStyle name="40% - 强调文字颜色 3 12" xfId="139"/>
    <cellStyle name="40% - 强调文字颜色 3 2" xfId="140"/>
    <cellStyle name="40% - 强调文字颜色 3 3" xfId="141"/>
    <cellStyle name="40% - 强调文字颜色 3 4" xfId="142"/>
    <cellStyle name="40% - 强调文字颜色 3 5" xfId="143"/>
    <cellStyle name="40% - 强调文字颜色 3 6" xfId="144"/>
    <cellStyle name="40% - 强调文字颜色 3 7" xfId="145"/>
    <cellStyle name="40% - 强调文字颜色 3 8" xfId="146"/>
    <cellStyle name="40% - 强调文字颜色 3 9" xfId="147"/>
    <cellStyle name="40% - 强调文字颜色 4 10" xfId="148"/>
    <cellStyle name="40% - 强调文字颜色 4 11" xfId="149"/>
    <cellStyle name="40% - 强调文字颜色 4 12" xfId="150"/>
    <cellStyle name="40% - 强调文字颜色 4 2" xfId="151"/>
    <cellStyle name="40% - 强调文字颜色 4 3" xfId="152"/>
    <cellStyle name="40% - 强调文字颜色 4 4" xfId="153"/>
    <cellStyle name="40% - 强调文字颜色 4 5" xfId="154"/>
    <cellStyle name="40% - 强调文字颜色 4 6" xfId="155"/>
    <cellStyle name="40% - 强调文字颜色 4 7" xfId="156"/>
    <cellStyle name="40% - 强调文字颜色 4 8" xfId="157"/>
    <cellStyle name="40% - 强调文字颜色 4 9" xfId="158"/>
    <cellStyle name="40% - 强调文字颜色 5 10" xfId="159"/>
    <cellStyle name="40% - 强调文字颜色 5 11" xfId="160"/>
    <cellStyle name="40% - 强调文字颜色 5 12" xfId="161"/>
    <cellStyle name="40% - 强调文字颜色 5 2" xfId="162"/>
    <cellStyle name="40% - 强调文字颜色 5 3" xfId="163"/>
    <cellStyle name="40% - 强调文字颜色 5 4" xfId="164"/>
    <cellStyle name="40% - 强调文字颜色 5 5" xfId="165"/>
    <cellStyle name="40% - 强调文字颜色 5 6" xfId="166"/>
    <cellStyle name="40% - 强调文字颜色 5 7" xfId="167"/>
    <cellStyle name="40% - 强调文字颜色 5 8" xfId="168"/>
    <cellStyle name="40% - 强调文字颜色 5 9" xfId="169"/>
    <cellStyle name="40% - 强调文字颜色 6 10" xfId="170"/>
    <cellStyle name="40% - 强调文字颜色 6 11" xfId="171"/>
    <cellStyle name="40% - 强调文字颜色 6 12" xfId="172"/>
    <cellStyle name="40% - 强调文字颜色 6 2" xfId="173"/>
    <cellStyle name="40% - 强调文字颜色 6 3" xfId="174"/>
    <cellStyle name="40% - 强调文字颜色 6 4" xfId="175"/>
    <cellStyle name="40% - 强调文字颜色 6 5" xfId="176"/>
    <cellStyle name="40% - 强调文字颜色 6 6" xfId="177"/>
    <cellStyle name="40% - 强调文字颜色 6 7" xfId="178"/>
    <cellStyle name="40% - 强调文字颜色 6 8" xfId="179"/>
    <cellStyle name="40% - 强调文字颜色 6 9" xfId="180"/>
    <cellStyle name="60% - 强调文字颜色 1 10" xfId="181"/>
    <cellStyle name="60% - 强调文字颜色 1 11" xfId="182"/>
    <cellStyle name="60% - 强调文字颜色 1 12" xfId="183"/>
    <cellStyle name="60% - 强调文字颜色 1 2" xfId="184"/>
    <cellStyle name="60% - 强调文字颜色 1 3" xfId="185"/>
    <cellStyle name="60% - 强调文字颜色 1 4" xfId="186"/>
    <cellStyle name="60% - 强调文字颜色 1 5" xfId="187"/>
    <cellStyle name="60% - 强调文字颜色 1 6" xfId="188"/>
    <cellStyle name="60% - 强调文字颜色 1 7" xfId="189"/>
    <cellStyle name="60% - 强调文字颜色 1 8" xfId="190"/>
    <cellStyle name="60% - 强调文字颜色 1 9" xfId="191"/>
    <cellStyle name="60% - 强调文字颜色 2 10" xfId="192"/>
    <cellStyle name="60% - 强调文字颜色 2 11" xfId="193"/>
    <cellStyle name="60% - 强调文字颜色 2 12" xfId="194"/>
    <cellStyle name="60% - 强调文字颜色 2 2" xfId="195"/>
    <cellStyle name="60% - 强调文字颜色 2 3" xfId="196"/>
    <cellStyle name="60% - 强调文字颜色 2 4" xfId="197"/>
    <cellStyle name="60% - 强调文字颜色 2 5" xfId="198"/>
    <cellStyle name="60% - 强调文字颜色 2 6" xfId="199"/>
    <cellStyle name="60% - 强调文字颜色 2 7" xfId="200"/>
    <cellStyle name="60% - 强调文字颜色 2 8" xfId="201"/>
    <cellStyle name="60% - 强调文字颜色 2 9" xfId="202"/>
    <cellStyle name="60% - 强调文字颜色 3 10" xfId="203"/>
    <cellStyle name="60% - 强调文字颜色 3 11" xfId="204"/>
    <cellStyle name="60% - 强调文字颜色 3 12" xfId="205"/>
    <cellStyle name="60% - 强调文字颜色 3 2" xfId="206"/>
    <cellStyle name="60% - 强调文字颜色 3 3" xfId="207"/>
    <cellStyle name="60% - 强调文字颜色 3 4" xfId="208"/>
    <cellStyle name="60% - 强调文字颜色 3 5" xfId="209"/>
    <cellStyle name="60% - 强调文字颜色 3 6" xfId="210"/>
    <cellStyle name="60% - 强调文字颜色 3 7" xfId="211"/>
    <cellStyle name="60% - 强调文字颜色 3 8" xfId="212"/>
    <cellStyle name="60% - 强调文字颜色 3 9" xfId="213"/>
    <cellStyle name="60% - 强调文字颜色 4 10" xfId="214"/>
    <cellStyle name="60% - 强调文字颜色 4 11" xfId="215"/>
    <cellStyle name="60% - 强调文字颜色 4 12" xfId="216"/>
    <cellStyle name="60% - 强调文字颜色 4 2" xfId="217"/>
    <cellStyle name="60% - 强调文字颜色 4 3" xfId="218"/>
    <cellStyle name="60% - 强调文字颜色 4 4" xfId="219"/>
    <cellStyle name="60% - 强调文字颜色 4 5" xfId="220"/>
    <cellStyle name="60% - 强调文字颜色 4 6" xfId="221"/>
    <cellStyle name="60% - 强调文字颜色 4 7" xfId="222"/>
    <cellStyle name="60% - 强调文字颜色 4 8" xfId="223"/>
    <cellStyle name="60% - 强调文字颜色 4 9" xfId="224"/>
    <cellStyle name="60% - 强调文字颜色 5 10" xfId="225"/>
    <cellStyle name="60% - 强调文字颜色 5 11" xfId="226"/>
    <cellStyle name="60% - 强调文字颜色 5 12" xfId="227"/>
    <cellStyle name="60% - 强调文字颜色 5 2" xfId="228"/>
    <cellStyle name="60% - 强调文字颜色 5 3" xfId="229"/>
    <cellStyle name="60% - 强调文字颜色 5 4" xfId="230"/>
    <cellStyle name="60% - 强调文字颜色 5 5" xfId="231"/>
    <cellStyle name="60% - 强调文字颜色 5 6" xfId="232"/>
    <cellStyle name="60% - 强调文字颜色 5 7" xfId="233"/>
    <cellStyle name="60% - 强调文字颜色 5 8" xfId="234"/>
    <cellStyle name="60% - 强调文字颜色 5 9" xfId="235"/>
    <cellStyle name="60% - 强调文字颜色 6 10" xfId="236"/>
    <cellStyle name="60% - 强调文字颜色 6 11" xfId="237"/>
    <cellStyle name="60% - 强调文字颜色 6 12" xfId="238"/>
    <cellStyle name="60% - 强调文字颜色 6 2" xfId="239"/>
    <cellStyle name="60% - 强调文字颜色 6 3" xfId="240"/>
    <cellStyle name="60% - 强调文字颜色 6 4" xfId="241"/>
    <cellStyle name="60% - 强调文字颜色 6 5" xfId="242"/>
    <cellStyle name="60% - 强调文字颜色 6 6" xfId="243"/>
    <cellStyle name="60% - 强调文字颜色 6 7" xfId="244"/>
    <cellStyle name="60% - 强调文字颜色 6 8" xfId="245"/>
    <cellStyle name="60% - 强调文字颜色 6 9" xfId="246"/>
    <cellStyle name="百分比 2" xfId="247"/>
    <cellStyle name="标题 1 10" xfId="248"/>
    <cellStyle name="标题 1 11" xfId="249"/>
    <cellStyle name="标题 1 12" xfId="250"/>
    <cellStyle name="标题 1 2" xfId="251"/>
    <cellStyle name="标题 1 3" xfId="252"/>
    <cellStyle name="标题 1 4" xfId="253"/>
    <cellStyle name="标题 1 5" xfId="254"/>
    <cellStyle name="标题 1 6" xfId="255"/>
    <cellStyle name="标题 1 7" xfId="256"/>
    <cellStyle name="标题 1 8" xfId="257"/>
    <cellStyle name="标题 1 9" xfId="258"/>
    <cellStyle name="标题 10" xfId="259"/>
    <cellStyle name="标题 11" xfId="260"/>
    <cellStyle name="标题 12" xfId="261"/>
    <cellStyle name="标题 13" xfId="262"/>
    <cellStyle name="标题 14" xfId="263"/>
    <cellStyle name="标题 15" xfId="264"/>
    <cellStyle name="标题 2 10" xfId="265"/>
    <cellStyle name="标题 2 11" xfId="266"/>
    <cellStyle name="标题 2 12" xfId="267"/>
    <cellStyle name="标题 2 2" xfId="268"/>
    <cellStyle name="标题 2 3" xfId="269"/>
    <cellStyle name="标题 2 4" xfId="270"/>
    <cellStyle name="标题 2 5" xfId="271"/>
    <cellStyle name="标题 2 6" xfId="272"/>
    <cellStyle name="标题 2 7" xfId="273"/>
    <cellStyle name="标题 2 8" xfId="274"/>
    <cellStyle name="标题 2 9" xfId="275"/>
    <cellStyle name="标题 3 10" xfId="276"/>
    <cellStyle name="标题 3 11" xfId="277"/>
    <cellStyle name="标题 3 12" xfId="278"/>
    <cellStyle name="标题 3 2" xfId="279"/>
    <cellStyle name="标题 3 3" xfId="280"/>
    <cellStyle name="标题 3 4" xfId="281"/>
    <cellStyle name="标题 3 5" xfId="282"/>
    <cellStyle name="标题 3 6" xfId="283"/>
    <cellStyle name="标题 3 7" xfId="284"/>
    <cellStyle name="标题 3 8" xfId="285"/>
    <cellStyle name="标题 3 9" xfId="286"/>
    <cellStyle name="标题 4 10" xfId="287"/>
    <cellStyle name="标题 4 11" xfId="288"/>
    <cellStyle name="标题 4 12" xfId="289"/>
    <cellStyle name="标题 4 2" xfId="290"/>
    <cellStyle name="标题 4 3" xfId="291"/>
    <cellStyle name="标题 4 4" xfId="292"/>
    <cellStyle name="标题 4 5" xfId="293"/>
    <cellStyle name="标题 4 6" xfId="294"/>
    <cellStyle name="标题 4 7" xfId="295"/>
    <cellStyle name="标题 4 8" xfId="296"/>
    <cellStyle name="标题 4 9" xfId="297"/>
    <cellStyle name="标题 5" xfId="298"/>
    <cellStyle name="标题 6" xfId="299"/>
    <cellStyle name="标题 7" xfId="300"/>
    <cellStyle name="标题 8" xfId="301"/>
    <cellStyle name="标题 9" xfId="302"/>
    <cellStyle name="差 10" xfId="303"/>
    <cellStyle name="差 11" xfId="304"/>
    <cellStyle name="差 12" xfId="305"/>
    <cellStyle name="差 2" xfId="306"/>
    <cellStyle name="差 3" xfId="307"/>
    <cellStyle name="差 4" xfId="308"/>
    <cellStyle name="差 5" xfId="309"/>
    <cellStyle name="差 6" xfId="310"/>
    <cellStyle name="差 7" xfId="311"/>
    <cellStyle name="差 8" xfId="312"/>
    <cellStyle name="差 9" xfId="313"/>
    <cellStyle name="常规 10" xfId="314"/>
    <cellStyle name="常规 2" xfId="315"/>
    <cellStyle name="常规 3" xfId="316"/>
    <cellStyle name="常规 3 2" xfId="317"/>
    <cellStyle name="常规 4" xfId="318"/>
    <cellStyle name="常规 4 2" xfId="319"/>
    <cellStyle name="常规 5" xfId="320"/>
    <cellStyle name="常规 6" xfId="321"/>
    <cellStyle name="常规 6 2" xfId="322"/>
    <cellStyle name="常规 7" xfId="323"/>
    <cellStyle name="好 10" xfId="324"/>
    <cellStyle name="好 11" xfId="325"/>
    <cellStyle name="好 12" xfId="326"/>
    <cellStyle name="好 2" xfId="327"/>
    <cellStyle name="好 3" xfId="328"/>
    <cellStyle name="好 4" xfId="329"/>
    <cellStyle name="好 5" xfId="330"/>
    <cellStyle name="好 6" xfId="331"/>
    <cellStyle name="好 7" xfId="332"/>
    <cellStyle name="好 8" xfId="333"/>
    <cellStyle name="好 9" xfId="334"/>
    <cellStyle name="汇总 10" xfId="335"/>
    <cellStyle name="汇总 11" xfId="336"/>
    <cellStyle name="汇总 12" xfId="337"/>
    <cellStyle name="汇总 2" xfId="338"/>
    <cellStyle name="汇总 3" xfId="339"/>
    <cellStyle name="汇总 4" xfId="340"/>
    <cellStyle name="汇总 5" xfId="341"/>
    <cellStyle name="汇总 6" xfId="342"/>
    <cellStyle name="汇总 7" xfId="343"/>
    <cellStyle name="汇总 8" xfId="344"/>
    <cellStyle name="汇总 9" xfId="345"/>
    <cellStyle name="计算 10" xfId="346"/>
    <cellStyle name="计算 11" xfId="347"/>
    <cellStyle name="计算 12" xfId="348"/>
    <cellStyle name="计算 2" xfId="349"/>
    <cellStyle name="计算 3" xfId="350"/>
    <cellStyle name="计算 4" xfId="351"/>
    <cellStyle name="计算 5" xfId="352"/>
    <cellStyle name="计算 6" xfId="353"/>
    <cellStyle name="计算 7" xfId="354"/>
    <cellStyle name="计算 8" xfId="355"/>
    <cellStyle name="计算 9" xfId="356"/>
    <cellStyle name="检查单元格 10" xfId="357"/>
    <cellStyle name="检查单元格 11" xfId="358"/>
    <cellStyle name="检查单元格 12" xfId="359"/>
    <cellStyle name="检查单元格 2" xfId="360"/>
    <cellStyle name="检查单元格 3" xfId="361"/>
    <cellStyle name="检查单元格 4" xfId="362"/>
    <cellStyle name="检查单元格 5" xfId="363"/>
    <cellStyle name="检查单元格 6" xfId="364"/>
    <cellStyle name="检查单元格 7" xfId="365"/>
    <cellStyle name="检查单元格 8" xfId="366"/>
    <cellStyle name="检查单元格 9" xfId="367"/>
    <cellStyle name="解释性文本 10" xfId="368"/>
    <cellStyle name="解释性文本 11" xfId="369"/>
    <cellStyle name="解释性文本 12" xfId="370"/>
    <cellStyle name="解释性文本 2" xfId="371"/>
    <cellStyle name="解释性文本 3" xfId="372"/>
    <cellStyle name="解释性文本 4" xfId="373"/>
    <cellStyle name="解释性文本 5" xfId="374"/>
    <cellStyle name="解释性文本 6" xfId="375"/>
    <cellStyle name="解释性文本 7" xfId="376"/>
    <cellStyle name="解释性文本 8" xfId="377"/>
    <cellStyle name="解释性文本 9" xfId="378"/>
    <cellStyle name="警告文本 10" xfId="379"/>
    <cellStyle name="警告文本 11" xfId="380"/>
    <cellStyle name="警告文本 12" xfId="381"/>
    <cellStyle name="警告文本 2" xfId="382"/>
    <cellStyle name="警告文本 3" xfId="383"/>
    <cellStyle name="警告文本 4" xfId="384"/>
    <cellStyle name="警告文本 5" xfId="385"/>
    <cellStyle name="警告文本 6" xfId="386"/>
    <cellStyle name="警告文本 7" xfId="387"/>
    <cellStyle name="警告文本 8" xfId="388"/>
    <cellStyle name="警告文本 9" xfId="389"/>
    <cellStyle name="链接单元格 10" xfId="390"/>
    <cellStyle name="链接单元格 11" xfId="391"/>
    <cellStyle name="链接单元格 12" xfId="392"/>
    <cellStyle name="链接单元格 2" xfId="393"/>
    <cellStyle name="链接单元格 3" xfId="394"/>
    <cellStyle name="链接单元格 4" xfId="395"/>
    <cellStyle name="链接单元格 5" xfId="396"/>
    <cellStyle name="链接单元格 6" xfId="397"/>
    <cellStyle name="链接单元格 7" xfId="398"/>
    <cellStyle name="链接单元格 8" xfId="399"/>
    <cellStyle name="链接单元格 9" xfId="400"/>
    <cellStyle name="强调文字颜色 1 10" xfId="401"/>
    <cellStyle name="强调文字颜色 1 11" xfId="402"/>
    <cellStyle name="强调文字颜色 1 12" xfId="403"/>
    <cellStyle name="强调文字颜色 1 2" xfId="404"/>
    <cellStyle name="强调文字颜色 1 3" xfId="405"/>
    <cellStyle name="强调文字颜色 1 4" xfId="406"/>
    <cellStyle name="强调文字颜色 1 5" xfId="407"/>
    <cellStyle name="强调文字颜色 1 6" xfId="408"/>
    <cellStyle name="强调文字颜色 1 7" xfId="409"/>
    <cellStyle name="强调文字颜色 1 8" xfId="410"/>
    <cellStyle name="强调文字颜色 1 9" xfId="411"/>
    <cellStyle name="强调文字颜色 2 10" xfId="412"/>
    <cellStyle name="强调文字颜色 2 11" xfId="413"/>
    <cellStyle name="强调文字颜色 2 12" xfId="414"/>
    <cellStyle name="强调文字颜色 2 2" xfId="415"/>
    <cellStyle name="强调文字颜色 2 3" xfId="416"/>
    <cellStyle name="强调文字颜色 2 4" xfId="417"/>
    <cellStyle name="强调文字颜色 2 5" xfId="418"/>
    <cellStyle name="强调文字颜色 2 6" xfId="419"/>
    <cellStyle name="强调文字颜色 2 7" xfId="420"/>
    <cellStyle name="强调文字颜色 2 8" xfId="421"/>
    <cellStyle name="强调文字颜色 2 9" xfId="422"/>
    <cellStyle name="强调文字颜色 3 10" xfId="423"/>
    <cellStyle name="强调文字颜色 3 11" xfId="424"/>
    <cellStyle name="强调文字颜色 3 12" xfId="425"/>
    <cellStyle name="强调文字颜色 3 2" xfId="426"/>
    <cellStyle name="强调文字颜色 3 3" xfId="427"/>
    <cellStyle name="强调文字颜色 3 4" xfId="428"/>
    <cellStyle name="强调文字颜色 3 5" xfId="429"/>
    <cellStyle name="强调文字颜色 3 6" xfId="430"/>
    <cellStyle name="强调文字颜色 3 7" xfId="431"/>
    <cellStyle name="强调文字颜色 3 8" xfId="432"/>
    <cellStyle name="强调文字颜色 3 9" xfId="433"/>
    <cellStyle name="强调文字颜色 4 10" xfId="434"/>
    <cellStyle name="强调文字颜色 4 11" xfId="435"/>
    <cellStyle name="强调文字颜色 4 12" xfId="436"/>
    <cellStyle name="强调文字颜色 4 2" xfId="437"/>
    <cellStyle name="强调文字颜色 4 3" xfId="438"/>
    <cellStyle name="强调文字颜色 4 4" xfId="439"/>
    <cellStyle name="强调文字颜色 4 5" xfId="440"/>
    <cellStyle name="强调文字颜色 4 6" xfId="441"/>
    <cellStyle name="强调文字颜色 4 7" xfId="442"/>
    <cellStyle name="强调文字颜色 4 8" xfId="443"/>
    <cellStyle name="强调文字颜色 4 9" xfId="444"/>
    <cellStyle name="强调文字颜色 5 10" xfId="445"/>
    <cellStyle name="强调文字颜色 5 11" xfId="446"/>
    <cellStyle name="强调文字颜色 5 12" xfId="447"/>
    <cellStyle name="强调文字颜色 5 2" xfId="448"/>
    <cellStyle name="强调文字颜色 5 3" xfId="449"/>
    <cellStyle name="强调文字颜色 5 4" xfId="450"/>
    <cellStyle name="强调文字颜色 5 5" xfId="451"/>
    <cellStyle name="强调文字颜色 5 6" xfId="452"/>
    <cellStyle name="强调文字颜色 5 7" xfId="453"/>
    <cellStyle name="强调文字颜色 5 8" xfId="454"/>
    <cellStyle name="强调文字颜色 5 9" xfId="455"/>
    <cellStyle name="强调文字颜色 6 10" xfId="456"/>
    <cellStyle name="强调文字颜色 6 11" xfId="457"/>
    <cellStyle name="强调文字颜色 6 12" xfId="458"/>
    <cellStyle name="强调文字颜色 6 2" xfId="459"/>
    <cellStyle name="强调文字颜色 6 3" xfId="460"/>
    <cellStyle name="强调文字颜色 6 4" xfId="461"/>
    <cellStyle name="强调文字颜色 6 5" xfId="462"/>
    <cellStyle name="强调文字颜色 6 6" xfId="463"/>
    <cellStyle name="强调文字颜色 6 7" xfId="464"/>
    <cellStyle name="强调文字颜色 6 8" xfId="465"/>
    <cellStyle name="强调文字颜色 6 9" xfId="466"/>
    <cellStyle name="适中 10" xfId="467"/>
    <cellStyle name="适中 11" xfId="468"/>
    <cellStyle name="适中 12" xfId="469"/>
    <cellStyle name="适中 2" xfId="470"/>
    <cellStyle name="适中 3" xfId="471"/>
    <cellStyle name="适中 4" xfId="472"/>
    <cellStyle name="适中 5" xfId="473"/>
    <cellStyle name="适中 6" xfId="474"/>
    <cellStyle name="适中 7" xfId="475"/>
    <cellStyle name="适中 8" xfId="476"/>
    <cellStyle name="适中 9" xfId="477"/>
    <cellStyle name="输出 10" xfId="478"/>
    <cellStyle name="输出 11" xfId="479"/>
    <cellStyle name="输出 12" xfId="480"/>
    <cellStyle name="输出 2" xfId="481"/>
    <cellStyle name="输出 3" xfId="482"/>
    <cellStyle name="输出 4" xfId="483"/>
    <cellStyle name="输出 5" xfId="484"/>
    <cellStyle name="输出 6" xfId="485"/>
    <cellStyle name="输出 7" xfId="486"/>
    <cellStyle name="输出 8" xfId="487"/>
    <cellStyle name="输出 9" xfId="488"/>
    <cellStyle name="输入 10" xfId="489"/>
    <cellStyle name="输入 11" xfId="490"/>
    <cellStyle name="输入 12" xfId="491"/>
    <cellStyle name="输入 2" xfId="492"/>
    <cellStyle name="输入 3" xfId="493"/>
    <cellStyle name="输入 4" xfId="494"/>
    <cellStyle name="输入 5" xfId="495"/>
    <cellStyle name="输入 6" xfId="496"/>
    <cellStyle name="输入 7" xfId="497"/>
    <cellStyle name="输入 8" xfId="498"/>
    <cellStyle name="输入 9" xfId="499"/>
    <cellStyle name="注释 10" xfId="500"/>
    <cellStyle name="注释 11" xfId="501"/>
    <cellStyle name="注释 12" xfId="502"/>
    <cellStyle name="注释 2" xfId="503"/>
    <cellStyle name="注释 3" xfId="504"/>
    <cellStyle name="注释 4" xfId="505"/>
    <cellStyle name="注释 5" xfId="506"/>
    <cellStyle name="注释 6" xfId="507"/>
    <cellStyle name="注释 7" xfId="508"/>
    <cellStyle name="注释 8" xfId="509"/>
    <cellStyle name="注释 9" xfId="510"/>
  </cellStyles>
  <dxfs count="5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63377788629"/>
        </patternFill>
      </fill>
    </dxf>
    <dxf>
      <font>
        <color rgb="FF9C6500"/>
      </font>
      <fill>
        <patternFill patternType="solid">
          <bgColor rgb="FFFFEB9C"/>
        </patternFill>
      </fill>
    </dxf>
    <dxf>
      <numFmt numFmtId="9" formatCode="0%"/>
      <fill>
        <patternFill patternType="solid">
          <bgColor theme="8" tint="0.599963377788629"/>
        </patternFill>
      </fill>
    </dxf>
    <dxf>
      <font>
        <color auto="1"/>
      </font>
      <numFmt numFmtId="176" formatCode="0.00_ "/>
      <fill>
        <patternFill patternType="solid"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销售与折扣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销售与折扣!$C$1</c:f>
              <c:strCache>
                <c:ptCount val="1"/>
                <c:pt idx="0">
                  <c:v>4月第四周实销额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销售与折扣!$A$2:$A$6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销售与折扣!$C$2:$C$6</c:f>
              <c:numCache>
                <c:formatCode>0.00_ </c:formatCode>
                <c:ptCount val="5"/>
                <c:pt idx="0">
                  <c:v>6.15849</c:v>
                </c:pt>
                <c:pt idx="1">
                  <c:v>11.05545</c:v>
                </c:pt>
                <c:pt idx="2">
                  <c:v>9.70272599999999</c:v>
                </c:pt>
                <c:pt idx="3">
                  <c:v>1.6683</c:v>
                </c:pt>
                <c:pt idx="4">
                  <c:v>28.584966</c:v>
                </c:pt>
              </c:numCache>
            </c:numRef>
          </c:val>
        </c:ser>
        <c:ser>
          <c:idx val="0"/>
          <c:order val="1"/>
          <c:tx>
            <c:strRef>
              <c:f>销售与折扣!$B$1</c:f>
              <c:strCache>
                <c:ptCount val="1"/>
                <c:pt idx="0">
                  <c:v>5月第一周实销额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销售与折扣!$A$2:$A$6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销售与折扣!$B$2:$B$6</c:f>
              <c:numCache>
                <c:formatCode>0.00_ </c:formatCode>
                <c:ptCount val="5"/>
                <c:pt idx="0">
                  <c:v>14.35637</c:v>
                </c:pt>
                <c:pt idx="1">
                  <c:v>16.19066</c:v>
                </c:pt>
                <c:pt idx="2">
                  <c:v>17.977312</c:v>
                </c:pt>
                <c:pt idx="3">
                  <c:v>1.01036</c:v>
                </c:pt>
                <c:pt idx="4">
                  <c:v>49.534702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75040"/>
        <c:axId val="58776576"/>
      </c:barChart>
      <c:lineChart>
        <c:grouping val="standard"/>
        <c:varyColors val="0"/>
        <c:ser>
          <c:idx val="3"/>
          <c:order val="2"/>
          <c:tx>
            <c:strRef>
              <c:f>销售与折扣!$E$1</c:f>
              <c:strCache>
                <c:ptCount val="1"/>
                <c:pt idx="0">
                  <c:v>4月第四周实折扣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销售与折扣!$A$2:$A$6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销售与折扣!$E$2:$E$6</c:f>
              <c:numCache>
                <c:formatCode>0.00_ </c:formatCode>
                <c:ptCount val="5"/>
                <c:pt idx="0">
                  <c:v>0.723898018195923</c:v>
                </c:pt>
                <c:pt idx="1">
                  <c:v>0.758917171217925</c:v>
                </c:pt>
                <c:pt idx="2">
                  <c:v>0.669038165833477</c:v>
                </c:pt>
                <c:pt idx="3">
                  <c:v>0.627039013756296</c:v>
                </c:pt>
                <c:pt idx="4">
                  <c:v>0.710399051640369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销售与折扣!$D$1</c:f>
              <c:strCache>
                <c:ptCount val="1"/>
                <c:pt idx="0">
                  <c:v>5月第一周实折扣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销售与折扣!$A$2:$A$6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销售与折扣!$D$2:$D$6</c:f>
              <c:numCache>
                <c:formatCode>0.00_ </c:formatCode>
                <c:ptCount val="5"/>
                <c:pt idx="0">
                  <c:v>0.705576743500271</c:v>
                </c:pt>
                <c:pt idx="1">
                  <c:v>0.679754307594129</c:v>
                </c:pt>
                <c:pt idx="2">
                  <c:v>0.739627497850316</c:v>
                </c:pt>
                <c:pt idx="3">
                  <c:v>0.729133290033918</c:v>
                </c:pt>
                <c:pt idx="4">
                  <c:v>0.709087163777431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85920"/>
        <c:axId val="63984384"/>
      </c:lineChart>
      <c:catAx>
        <c:axId val="587750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76576"/>
        <c:crosses val="autoZero"/>
        <c:auto val="1"/>
        <c:lblAlgn val="ctr"/>
        <c:lblOffset val="100"/>
        <c:noMultiLvlLbl val="0"/>
      </c:catAx>
      <c:valAx>
        <c:axId val="5877657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775040"/>
        <c:crosses val="autoZero"/>
        <c:crossBetween val="between"/>
      </c:valAx>
      <c:catAx>
        <c:axId val="63985920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984384"/>
        <c:crosses val="autoZero"/>
        <c:auto val="1"/>
        <c:lblAlgn val="ctr"/>
        <c:lblOffset val="100"/>
        <c:noMultiLvlLbl val="0"/>
      </c:catAx>
      <c:valAx>
        <c:axId val="639843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985920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销售与毛利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销售与毛利!$C$1</c:f>
              <c:strCache>
                <c:ptCount val="1"/>
                <c:pt idx="0">
                  <c:v>4月第四周实销额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销售与毛利!$A$2:$A$6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销售与毛利!$C$2:$C$6</c:f>
              <c:numCache>
                <c:formatCode>0.00_ </c:formatCode>
                <c:ptCount val="5"/>
                <c:pt idx="0">
                  <c:v>6.15849</c:v>
                </c:pt>
                <c:pt idx="1">
                  <c:v>11.05545</c:v>
                </c:pt>
                <c:pt idx="2">
                  <c:v>9.70272599999999</c:v>
                </c:pt>
                <c:pt idx="3">
                  <c:v>1.6683</c:v>
                </c:pt>
                <c:pt idx="4">
                  <c:v>28.584966</c:v>
                </c:pt>
              </c:numCache>
            </c:numRef>
          </c:val>
        </c:ser>
        <c:ser>
          <c:idx val="0"/>
          <c:order val="1"/>
          <c:tx>
            <c:strRef>
              <c:f>销售与毛利!$B$1</c:f>
              <c:strCache>
                <c:ptCount val="1"/>
                <c:pt idx="0">
                  <c:v>5月第一周实销额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销售与毛利!$A$2:$A$6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销售与毛利!$B$2:$B$6</c:f>
              <c:numCache>
                <c:formatCode>0.00_ </c:formatCode>
                <c:ptCount val="5"/>
                <c:pt idx="0">
                  <c:v>14.35637</c:v>
                </c:pt>
                <c:pt idx="1">
                  <c:v>16.19066</c:v>
                </c:pt>
                <c:pt idx="2">
                  <c:v>17.977312</c:v>
                </c:pt>
                <c:pt idx="3">
                  <c:v>1.01036</c:v>
                </c:pt>
                <c:pt idx="4">
                  <c:v>49.534702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09280"/>
        <c:axId val="69810816"/>
      </c:barChart>
      <c:lineChart>
        <c:grouping val="standard"/>
        <c:varyColors val="0"/>
        <c:ser>
          <c:idx val="3"/>
          <c:order val="2"/>
          <c:tx>
            <c:strRef>
              <c:f>销售与毛利!$E$1</c:f>
              <c:strCache>
                <c:ptCount val="1"/>
                <c:pt idx="0">
                  <c:v>4月第四周毛利率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销售与毛利!$A$2:$A$6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销售与毛利!$E$2:$E$6</c:f>
              <c:numCache>
                <c:formatCode>0%</c:formatCode>
                <c:ptCount val="5"/>
                <c:pt idx="0">
                  <c:v>0.566973884832159</c:v>
                </c:pt>
                <c:pt idx="1">
                  <c:v>0.570365385398151</c:v>
                </c:pt>
                <c:pt idx="2">
                  <c:v>0.553266061517144</c:v>
                </c:pt>
                <c:pt idx="3">
                  <c:v>0.454390697116826</c:v>
                </c:pt>
                <c:pt idx="4">
                  <c:v>0.557061988459247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销售与毛利!$D$1</c:f>
              <c:strCache>
                <c:ptCount val="1"/>
                <c:pt idx="0">
                  <c:v>5月第一周毛利率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销售与毛利!$A$2:$A$6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销售与毛利!$D$2:$D$6</c:f>
              <c:numCache>
                <c:formatCode>0%</c:formatCode>
                <c:ptCount val="5"/>
                <c:pt idx="0">
                  <c:v>0.551967175546462</c:v>
                </c:pt>
                <c:pt idx="1">
                  <c:v>0.520550119636874</c:v>
                </c:pt>
                <c:pt idx="2">
                  <c:v>0.564974730371257</c:v>
                </c:pt>
                <c:pt idx="3">
                  <c:v>0.532983293083653</c:v>
                </c:pt>
                <c:pt idx="4">
                  <c:v>0.54603189093577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26432"/>
        <c:axId val="69824896"/>
      </c:lineChart>
      <c:catAx>
        <c:axId val="698092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10816"/>
        <c:crosses val="autoZero"/>
        <c:auto val="1"/>
        <c:lblAlgn val="ctr"/>
        <c:lblOffset val="100"/>
        <c:noMultiLvlLbl val="0"/>
      </c:catAx>
      <c:valAx>
        <c:axId val="6981081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09280"/>
        <c:crosses val="autoZero"/>
        <c:crossBetween val="between"/>
      </c:valAx>
      <c:catAx>
        <c:axId val="69826432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24896"/>
        <c:crosses val="autoZero"/>
        <c:auto val="1"/>
        <c:lblAlgn val="ctr"/>
        <c:lblOffset val="100"/>
        <c:noMultiLvlLbl val="0"/>
      </c:catAx>
      <c:valAx>
        <c:axId val="698248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826432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存销比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存销比!$C$1</c:f>
              <c:strCache>
                <c:ptCount val="1"/>
                <c:pt idx="0">
                  <c:v>4月第四周实销额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存销比!$A$2:$A$6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存销比!$C$2:$C$6</c:f>
              <c:numCache>
                <c:formatCode>0.00_ </c:formatCode>
                <c:ptCount val="5"/>
                <c:pt idx="0">
                  <c:v>6.15849</c:v>
                </c:pt>
                <c:pt idx="1">
                  <c:v>11.05545</c:v>
                </c:pt>
                <c:pt idx="2">
                  <c:v>9.70272599999999</c:v>
                </c:pt>
                <c:pt idx="3">
                  <c:v>1.6683</c:v>
                </c:pt>
                <c:pt idx="4">
                  <c:v>28.584966</c:v>
                </c:pt>
              </c:numCache>
            </c:numRef>
          </c:val>
        </c:ser>
        <c:ser>
          <c:idx val="0"/>
          <c:order val="1"/>
          <c:tx>
            <c:strRef>
              <c:f>存销比!$B$1</c:f>
              <c:strCache>
                <c:ptCount val="1"/>
                <c:pt idx="0">
                  <c:v>5月第一周实销额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存销比!$A$2:$A$6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存销比!$B$2:$B$6</c:f>
              <c:numCache>
                <c:formatCode>0.00_ </c:formatCode>
                <c:ptCount val="5"/>
                <c:pt idx="0">
                  <c:v>14.35637</c:v>
                </c:pt>
                <c:pt idx="1">
                  <c:v>16.19066</c:v>
                </c:pt>
                <c:pt idx="2">
                  <c:v>17.977312</c:v>
                </c:pt>
                <c:pt idx="3">
                  <c:v>1.01036</c:v>
                </c:pt>
                <c:pt idx="4">
                  <c:v>49.534702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82208"/>
        <c:axId val="69588096"/>
      </c:barChart>
      <c:lineChart>
        <c:grouping val="standard"/>
        <c:varyColors val="0"/>
        <c:ser>
          <c:idx val="2"/>
          <c:order val="2"/>
          <c:tx>
            <c:strRef>
              <c:f>存销比!$D$1</c:f>
              <c:strCache>
                <c:ptCount val="1"/>
                <c:pt idx="0">
                  <c:v>存销比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存销比!$A$2:$A$6</c:f>
              <c:strCache>
                <c:ptCount val="5"/>
                <c:pt idx="0">
                  <c:v>广州一区</c:v>
                </c:pt>
                <c:pt idx="1">
                  <c:v>广州二区</c:v>
                </c:pt>
                <c:pt idx="2">
                  <c:v>深圳</c:v>
                </c:pt>
                <c:pt idx="3">
                  <c:v>南宁</c:v>
                </c:pt>
                <c:pt idx="4">
                  <c:v>总计</c:v>
                </c:pt>
              </c:strCache>
            </c:strRef>
          </c:cat>
          <c:val>
            <c:numRef>
              <c:f>存销比!$D$2:$D$6</c:f>
              <c:numCache>
                <c:formatCode>0_ </c:formatCode>
                <c:ptCount val="5"/>
                <c:pt idx="0">
                  <c:v>17.5506598024279</c:v>
                </c:pt>
                <c:pt idx="1">
                  <c:v>15.8840712432405</c:v>
                </c:pt>
                <c:pt idx="2">
                  <c:v>15.1878921373</c:v>
                </c:pt>
                <c:pt idx="3">
                  <c:v>33.777450025258</c:v>
                </c:pt>
                <c:pt idx="4">
                  <c:v>16.4822027499034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595520"/>
        <c:axId val="69589632"/>
      </c:lineChart>
      <c:catAx>
        <c:axId val="695822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88096"/>
        <c:crosses val="autoZero"/>
        <c:auto val="1"/>
        <c:lblAlgn val="ctr"/>
        <c:lblOffset val="100"/>
        <c:noMultiLvlLbl val="0"/>
      </c:catAx>
      <c:valAx>
        <c:axId val="69588096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82208"/>
        <c:crosses val="autoZero"/>
        <c:crossBetween val="between"/>
      </c:valAx>
      <c:catAx>
        <c:axId val="69595520"/>
        <c:scaling>
          <c:orientation val="minMax"/>
        </c:scaling>
        <c:delete val="1"/>
        <c:axPos val="b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89632"/>
        <c:crosses val="autoZero"/>
        <c:auto val="1"/>
        <c:lblAlgn val="ctr"/>
        <c:lblOffset val="100"/>
        <c:noMultiLvlLbl val="0"/>
      </c:catAx>
      <c:valAx>
        <c:axId val="69589632"/>
        <c:scaling>
          <c:orientation val="minMax"/>
        </c:scaling>
        <c:delete val="0"/>
        <c:axPos val="r"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595520"/>
        <c:crosses val="max"/>
        <c:crossBetween val="between"/>
      </c:valAx>
      <c:dTable>
        <c:showHorzBorder val="1"/>
        <c:showVertBorder val="1"/>
        <c:showOutline val="1"/>
        <c:showKeys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dTable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152399</xdr:colOff>
      <xdr:row>7</xdr:row>
      <xdr:rowOff>95250</xdr:rowOff>
    </xdr:from>
    <xdr:to>
      <xdr:col>8</xdr:col>
      <xdr:colOff>152399</xdr:colOff>
      <xdr:row>32</xdr:row>
      <xdr:rowOff>28575</xdr:rowOff>
    </xdr:to>
    <xdr:graphicFrame>
      <xdr:nvGraphicFramePr>
        <xdr:cNvPr id="2" name="图表 1"/>
        <xdr:cNvGraphicFramePr/>
      </xdr:nvGraphicFramePr>
      <xdr:xfrm>
        <a:off x="151765" y="1362075"/>
        <a:ext cx="6619875" cy="4457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7</xdr:row>
      <xdr:rowOff>57149</xdr:rowOff>
    </xdr:from>
    <xdr:to>
      <xdr:col>8</xdr:col>
      <xdr:colOff>28575</xdr:colOff>
      <xdr:row>32</xdr:row>
      <xdr:rowOff>76200</xdr:rowOff>
    </xdr:to>
    <xdr:graphicFrame>
      <xdr:nvGraphicFramePr>
        <xdr:cNvPr id="2" name="图表 1"/>
        <xdr:cNvGraphicFramePr/>
      </xdr:nvGraphicFramePr>
      <xdr:xfrm>
        <a:off x="95250" y="1256665"/>
        <a:ext cx="6762750" cy="4305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57149</xdr:colOff>
      <xdr:row>7</xdr:row>
      <xdr:rowOff>66675</xdr:rowOff>
    </xdr:from>
    <xdr:to>
      <xdr:col>9</xdr:col>
      <xdr:colOff>76199</xdr:colOff>
      <xdr:row>27</xdr:row>
      <xdr:rowOff>66675</xdr:rowOff>
    </xdr:to>
    <xdr:graphicFrame>
      <xdr:nvGraphicFramePr>
        <xdr:cNvPr id="2" name="图表 1"/>
        <xdr:cNvGraphicFramePr/>
      </xdr:nvGraphicFramePr>
      <xdr:xfrm>
        <a:off x="628015" y="1466850"/>
        <a:ext cx="5915025" cy="4000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6"/>
  <sheetViews>
    <sheetView tabSelected="1" workbookViewId="0">
      <pane xSplit="2" ySplit="2" topLeftCell="I3" activePane="bottomRight" state="frozen"/>
      <selection/>
      <selection pane="topRight"/>
      <selection pane="bottomLeft"/>
      <selection pane="bottomRight" activeCell="C3" sqref="C3"/>
    </sheetView>
  </sheetViews>
  <sheetFormatPr defaultColWidth="9" defaultRowHeight="11.25"/>
  <cols>
    <col min="1" max="1" width="8.75" style="173" customWidth="1"/>
    <col min="2" max="2" width="12.25" style="173" customWidth="1"/>
    <col min="3" max="22" width="6.875" style="173" customWidth="1"/>
    <col min="23" max="23" width="17.25" style="173" hidden="1" customWidth="1"/>
    <col min="24" max="24" width="13" style="173" hidden="1" customWidth="1"/>
    <col min="25" max="25" width="12.25" style="173" hidden="1" customWidth="1"/>
    <col min="26" max="26" width="13" style="173" hidden="1" customWidth="1"/>
    <col min="27" max="27" width="12.25" style="173" hidden="1" customWidth="1"/>
    <col min="28" max="32" width="13" style="173" hidden="1" customWidth="1"/>
    <col min="33" max="34" width="6" style="173" customWidth="1"/>
    <col min="35" max="16384" width="9" style="173"/>
  </cols>
  <sheetData>
    <row r="1" spans="1:34">
      <c r="A1" s="192"/>
      <c r="B1" s="193"/>
      <c r="C1" s="194" t="s">
        <v>0</v>
      </c>
      <c r="D1" s="195"/>
      <c r="E1" s="195"/>
      <c r="F1" s="195"/>
      <c r="G1" s="195"/>
      <c r="H1" s="195"/>
      <c r="I1" s="195"/>
      <c r="J1" s="195"/>
      <c r="K1" s="195"/>
      <c r="L1" s="215"/>
      <c r="M1" s="194" t="s">
        <v>1</v>
      </c>
      <c r="N1" s="195"/>
      <c r="O1" s="195"/>
      <c r="P1" s="195"/>
      <c r="Q1" s="195"/>
      <c r="R1" s="195"/>
      <c r="S1" s="195"/>
      <c r="T1" s="195"/>
      <c r="U1" s="195"/>
      <c r="V1" s="222"/>
      <c r="W1" s="223" t="s">
        <v>2</v>
      </c>
      <c r="X1" s="224"/>
      <c r="Y1" s="224"/>
      <c r="Z1" s="224"/>
      <c r="AA1" s="224"/>
      <c r="AB1" s="224"/>
      <c r="AC1" s="224"/>
      <c r="AD1" s="224"/>
      <c r="AE1" s="224"/>
      <c r="AF1" s="224"/>
      <c r="AG1" s="232"/>
      <c r="AH1" s="233"/>
    </row>
    <row r="2" spans="1:34">
      <c r="A2" s="196" t="s">
        <v>3</v>
      </c>
      <c r="B2" s="196" t="s">
        <v>4</v>
      </c>
      <c r="C2" s="197" t="s">
        <v>5</v>
      </c>
      <c r="D2" s="198" t="s">
        <v>6</v>
      </c>
      <c r="E2" s="198" t="s">
        <v>7</v>
      </c>
      <c r="F2" s="198" t="s">
        <v>8</v>
      </c>
      <c r="G2" s="198" t="s">
        <v>9</v>
      </c>
      <c r="H2" s="198" t="s">
        <v>10</v>
      </c>
      <c r="I2" s="198" t="s">
        <v>11</v>
      </c>
      <c r="J2" s="198" t="s">
        <v>12</v>
      </c>
      <c r="K2" s="198" t="s">
        <v>13</v>
      </c>
      <c r="L2" s="216" t="s">
        <v>14</v>
      </c>
      <c r="M2" s="197" t="s">
        <v>5</v>
      </c>
      <c r="N2" s="198" t="s">
        <v>6</v>
      </c>
      <c r="O2" s="198" t="s">
        <v>7</v>
      </c>
      <c r="P2" s="198" t="s">
        <v>8</v>
      </c>
      <c r="Q2" s="198" t="s">
        <v>9</v>
      </c>
      <c r="R2" s="198" t="s">
        <v>10</v>
      </c>
      <c r="S2" s="198" t="s">
        <v>11</v>
      </c>
      <c r="T2" s="198" t="s">
        <v>12</v>
      </c>
      <c r="U2" s="198" t="s">
        <v>13</v>
      </c>
      <c r="V2" s="216" t="s">
        <v>14</v>
      </c>
      <c r="W2" s="223" t="s">
        <v>15</v>
      </c>
      <c r="X2" s="223" t="s">
        <v>16</v>
      </c>
      <c r="Y2" s="223" t="s">
        <v>17</v>
      </c>
      <c r="Z2" s="223" t="s">
        <v>18</v>
      </c>
      <c r="AA2" s="223" t="s">
        <v>19</v>
      </c>
      <c r="AB2" s="223" t="s">
        <v>20</v>
      </c>
      <c r="AC2" s="223" t="s">
        <v>21</v>
      </c>
      <c r="AD2" s="223" t="s">
        <v>22</v>
      </c>
      <c r="AE2" s="223" t="s">
        <v>23</v>
      </c>
      <c r="AF2" s="223" t="s">
        <v>24</v>
      </c>
      <c r="AG2" s="234" t="s">
        <v>25</v>
      </c>
      <c r="AH2" s="235" t="s">
        <v>26</v>
      </c>
    </row>
    <row r="3" spans="1:34">
      <c r="A3" s="196" t="s">
        <v>27</v>
      </c>
      <c r="B3" s="196" t="s">
        <v>28</v>
      </c>
      <c r="C3" s="199">
        <v>7</v>
      </c>
      <c r="D3" s="200">
        <v>542</v>
      </c>
      <c r="E3" s="200">
        <v>7</v>
      </c>
      <c r="F3" s="200">
        <v>324</v>
      </c>
      <c r="G3" s="200"/>
      <c r="H3" s="200">
        <v>218</v>
      </c>
      <c r="I3" s="200">
        <v>167</v>
      </c>
      <c r="J3" s="200">
        <v>352</v>
      </c>
      <c r="K3" s="200">
        <v>432</v>
      </c>
      <c r="L3" s="217">
        <v>72</v>
      </c>
      <c r="M3" s="199">
        <v>2</v>
      </c>
      <c r="N3" s="200">
        <v>52</v>
      </c>
      <c r="O3" s="200">
        <v>2</v>
      </c>
      <c r="P3" s="200">
        <v>52</v>
      </c>
      <c r="Q3" s="200"/>
      <c r="R3" s="200"/>
      <c r="S3" s="200">
        <v>9</v>
      </c>
      <c r="T3" s="200">
        <v>36</v>
      </c>
      <c r="U3" s="200">
        <v>51</v>
      </c>
      <c r="V3" s="217">
        <v>7</v>
      </c>
      <c r="W3" s="225">
        <v>5</v>
      </c>
      <c r="X3" s="225">
        <v>490</v>
      </c>
      <c r="Y3" s="225">
        <v>5</v>
      </c>
      <c r="Z3" s="225">
        <v>272</v>
      </c>
      <c r="AA3" s="225"/>
      <c r="AB3" s="225">
        <v>218</v>
      </c>
      <c r="AC3" s="225">
        <v>158</v>
      </c>
      <c r="AD3" s="225">
        <v>316</v>
      </c>
      <c r="AE3" s="225">
        <v>381</v>
      </c>
      <c r="AF3" s="225">
        <v>65</v>
      </c>
      <c r="AG3" s="234">
        <v>0.132841328413284</v>
      </c>
      <c r="AH3" s="235">
        <v>26.5402777777778</v>
      </c>
    </row>
    <row r="4" spans="1:34">
      <c r="A4" s="192"/>
      <c r="B4" s="201" t="s">
        <v>29</v>
      </c>
      <c r="C4" s="202">
        <v>4</v>
      </c>
      <c r="D4" s="203">
        <v>192</v>
      </c>
      <c r="E4" s="203">
        <v>2</v>
      </c>
      <c r="F4" s="203">
        <v>96</v>
      </c>
      <c r="G4" s="203">
        <v>2</v>
      </c>
      <c r="H4" s="203">
        <v>96</v>
      </c>
      <c r="I4" s="203">
        <v>48</v>
      </c>
      <c r="J4" s="203">
        <v>46</v>
      </c>
      <c r="K4" s="203">
        <v>47</v>
      </c>
      <c r="L4" s="218">
        <v>1</v>
      </c>
      <c r="M4" s="202">
        <v>4</v>
      </c>
      <c r="N4" s="203">
        <v>192</v>
      </c>
      <c r="O4" s="203">
        <v>2</v>
      </c>
      <c r="P4" s="203">
        <v>96</v>
      </c>
      <c r="Q4" s="203">
        <v>2</v>
      </c>
      <c r="R4" s="203">
        <v>96</v>
      </c>
      <c r="S4" s="203">
        <v>48</v>
      </c>
      <c r="T4" s="203">
        <v>46</v>
      </c>
      <c r="U4" s="203">
        <v>47</v>
      </c>
      <c r="V4" s="218">
        <v>1</v>
      </c>
      <c r="W4" s="226"/>
      <c r="X4" s="227"/>
      <c r="Y4" s="227"/>
      <c r="Z4" s="227"/>
      <c r="AA4" s="227"/>
      <c r="AB4" s="227"/>
      <c r="AC4" s="227"/>
      <c r="AD4" s="227"/>
      <c r="AE4" s="227"/>
      <c r="AF4" s="227"/>
      <c r="AG4" s="234">
        <v>0.00520833333333333</v>
      </c>
      <c r="AH4" s="235">
        <v>307.166666666667</v>
      </c>
    </row>
    <row r="5" spans="1:34">
      <c r="A5" s="192"/>
      <c r="B5" s="201" t="s">
        <v>30</v>
      </c>
      <c r="C5" s="202">
        <v>6</v>
      </c>
      <c r="D5" s="203">
        <v>163</v>
      </c>
      <c r="E5" s="203">
        <v>6</v>
      </c>
      <c r="F5" s="203">
        <v>74</v>
      </c>
      <c r="G5" s="203"/>
      <c r="H5" s="203">
        <v>89</v>
      </c>
      <c r="I5" s="203">
        <v>173</v>
      </c>
      <c r="J5" s="203">
        <v>129</v>
      </c>
      <c r="K5" s="203">
        <v>137</v>
      </c>
      <c r="L5" s="218">
        <v>8</v>
      </c>
      <c r="M5" s="202"/>
      <c r="N5" s="203"/>
      <c r="O5" s="203"/>
      <c r="P5" s="203"/>
      <c r="Q5" s="203"/>
      <c r="R5" s="203"/>
      <c r="S5" s="203"/>
      <c r="T5" s="203"/>
      <c r="U5" s="203"/>
      <c r="V5" s="218"/>
      <c r="W5" s="226">
        <v>6</v>
      </c>
      <c r="X5" s="227">
        <v>163</v>
      </c>
      <c r="Y5" s="227">
        <v>6</v>
      </c>
      <c r="Z5" s="227">
        <v>74</v>
      </c>
      <c r="AA5" s="227"/>
      <c r="AB5" s="227">
        <v>89</v>
      </c>
      <c r="AC5" s="227">
        <v>173</v>
      </c>
      <c r="AD5" s="227">
        <v>129</v>
      </c>
      <c r="AE5" s="227">
        <v>137</v>
      </c>
      <c r="AF5" s="227">
        <v>8</v>
      </c>
      <c r="AG5" s="234">
        <v>0.049079754601227</v>
      </c>
      <c r="AH5" s="235">
        <v>125.291666666667</v>
      </c>
    </row>
    <row r="6" spans="1:34">
      <c r="A6" s="192"/>
      <c r="B6" s="201" t="s">
        <v>31</v>
      </c>
      <c r="C6" s="202">
        <v>6</v>
      </c>
      <c r="D6" s="203">
        <v>2230</v>
      </c>
      <c r="E6" s="203">
        <v>6</v>
      </c>
      <c r="F6" s="203">
        <v>2122</v>
      </c>
      <c r="G6" s="203"/>
      <c r="H6" s="203">
        <v>108</v>
      </c>
      <c r="I6" s="203">
        <v>242</v>
      </c>
      <c r="J6" s="203">
        <v>1595</v>
      </c>
      <c r="K6" s="203">
        <v>1884</v>
      </c>
      <c r="L6" s="218">
        <v>264</v>
      </c>
      <c r="M6" s="202">
        <v>6</v>
      </c>
      <c r="N6" s="203">
        <v>2230</v>
      </c>
      <c r="O6" s="203">
        <v>6</v>
      </c>
      <c r="P6" s="203">
        <v>2122</v>
      </c>
      <c r="Q6" s="203"/>
      <c r="R6" s="203">
        <v>108</v>
      </c>
      <c r="S6" s="203">
        <v>242</v>
      </c>
      <c r="T6" s="203">
        <v>1595</v>
      </c>
      <c r="U6" s="203">
        <v>1884</v>
      </c>
      <c r="V6" s="218">
        <v>264</v>
      </c>
      <c r="W6" s="226"/>
      <c r="X6" s="227"/>
      <c r="Y6" s="227"/>
      <c r="Z6" s="227"/>
      <c r="AA6" s="227"/>
      <c r="AB6" s="227"/>
      <c r="AC6" s="227"/>
      <c r="AD6" s="227"/>
      <c r="AE6" s="227"/>
      <c r="AF6" s="227"/>
      <c r="AG6" s="234">
        <v>0.118385650224215</v>
      </c>
      <c r="AH6" s="235">
        <v>25.7319444444444</v>
      </c>
    </row>
    <row r="7" spans="1:34">
      <c r="A7" s="192"/>
      <c r="B7" s="201" t="s">
        <v>32</v>
      </c>
      <c r="C7" s="202">
        <v>4</v>
      </c>
      <c r="D7" s="203">
        <v>5300</v>
      </c>
      <c r="E7" s="203">
        <v>4</v>
      </c>
      <c r="F7" s="203">
        <v>4462</v>
      </c>
      <c r="G7" s="203"/>
      <c r="H7" s="203">
        <v>838</v>
      </c>
      <c r="I7" s="203">
        <v>1087</v>
      </c>
      <c r="J7" s="203">
        <v>2391</v>
      </c>
      <c r="K7" s="203">
        <v>3525</v>
      </c>
      <c r="L7" s="218">
        <v>954</v>
      </c>
      <c r="M7" s="202">
        <v>4</v>
      </c>
      <c r="N7" s="203">
        <v>5300</v>
      </c>
      <c r="O7" s="203">
        <v>4</v>
      </c>
      <c r="P7" s="203">
        <v>4462</v>
      </c>
      <c r="Q7" s="203"/>
      <c r="R7" s="203">
        <v>838</v>
      </c>
      <c r="S7" s="203">
        <v>1087</v>
      </c>
      <c r="T7" s="203">
        <v>2391</v>
      </c>
      <c r="U7" s="203">
        <v>3525</v>
      </c>
      <c r="V7" s="218">
        <v>954</v>
      </c>
      <c r="W7" s="226"/>
      <c r="X7" s="227"/>
      <c r="Y7" s="227"/>
      <c r="Z7" s="227"/>
      <c r="AA7" s="227"/>
      <c r="AB7" s="227"/>
      <c r="AC7" s="227"/>
      <c r="AD7" s="227"/>
      <c r="AE7" s="227"/>
      <c r="AF7" s="227"/>
      <c r="AG7" s="234">
        <v>0.18</v>
      </c>
      <c r="AH7" s="235">
        <v>15.0211041229909</v>
      </c>
    </row>
    <row r="8" spans="1:34">
      <c r="A8" s="192"/>
      <c r="B8" s="204" t="s">
        <v>33</v>
      </c>
      <c r="C8" s="205">
        <v>14</v>
      </c>
      <c r="D8" s="206">
        <v>2488</v>
      </c>
      <c r="E8" s="206">
        <v>9</v>
      </c>
      <c r="F8" s="206">
        <v>1298</v>
      </c>
      <c r="G8" s="206">
        <v>5</v>
      </c>
      <c r="H8" s="206">
        <v>1190</v>
      </c>
      <c r="I8" s="206">
        <v>819</v>
      </c>
      <c r="J8" s="206">
        <v>1540</v>
      </c>
      <c r="K8" s="206">
        <v>920</v>
      </c>
      <c r="L8" s="219">
        <v>104</v>
      </c>
      <c r="M8" s="205">
        <v>6</v>
      </c>
      <c r="N8" s="206">
        <v>1770</v>
      </c>
      <c r="O8" s="206">
        <v>3</v>
      </c>
      <c r="P8" s="206">
        <v>810</v>
      </c>
      <c r="Q8" s="206">
        <v>3</v>
      </c>
      <c r="R8" s="206">
        <v>960</v>
      </c>
      <c r="S8" s="206">
        <v>33</v>
      </c>
      <c r="T8" s="206">
        <v>727</v>
      </c>
      <c r="U8" s="206">
        <v>777</v>
      </c>
      <c r="V8" s="219">
        <v>50</v>
      </c>
      <c r="W8" s="228">
        <v>8</v>
      </c>
      <c r="X8" s="229">
        <v>718</v>
      </c>
      <c r="Y8" s="229">
        <v>6</v>
      </c>
      <c r="Z8" s="229">
        <v>488</v>
      </c>
      <c r="AA8" s="229">
        <v>2</v>
      </c>
      <c r="AB8" s="229">
        <v>230</v>
      </c>
      <c r="AC8" s="229">
        <v>786</v>
      </c>
      <c r="AD8" s="229">
        <v>813</v>
      </c>
      <c r="AE8" s="229">
        <v>143</v>
      </c>
      <c r="AF8" s="229">
        <v>54</v>
      </c>
      <c r="AG8" s="236">
        <v>0.0418006430868167</v>
      </c>
      <c r="AH8" s="237">
        <v>76.5740384615385</v>
      </c>
    </row>
    <row r="9" spans="1:34">
      <c r="A9" s="192"/>
      <c r="B9" s="201" t="s">
        <v>34</v>
      </c>
      <c r="C9" s="202">
        <v>7</v>
      </c>
      <c r="D9" s="203">
        <v>390</v>
      </c>
      <c r="E9" s="203">
        <v>7</v>
      </c>
      <c r="F9" s="203">
        <v>168</v>
      </c>
      <c r="G9" s="203"/>
      <c r="H9" s="203">
        <v>222</v>
      </c>
      <c r="I9" s="203">
        <v>232</v>
      </c>
      <c r="J9" s="203">
        <v>63</v>
      </c>
      <c r="K9" s="203">
        <v>2</v>
      </c>
      <c r="L9" s="218">
        <v>4</v>
      </c>
      <c r="M9" s="202"/>
      <c r="N9" s="203"/>
      <c r="O9" s="203"/>
      <c r="P9" s="203"/>
      <c r="Q9" s="203"/>
      <c r="R9" s="203"/>
      <c r="S9" s="203"/>
      <c r="T9" s="203"/>
      <c r="U9" s="203"/>
      <c r="V9" s="218"/>
      <c r="W9" s="226">
        <v>7</v>
      </c>
      <c r="X9" s="227">
        <v>390</v>
      </c>
      <c r="Y9" s="227">
        <v>7</v>
      </c>
      <c r="Z9" s="227">
        <v>168</v>
      </c>
      <c r="AA9" s="227"/>
      <c r="AB9" s="227">
        <v>222</v>
      </c>
      <c r="AC9" s="227">
        <v>232</v>
      </c>
      <c r="AD9" s="227">
        <v>63</v>
      </c>
      <c r="AE9" s="227">
        <v>2</v>
      </c>
      <c r="AF9" s="227">
        <v>4</v>
      </c>
      <c r="AG9" s="234">
        <v>0.0102564102564103</v>
      </c>
      <c r="AH9" s="235">
        <v>241.691666666667</v>
      </c>
    </row>
    <row r="10" spans="1:34">
      <c r="A10" s="207" t="s">
        <v>35</v>
      </c>
      <c r="B10" s="208"/>
      <c r="C10" s="209">
        <v>48</v>
      </c>
      <c r="D10" s="210">
        <v>11305</v>
      </c>
      <c r="E10" s="210">
        <v>41</v>
      </c>
      <c r="F10" s="210">
        <v>8544</v>
      </c>
      <c r="G10" s="210">
        <v>7</v>
      </c>
      <c r="H10" s="210">
        <v>2761</v>
      </c>
      <c r="I10" s="210">
        <v>2768</v>
      </c>
      <c r="J10" s="210">
        <v>6116</v>
      </c>
      <c r="K10" s="210">
        <v>6947</v>
      </c>
      <c r="L10" s="220">
        <v>1407</v>
      </c>
      <c r="M10" s="209">
        <v>22</v>
      </c>
      <c r="N10" s="210">
        <v>9544</v>
      </c>
      <c r="O10" s="210">
        <v>17</v>
      </c>
      <c r="P10" s="210">
        <v>7542</v>
      </c>
      <c r="Q10" s="210">
        <v>5</v>
      </c>
      <c r="R10" s="210">
        <v>2002</v>
      </c>
      <c r="S10" s="210">
        <v>1419</v>
      </c>
      <c r="T10" s="210">
        <v>4795</v>
      </c>
      <c r="U10" s="210">
        <v>6284</v>
      </c>
      <c r="V10" s="220">
        <v>1276</v>
      </c>
      <c r="W10" s="230">
        <v>26</v>
      </c>
      <c r="X10" s="230">
        <v>1761</v>
      </c>
      <c r="Y10" s="230">
        <v>24</v>
      </c>
      <c r="Z10" s="230">
        <v>1002</v>
      </c>
      <c r="AA10" s="230">
        <v>2</v>
      </c>
      <c r="AB10" s="230">
        <v>759</v>
      </c>
      <c r="AC10" s="230">
        <v>1349</v>
      </c>
      <c r="AD10" s="230">
        <v>1321</v>
      </c>
      <c r="AE10" s="230">
        <v>663</v>
      </c>
      <c r="AF10" s="230">
        <v>131</v>
      </c>
      <c r="AG10" s="238">
        <v>0.124458204334365</v>
      </c>
      <c r="AH10" s="239">
        <v>23.6490642027955</v>
      </c>
    </row>
    <row r="11" spans="1:34">
      <c r="A11" s="196" t="s">
        <v>36</v>
      </c>
      <c r="B11" s="196" t="s">
        <v>37</v>
      </c>
      <c r="C11" s="199">
        <v>6</v>
      </c>
      <c r="D11" s="200">
        <v>600</v>
      </c>
      <c r="E11" s="200">
        <v>3</v>
      </c>
      <c r="F11" s="200">
        <v>196</v>
      </c>
      <c r="G11" s="200">
        <v>3</v>
      </c>
      <c r="H11" s="200">
        <v>404</v>
      </c>
      <c r="I11" s="200">
        <v>94</v>
      </c>
      <c r="J11" s="200">
        <v>160</v>
      </c>
      <c r="K11" s="200">
        <v>185</v>
      </c>
      <c r="L11" s="217">
        <v>107</v>
      </c>
      <c r="M11" s="199"/>
      <c r="N11" s="200"/>
      <c r="O11" s="200"/>
      <c r="P11" s="200"/>
      <c r="Q11" s="200"/>
      <c r="R11" s="200"/>
      <c r="S11" s="200"/>
      <c r="T11" s="200"/>
      <c r="U11" s="200"/>
      <c r="V11" s="217"/>
      <c r="W11" s="225">
        <v>6</v>
      </c>
      <c r="X11" s="225">
        <v>600</v>
      </c>
      <c r="Y11" s="225">
        <v>3</v>
      </c>
      <c r="Z11" s="225">
        <v>196</v>
      </c>
      <c r="AA11" s="225">
        <v>3</v>
      </c>
      <c r="AB11" s="225">
        <v>404</v>
      </c>
      <c r="AC11" s="225">
        <v>94</v>
      </c>
      <c r="AD11" s="225">
        <v>160</v>
      </c>
      <c r="AE11" s="225">
        <v>185</v>
      </c>
      <c r="AF11" s="225">
        <v>107</v>
      </c>
      <c r="AG11" s="234">
        <v>0.178333333333333</v>
      </c>
      <c r="AH11" s="235">
        <v>10.908722741433</v>
      </c>
    </row>
    <row r="12" spans="1:34">
      <c r="A12" s="192"/>
      <c r="B12" s="201" t="s">
        <v>38</v>
      </c>
      <c r="C12" s="202">
        <v>14</v>
      </c>
      <c r="D12" s="203">
        <v>390</v>
      </c>
      <c r="E12" s="203">
        <v>6</v>
      </c>
      <c r="F12" s="203">
        <v>164</v>
      </c>
      <c r="G12" s="203">
        <v>8</v>
      </c>
      <c r="H12" s="203">
        <v>226</v>
      </c>
      <c r="I12" s="203">
        <v>18</v>
      </c>
      <c r="J12" s="203">
        <v>113</v>
      </c>
      <c r="K12" s="203">
        <v>137</v>
      </c>
      <c r="L12" s="218">
        <v>34</v>
      </c>
      <c r="M12" s="202">
        <v>14</v>
      </c>
      <c r="N12" s="203">
        <v>390</v>
      </c>
      <c r="O12" s="203">
        <v>6</v>
      </c>
      <c r="P12" s="203">
        <v>164</v>
      </c>
      <c r="Q12" s="203">
        <v>8</v>
      </c>
      <c r="R12" s="203">
        <v>226</v>
      </c>
      <c r="S12" s="203">
        <v>18</v>
      </c>
      <c r="T12" s="203">
        <v>113</v>
      </c>
      <c r="U12" s="203">
        <v>137</v>
      </c>
      <c r="V12" s="218">
        <v>34</v>
      </c>
      <c r="W12" s="226"/>
      <c r="X12" s="227"/>
      <c r="Y12" s="227"/>
      <c r="Z12" s="227"/>
      <c r="AA12" s="227"/>
      <c r="AB12" s="227"/>
      <c r="AC12" s="227"/>
      <c r="AD12" s="227"/>
      <c r="AE12" s="227"/>
      <c r="AF12" s="227"/>
      <c r="AG12" s="234">
        <v>0.0871794871794872</v>
      </c>
      <c r="AH12" s="235">
        <v>15.6911764705882</v>
      </c>
    </row>
    <row r="13" spans="1:34">
      <c r="A13" s="192"/>
      <c r="B13" s="201" t="s">
        <v>39</v>
      </c>
      <c r="C13" s="202">
        <v>15</v>
      </c>
      <c r="D13" s="203">
        <v>470</v>
      </c>
      <c r="E13" s="203">
        <v>14</v>
      </c>
      <c r="F13" s="203">
        <v>439</v>
      </c>
      <c r="G13" s="203">
        <v>1</v>
      </c>
      <c r="H13" s="203">
        <v>31</v>
      </c>
      <c r="I13" s="203">
        <v>130</v>
      </c>
      <c r="J13" s="203">
        <v>263</v>
      </c>
      <c r="K13" s="203">
        <v>348</v>
      </c>
      <c r="L13" s="218">
        <v>75</v>
      </c>
      <c r="M13" s="202">
        <v>15</v>
      </c>
      <c r="N13" s="203">
        <v>470</v>
      </c>
      <c r="O13" s="203">
        <v>14</v>
      </c>
      <c r="P13" s="203">
        <v>439</v>
      </c>
      <c r="Q13" s="203">
        <v>1</v>
      </c>
      <c r="R13" s="203">
        <v>31</v>
      </c>
      <c r="S13" s="203">
        <v>130</v>
      </c>
      <c r="T13" s="203">
        <v>263</v>
      </c>
      <c r="U13" s="203">
        <v>348</v>
      </c>
      <c r="V13" s="218">
        <v>75</v>
      </c>
      <c r="W13" s="226"/>
      <c r="X13" s="227"/>
      <c r="Y13" s="227"/>
      <c r="Z13" s="227"/>
      <c r="AA13" s="227"/>
      <c r="AB13" s="227"/>
      <c r="AC13" s="227"/>
      <c r="AD13" s="227"/>
      <c r="AE13" s="227"/>
      <c r="AF13" s="227"/>
      <c r="AG13" s="234">
        <v>0.159574468085106</v>
      </c>
      <c r="AH13" s="235">
        <v>20.176</v>
      </c>
    </row>
    <row r="14" spans="1:34">
      <c r="A14" s="192"/>
      <c r="B14" s="201" t="s">
        <v>40</v>
      </c>
      <c r="C14" s="202">
        <v>3</v>
      </c>
      <c r="D14" s="203">
        <v>360</v>
      </c>
      <c r="E14" s="203"/>
      <c r="F14" s="203"/>
      <c r="G14" s="203">
        <v>3</v>
      </c>
      <c r="H14" s="203">
        <v>360</v>
      </c>
      <c r="I14" s="203">
        <v>10</v>
      </c>
      <c r="J14" s="203">
        <v>110</v>
      </c>
      <c r="K14" s="203">
        <v>13</v>
      </c>
      <c r="L14" s="218">
        <v>44</v>
      </c>
      <c r="M14" s="202"/>
      <c r="N14" s="203"/>
      <c r="O14" s="203"/>
      <c r="P14" s="203"/>
      <c r="Q14" s="203"/>
      <c r="R14" s="203"/>
      <c r="S14" s="203"/>
      <c r="T14" s="203"/>
      <c r="U14" s="203"/>
      <c r="V14" s="218"/>
      <c r="W14" s="226">
        <v>3</v>
      </c>
      <c r="X14" s="227">
        <v>360</v>
      </c>
      <c r="Y14" s="227"/>
      <c r="Z14" s="227"/>
      <c r="AA14" s="227">
        <v>3</v>
      </c>
      <c r="AB14" s="227">
        <v>360</v>
      </c>
      <c r="AC14" s="227">
        <v>10</v>
      </c>
      <c r="AD14" s="227">
        <v>110</v>
      </c>
      <c r="AE14" s="227">
        <v>13</v>
      </c>
      <c r="AF14" s="227">
        <v>44</v>
      </c>
      <c r="AG14" s="234">
        <v>0.122222222222222</v>
      </c>
      <c r="AH14" s="235">
        <v>12.0515151515152</v>
      </c>
    </row>
    <row r="15" spans="1:34">
      <c r="A15" s="192"/>
      <c r="B15" s="201" t="s">
        <v>41</v>
      </c>
      <c r="C15" s="202">
        <v>26</v>
      </c>
      <c r="D15" s="203">
        <v>808</v>
      </c>
      <c r="E15" s="203">
        <v>21</v>
      </c>
      <c r="F15" s="203">
        <v>616</v>
      </c>
      <c r="G15" s="203">
        <v>5</v>
      </c>
      <c r="H15" s="203">
        <v>192</v>
      </c>
      <c r="I15" s="203">
        <v>222</v>
      </c>
      <c r="J15" s="203">
        <v>380</v>
      </c>
      <c r="K15" s="203">
        <v>456</v>
      </c>
      <c r="L15" s="218">
        <v>36</v>
      </c>
      <c r="M15" s="202">
        <v>26</v>
      </c>
      <c r="N15" s="203">
        <v>808</v>
      </c>
      <c r="O15" s="203">
        <v>21</v>
      </c>
      <c r="P15" s="203">
        <v>616</v>
      </c>
      <c r="Q15" s="203">
        <v>5</v>
      </c>
      <c r="R15" s="203">
        <v>192</v>
      </c>
      <c r="S15" s="203">
        <v>222</v>
      </c>
      <c r="T15" s="203">
        <v>380</v>
      </c>
      <c r="U15" s="203">
        <v>456</v>
      </c>
      <c r="V15" s="218">
        <v>36</v>
      </c>
      <c r="W15" s="226"/>
      <c r="X15" s="227"/>
      <c r="Y15" s="227"/>
      <c r="Z15" s="227"/>
      <c r="AA15" s="227"/>
      <c r="AB15" s="227"/>
      <c r="AC15" s="227"/>
      <c r="AD15" s="227"/>
      <c r="AE15" s="227"/>
      <c r="AF15" s="227"/>
      <c r="AG15" s="234">
        <v>0.0445544554455446</v>
      </c>
      <c r="AH15" s="235">
        <v>57.3018518518519</v>
      </c>
    </row>
    <row r="16" spans="1:34">
      <c r="A16" s="192"/>
      <c r="B16" s="201" t="s">
        <v>42</v>
      </c>
      <c r="C16" s="202">
        <v>14</v>
      </c>
      <c r="D16" s="203">
        <v>755</v>
      </c>
      <c r="E16" s="203">
        <v>14</v>
      </c>
      <c r="F16" s="203">
        <v>739</v>
      </c>
      <c r="G16" s="203"/>
      <c r="H16" s="203">
        <v>16</v>
      </c>
      <c r="I16" s="203">
        <v>250</v>
      </c>
      <c r="J16" s="203">
        <v>457</v>
      </c>
      <c r="K16" s="203">
        <v>544</v>
      </c>
      <c r="L16" s="218">
        <v>96</v>
      </c>
      <c r="M16" s="202">
        <v>14</v>
      </c>
      <c r="N16" s="203">
        <v>755</v>
      </c>
      <c r="O16" s="203">
        <v>14</v>
      </c>
      <c r="P16" s="203">
        <v>739</v>
      </c>
      <c r="Q16" s="203"/>
      <c r="R16" s="203">
        <v>16</v>
      </c>
      <c r="S16" s="203">
        <v>250</v>
      </c>
      <c r="T16" s="203">
        <v>457</v>
      </c>
      <c r="U16" s="203">
        <v>544</v>
      </c>
      <c r="V16" s="218">
        <v>96</v>
      </c>
      <c r="W16" s="226"/>
      <c r="X16" s="227"/>
      <c r="Y16" s="227"/>
      <c r="Z16" s="227"/>
      <c r="AA16" s="227"/>
      <c r="AB16" s="227"/>
      <c r="AC16" s="227"/>
      <c r="AD16" s="227"/>
      <c r="AE16" s="227"/>
      <c r="AF16" s="227"/>
      <c r="AG16" s="234">
        <v>0.127152317880795</v>
      </c>
      <c r="AH16" s="235">
        <v>27.0454861111111</v>
      </c>
    </row>
    <row r="17" spans="1:34">
      <c r="A17" s="192"/>
      <c r="B17" s="201" t="s">
        <v>43</v>
      </c>
      <c r="C17" s="202">
        <v>16</v>
      </c>
      <c r="D17" s="203">
        <v>2425</v>
      </c>
      <c r="E17" s="203">
        <v>7</v>
      </c>
      <c r="F17" s="203">
        <v>1584</v>
      </c>
      <c r="G17" s="203">
        <v>9</v>
      </c>
      <c r="H17" s="203">
        <v>841</v>
      </c>
      <c r="I17" s="203">
        <v>431</v>
      </c>
      <c r="J17" s="203">
        <v>983</v>
      </c>
      <c r="K17" s="203">
        <v>1216</v>
      </c>
      <c r="L17" s="218">
        <v>182</v>
      </c>
      <c r="M17" s="202">
        <v>16</v>
      </c>
      <c r="N17" s="203">
        <v>2425</v>
      </c>
      <c r="O17" s="203">
        <v>7</v>
      </c>
      <c r="P17" s="203">
        <v>1584</v>
      </c>
      <c r="Q17" s="203">
        <v>9</v>
      </c>
      <c r="R17" s="203">
        <v>841</v>
      </c>
      <c r="S17" s="203">
        <v>431</v>
      </c>
      <c r="T17" s="203">
        <v>983</v>
      </c>
      <c r="U17" s="203">
        <v>1216</v>
      </c>
      <c r="V17" s="218">
        <v>182</v>
      </c>
      <c r="W17" s="226"/>
      <c r="X17" s="227"/>
      <c r="Y17" s="227"/>
      <c r="Z17" s="227"/>
      <c r="AA17" s="227"/>
      <c r="AB17" s="227"/>
      <c r="AC17" s="227"/>
      <c r="AD17" s="227"/>
      <c r="AE17" s="227"/>
      <c r="AF17" s="227"/>
      <c r="AG17" s="234">
        <v>0.0750515463917526</v>
      </c>
      <c r="AH17" s="235">
        <v>28.3538461538462</v>
      </c>
    </row>
    <row r="18" spans="1:34">
      <c r="A18" s="192"/>
      <c r="B18" s="201" t="s">
        <v>44</v>
      </c>
      <c r="C18" s="202">
        <v>40</v>
      </c>
      <c r="D18" s="203">
        <v>3123</v>
      </c>
      <c r="E18" s="203">
        <v>35</v>
      </c>
      <c r="F18" s="203">
        <v>1569</v>
      </c>
      <c r="G18" s="203">
        <v>5</v>
      </c>
      <c r="H18" s="203">
        <v>1554</v>
      </c>
      <c r="I18" s="203">
        <v>986</v>
      </c>
      <c r="J18" s="203">
        <v>1750</v>
      </c>
      <c r="K18" s="203">
        <v>1388</v>
      </c>
      <c r="L18" s="218">
        <v>579</v>
      </c>
      <c r="M18" s="202">
        <v>7</v>
      </c>
      <c r="N18" s="203">
        <v>120</v>
      </c>
      <c r="O18" s="203">
        <v>3</v>
      </c>
      <c r="P18" s="203">
        <v>36</v>
      </c>
      <c r="Q18" s="203">
        <v>4</v>
      </c>
      <c r="R18" s="203">
        <v>84</v>
      </c>
      <c r="S18" s="203">
        <v>36</v>
      </c>
      <c r="T18" s="203"/>
      <c r="U18" s="203"/>
      <c r="V18" s="218"/>
      <c r="W18" s="226">
        <v>33</v>
      </c>
      <c r="X18" s="227">
        <v>3003</v>
      </c>
      <c r="Y18" s="227">
        <v>32</v>
      </c>
      <c r="Z18" s="227">
        <v>1533</v>
      </c>
      <c r="AA18" s="227">
        <v>1</v>
      </c>
      <c r="AB18" s="227">
        <v>1470</v>
      </c>
      <c r="AC18" s="227">
        <v>950</v>
      </c>
      <c r="AD18" s="227">
        <v>1750</v>
      </c>
      <c r="AE18" s="227">
        <v>1388</v>
      </c>
      <c r="AF18" s="227">
        <v>579</v>
      </c>
      <c r="AG18" s="234">
        <v>0.185398655139289</v>
      </c>
      <c r="AH18" s="235">
        <v>18.5120898100173</v>
      </c>
    </row>
    <row r="19" spans="1:34">
      <c r="A19" s="192"/>
      <c r="B19" s="201" t="s">
        <v>45</v>
      </c>
      <c r="C19" s="202">
        <v>42</v>
      </c>
      <c r="D19" s="203">
        <v>905</v>
      </c>
      <c r="E19" s="203">
        <v>36</v>
      </c>
      <c r="F19" s="203">
        <v>688</v>
      </c>
      <c r="G19" s="203">
        <v>6</v>
      </c>
      <c r="H19" s="203">
        <v>217</v>
      </c>
      <c r="I19" s="203">
        <v>965</v>
      </c>
      <c r="J19" s="203">
        <v>674</v>
      </c>
      <c r="K19" s="203">
        <v>493</v>
      </c>
      <c r="L19" s="218">
        <v>239</v>
      </c>
      <c r="M19" s="202"/>
      <c r="N19" s="203"/>
      <c r="O19" s="203"/>
      <c r="P19" s="203"/>
      <c r="Q19" s="203"/>
      <c r="R19" s="203"/>
      <c r="S19" s="203"/>
      <c r="T19" s="203"/>
      <c r="U19" s="203"/>
      <c r="V19" s="218"/>
      <c r="W19" s="226">
        <v>42</v>
      </c>
      <c r="X19" s="227">
        <v>905</v>
      </c>
      <c r="Y19" s="227">
        <v>36</v>
      </c>
      <c r="Z19" s="227">
        <v>688</v>
      </c>
      <c r="AA19" s="227">
        <v>6</v>
      </c>
      <c r="AB19" s="227">
        <v>217</v>
      </c>
      <c r="AC19" s="227">
        <v>965</v>
      </c>
      <c r="AD19" s="227">
        <v>674</v>
      </c>
      <c r="AE19" s="227">
        <v>493</v>
      </c>
      <c r="AF19" s="227">
        <v>239</v>
      </c>
      <c r="AG19" s="234">
        <v>0.264088397790055</v>
      </c>
      <c r="AH19" s="235">
        <v>25.4066945606695</v>
      </c>
    </row>
    <row r="20" spans="1:34">
      <c r="A20" s="207" t="s">
        <v>46</v>
      </c>
      <c r="B20" s="208"/>
      <c r="C20" s="209">
        <v>176</v>
      </c>
      <c r="D20" s="210">
        <v>9836</v>
      </c>
      <c r="E20" s="210">
        <v>136</v>
      </c>
      <c r="F20" s="210">
        <v>5995</v>
      </c>
      <c r="G20" s="210">
        <v>40</v>
      </c>
      <c r="H20" s="210">
        <v>3841</v>
      </c>
      <c r="I20" s="210">
        <v>3106</v>
      </c>
      <c r="J20" s="210">
        <v>4890</v>
      </c>
      <c r="K20" s="210">
        <v>4780</v>
      </c>
      <c r="L20" s="220">
        <v>1392</v>
      </c>
      <c r="M20" s="209">
        <v>92</v>
      </c>
      <c r="N20" s="210">
        <v>4968</v>
      </c>
      <c r="O20" s="210">
        <v>65</v>
      </c>
      <c r="P20" s="210">
        <v>3578</v>
      </c>
      <c r="Q20" s="210">
        <v>27</v>
      </c>
      <c r="R20" s="210">
        <v>1390</v>
      </c>
      <c r="S20" s="210">
        <v>1087</v>
      </c>
      <c r="T20" s="210">
        <v>2196</v>
      </c>
      <c r="U20" s="210">
        <v>2701</v>
      </c>
      <c r="V20" s="220">
        <v>423</v>
      </c>
      <c r="W20" s="230">
        <v>84</v>
      </c>
      <c r="X20" s="230">
        <v>4868</v>
      </c>
      <c r="Y20" s="230">
        <v>71</v>
      </c>
      <c r="Z20" s="230">
        <v>2417</v>
      </c>
      <c r="AA20" s="230">
        <v>13</v>
      </c>
      <c r="AB20" s="230">
        <v>2451</v>
      </c>
      <c r="AC20" s="230">
        <v>2019</v>
      </c>
      <c r="AD20" s="230">
        <v>2694</v>
      </c>
      <c r="AE20" s="230">
        <v>2079</v>
      </c>
      <c r="AF20" s="230">
        <v>969</v>
      </c>
      <c r="AG20" s="238">
        <v>0.141520943472956</v>
      </c>
      <c r="AH20" s="239">
        <v>21.8064176245211</v>
      </c>
    </row>
    <row r="21" spans="1:34">
      <c r="A21" s="196" t="s">
        <v>47</v>
      </c>
      <c r="B21" s="196" t="s">
        <v>48</v>
      </c>
      <c r="C21" s="199">
        <v>3</v>
      </c>
      <c r="D21" s="200">
        <v>600</v>
      </c>
      <c r="E21" s="200">
        <v>2</v>
      </c>
      <c r="F21" s="200">
        <v>258</v>
      </c>
      <c r="G21" s="200">
        <v>1</v>
      </c>
      <c r="H21" s="200">
        <v>342</v>
      </c>
      <c r="I21" s="200">
        <v>174</v>
      </c>
      <c r="J21" s="200"/>
      <c r="K21" s="200"/>
      <c r="L21" s="217"/>
      <c r="M21" s="199">
        <v>3</v>
      </c>
      <c r="N21" s="200">
        <v>600</v>
      </c>
      <c r="O21" s="200">
        <v>2</v>
      </c>
      <c r="P21" s="200">
        <v>258</v>
      </c>
      <c r="Q21" s="200">
        <v>1</v>
      </c>
      <c r="R21" s="200">
        <v>342</v>
      </c>
      <c r="S21" s="200">
        <v>174</v>
      </c>
      <c r="T21" s="200"/>
      <c r="U21" s="200"/>
      <c r="V21" s="217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34">
        <v>0</v>
      </c>
      <c r="AH21" s="235" t="s">
        <v>49</v>
      </c>
    </row>
    <row r="22" spans="1:34">
      <c r="A22" s="192"/>
      <c r="B22" s="201" t="s">
        <v>50</v>
      </c>
      <c r="C22" s="202">
        <v>3</v>
      </c>
      <c r="D22" s="203">
        <v>800</v>
      </c>
      <c r="E22" s="203">
        <v>3</v>
      </c>
      <c r="F22" s="203">
        <v>750</v>
      </c>
      <c r="G22" s="203"/>
      <c r="H22" s="203">
        <v>50</v>
      </c>
      <c r="I22" s="203">
        <v>83</v>
      </c>
      <c r="J22" s="203">
        <v>592</v>
      </c>
      <c r="K22" s="203">
        <v>663</v>
      </c>
      <c r="L22" s="218">
        <v>30</v>
      </c>
      <c r="M22" s="202">
        <v>3</v>
      </c>
      <c r="N22" s="203">
        <v>800</v>
      </c>
      <c r="O22" s="203">
        <v>3</v>
      </c>
      <c r="P22" s="203">
        <v>750</v>
      </c>
      <c r="Q22" s="203"/>
      <c r="R22" s="203">
        <v>50</v>
      </c>
      <c r="S22" s="203">
        <v>83</v>
      </c>
      <c r="T22" s="203">
        <v>592</v>
      </c>
      <c r="U22" s="203">
        <v>663</v>
      </c>
      <c r="V22" s="218">
        <v>30</v>
      </c>
      <c r="W22" s="226"/>
      <c r="X22" s="227"/>
      <c r="Y22" s="227"/>
      <c r="Z22" s="227"/>
      <c r="AA22" s="227"/>
      <c r="AB22" s="227"/>
      <c r="AC22" s="227"/>
      <c r="AD22" s="227"/>
      <c r="AE22" s="227"/>
      <c r="AF22" s="227"/>
      <c r="AG22" s="234">
        <v>0.0375</v>
      </c>
      <c r="AH22" s="235">
        <v>18.8</v>
      </c>
    </row>
    <row r="23" spans="1:34">
      <c r="A23" s="192"/>
      <c r="B23" s="201" t="s">
        <v>51</v>
      </c>
      <c r="C23" s="202">
        <v>4</v>
      </c>
      <c r="D23" s="203">
        <v>1260</v>
      </c>
      <c r="E23" s="203">
        <v>2</v>
      </c>
      <c r="F23" s="203">
        <v>429</v>
      </c>
      <c r="G23" s="203">
        <v>2</v>
      </c>
      <c r="H23" s="203">
        <v>831</v>
      </c>
      <c r="I23" s="203">
        <v>308</v>
      </c>
      <c r="J23" s="203"/>
      <c r="K23" s="203">
        <v>3</v>
      </c>
      <c r="L23" s="218"/>
      <c r="M23" s="202">
        <v>4</v>
      </c>
      <c r="N23" s="203">
        <v>1260</v>
      </c>
      <c r="O23" s="203">
        <v>2</v>
      </c>
      <c r="P23" s="203">
        <v>429</v>
      </c>
      <c r="Q23" s="203">
        <v>2</v>
      </c>
      <c r="R23" s="203">
        <v>831</v>
      </c>
      <c r="S23" s="203">
        <v>308</v>
      </c>
      <c r="T23" s="203"/>
      <c r="U23" s="203">
        <v>3</v>
      </c>
      <c r="V23" s="218"/>
      <c r="W23" s="226"/>
      <c r="X23" s="227"/>
      <c r="Y23" s="227"/>
      <c r="Z23" s="227"/>
      <c r="AA23" s="227"/>
      <c r="AB23" s="227"/>
      <c r="AC23" s="227"/>
      <c r="AD23" s="227"/>
      <c r="AE23" s="227"/>
      <c r="AF23" s="227"/>
      <c r="AG23" s="234">
        <v>0</v>
      </c>
      <c r="AH23" s="235" t="s">
        <v>49</v>
      </c>
    </row>
    <row r="24" spans="1:34">
      <c r="A24" s="192"/>
      <c r="B24" s="201" t="s">
        <v>52</v>
      </c>
      <c r="C24" s="202">
        <v>4</v>
      </c>
      <c r="D24" s="203">
        <v>920</v>
      </c>
      <c r="E24" s="203"/>
      <c r="F24" s="203"/>
      <c r="G24" s="203">
        <v>4</v>
      </c>
      <c r="H24" s="203">
        <v>920</v>
      </c>
      <c r="I24" s="203"/>
      <c r="J24" s="203"/>
      <c r="K24" s="203"/>
      <c r="L24" s="218"/>
      <c r="M24" s="202">
        <v>4</v>
      </c>
      <c r="N24" s="203">
        <v>920</v>
      </c>
      <c r="O24" s="203"/>
      <c r="P24" s="203"/>
      <c r="Q24" s="203">
        <v>4</v>
      </c>
      <c r="R24" s="203">
        <v>920</v>
      </c>
      <c r="S24" s="203"/>
      <c r="T24" s="203"/>
      <c r="U24" s="203"/>
      <c r="V24" s="218"/>
      <c r="W24" s="226"/>
      <c r="X24" s="227"/>
      <c r="Y24" s="227"/>
      <c r="Z24" s="227"/>
      <c r="AA24" s="227"/>
      <c r="AB24" s="227"/>
      <c r="AC24" s="227"/>
      <c r="AD24" s="227"/>
      <c r="AE24" s="227"/>
      <c r="AF24" s="227"/>
      <c r="AG24" s="234">
        <v>0</v>
      </c>
      <c r="AH24" s="235" t="s">
        <v>49</v>
      </c>
    </row>
    <row r="25" spans="1:34">
      <c r="A25" s="192"/>
      <c r="B25" s="201" t="s">
        <v>53</v>
      </c>
      <c r="C25" s="202">
        <v>4</v>
      </c>
      <c r="D25" s="203">
        <v>1450</v>
      </c>
      <c r="E25" s="203">
        <v>4</v>
      </c>
      <c r="F25" s="203">
        <v>1092</v>
      </c>
      <c r="G25" s="203"/>
      <c r="H25" s="203">
        <v>358</v>
      </c>
      <c r="I25" s="203">
        <v>226</v>
      </c>
      <c r="J25" s="203">
        <v>837</v>
      </c>
      <c r="K25" s="203">
        <v>870</v>
      </c>
      <c r="L25" s="218">
        <v>16</v>
      </c>
      <c r="M25" s="202">
        <v>4</v>
      </c>
      <c r="N25" s="203">
        <v>1450</v>
      </c>
      <c r="O25" s="203">
        <v>4</v>
      </c>
      <c r="P25" s="203">
        <v>1092</v>
      </c>
      <c r="Q25" s="203"/>
      <c r="R25" s="203">
        <v>358</v>
      </c>
      <c r="S25" s="203">
        <v>226</v>
      </c>
      <c r="T25" s="203">
        <v>837</v>
      </c>
      <c r="U25" s="203">
        <v>870</v>
      </c>
      <c r="V25" s="218">
        <v>16</v>
      </c>
      <c r="W25" s="226"/>
      <c r="X25" s="227"/>
      <c r="Y25" s="227"/>
      <c r="Z25" s="227"/>
      <c r="AA25" s="227"/>
      <c r="AB25" s="227"/>
      <c r="AC25" s="227"/>
      <c r="AD25" s="227"/>
      <c r="AE25" s="227"/>
      <c r="AF25" s="227"/>
      <c r="AG25" s="234">
        <v>0.0110344827586207</v>
      </c>
      <c r="AH25" s="235">
        <v>53.95</v>
      </c>
    </row>
    <row r="26" spans="1:34">
      <c r="A26" s="192"/>
      <c r="B26" s="201" t="s">
        <v>54</v>
      </c>
      <c r="C26" s="202">
        <v>2</v>
      </c>
      <c r="D26" s="203">
        <v>560</v>
      </c>
      <c r="E26" s="203">
        <v>2</v>
      </c>
      <c r="F26" s="203">
        <v>511</v>
      </c>
      <c r="G26" s="203"/>
      <c r="H26" s="203">
        <v>49</v>
      </c>
      <c r="I26" s="203">
        <v>16</v>
      </c>
      <c r="J26" s="203">
        <v>449</v>
      </c>
      <c r="K26" s="203">
        <v>499</v>
      </c>
      <c r="L26" s="218">
        <v>27</v>
      </c>
      <c r="M26" s="202">
        <v>2</v>
      </c>
      <c r="N26" s="203">
        <v>560</v>
      </c>
      <c r="O26" s="203">
        <v>2</v>
      </c>
      <c r="P26" s="203">
        <v>511</v>
      </c>
      <c r="Q26" s="203"/>
      <c r="R26" s="203">
        <v>49</v>
      </c>
      <c r="S26" s="203">
        <v>16</v>
      </c>
      <c r="T26" s="203">
        <v>449</v>
      </c>
      <c r="U26" s="203">
        <v>499</v>
      </c>
      <c r="V26" s="218">
        <v>27</v>
      </c>
      <c r="W26" s="226"/>
      <c r="X26" s="227"/>
      <c r="Y26" s="227"/>
      <c r="Z26" s="227"/>
      <c r="AA26" s="227"/>
      <c r="AB26" s="227"/>
      <c r="AC26" s="227"/>
      <c r="AD26" s="227"/>
      <c r="AE26" s="227"/>
      <c r="AF26" s="227"/>
      <c r="AG26" s="234">
        <v>0.0482142857142857</v>
      </c>
      <c r="AH26" s="235">
        <v>14.5777777777778</v>
      </c>
    </row>
    <row r="27" spans="1:34">
      <c r="A27" s="192"/>
      <c r="B27" s="201" t="s">
        <v>55</v>
      </c>
      <c r="C27" s="202">
        <v>2</v>
      </c>
      <c r="D27" s="203">
        <v>440</v>
      </c>
      <c r="E27" s="203">
        <v>2</v>
      </c>
      <c r="F27" s="203">
        <v>382</v>
      </c>
      <c r="G27" s="203"/>
      <c r="H27" s="203">
        <v>58</v>
      </c>
      <c r="I27" s="203">
        <v>180</v>
      </c>
      <c r="J27" s="203">
        <v>131</v>
      </c>
      <c r="K27" s="203">
        <v>156</v>
      </c>
      <c r="L27" s="218">
        <v>11</v>
      </c>
      <c r="M27" s="202">
        <v>2</v>
      </c>
      <c r="N27" s="203">
        <v>440</v>
      </c>
      <c r="O27" s="203">
        <v>2</v>
      </c>
      <c r="P27" s="203">
        <v>382</v>
      </c>
      <c r="Q27" s="203"/>
      <c r="R27" s="203">
        <v>58</v>
      </c>
      <c r="S27" s="203">
        <v>180</v>
      </c>
      <c r="T27" s="203">
        <v>131</v>
      </c>
      <c r="U27" s="203">
        <v>156</v>
      </c>
      <c r="V27" s="218">
        <v>11</v>
      </c>
      <c r="W27" s="226"/>
      <c r="X27" s="227"/>
      <c r="Y27" s="227"/>
      <c r="Z27" s="227"/>
      <c r="AA27" s="227"/>
      <c r="AB27" s="227"/>
      <c r="AC27" s="227"/>
      <c r="AD27" s="227"/>
      <c r="AE27" s="227"/>
      <c r="AF27" s="227"/>
      <c r="AG27" s="234">
        <v>0.025</v>
      </c>
      <c r="AH27" s="235">
        <v>23.4181818181818</v>
      </c>
    </row>
    <row r="28" spans="1:34">
      <c r="A28" s="192"/>
      <c r="B28" s="201" t="s">
        <v>56</v>
      </c>
      <c r="C28" s="202">
        <v>6</v>
      </c>
      <c r="D28" s="203">
        <v>605</v>
      </c>
      <c r="E28" s="203">
        <v>3</v>
      </c>
      <c r="F28" s="203">
        <v>274</v>
      </c>
      <c r="G28" s="203">
        <v>3</v>
      </c>
      <c r="H28" s="203">
        <v>331</v>
      </c>
      <c r="I28" s="203">
        <v>166</v>
      </c>
      <c r="J28" s="203"/>
      <c r="K28" s="203"/>
      <c r="L28" s="218"/>
      <c r="M28" s="202">
        <v>6</v>
      </c>
      <c r="N28" s="203">
        <v>605</v>
      </c>
      <c r="O28" s="203">
        <v>3</v>
      </c>
      <c r="P28" s="203">
        <v>274</v>
      </c>
      <c r="Q28" s="203">
        <v>3</v>
      </c>
      <c r="R28" s="203">
        <v>331</v>
      </c>
      <c r="S28" s="203">
        <v>166</v>
      </c>
      <c r="T28" s="203"/>
      <c r="U28" s="203"/>
      <c r="V28" s="218"/>
      <c r="W28" s="226"/>
      <c r="X28" s="227"/>
      <c r="Y28" s="227"/>
      <c r="Z28" s="227"/>
      <c r="AA28" s="227"/>
      <c r="AB28" s="227"/>
      <c r="AC28" s="227"/>
      <c r="AD28" s="227"/>
      <c r="AE28" s="227"/>
      <c r="AF28" s="227"/>
      <c r="AG28" s="234">
        <v>0</v>
      </c>
      <c r="AH28" s="235" t="s">
        <v>49</v>
      </c>
    </row>
    <row r="29" spans="1:34">
      <c r="A29" s="192"/>
      <c r="B29" s="201" t="s">
        <v>57</v>
      </c>
      <c r="C29" s="202">
        <v>5</v>
      </c>
      <c r="D29" s="203">
        <v>1640</v>
      </c>
      <c r="E29" s="203">
        <v>2</v>
      </c>
      <c r="F29" s="203">
        <v>481</v>
      </c>
      <c r="G29" s="203">
        <v>3</v>
      </c>
      <c r="H29" s="203">
        <v>1159</v>
      </c>
      <c r="I29" s="203">
        <v>229</v>
      </c>
      <c r="J29" s="203">
        <v>973</v>
      </c>
      <c r="K29" s="203">
        <v>787</v>
      </c>
      <c r="L29" s="218">
        <v>75</v>
      </c>
      <c r="M29" s="202">
        <v>3</v>
      </c>
      <c r="N29" s="203">
        <v>940</v>
      </c>
      <c r="O29" s="203"/>
      <c r="P29" s="203"/>
      <c r="Q29" s="203">
        <v>3</v>
      </c>
      <c r="R29" s="203">
        <v>940</v>
      </c>
      <c r="S29" s="203">
        <v>-16</v>
      </c>
      <c r="T29" s="203">
        <v>16</v>
      </c>
      <c r="U29" s="203">
        <v>16</v>
      </c>
      <c r="V29" s="218"/>
      <c r="W29" s="226">
        <v>2</v>
      </c>
      <c r="X29" s="227">
        <v>700</v>
      </c>
      <c r="Y29" s="227">
        <v>2</v>
      </c>
      <c r="Z29" s="227">
        <v>481</v>
      </c>
      <c r="AA29" s="227"/>
      <c r="AB29" s="227">
        <v>219</v>
      </c>
      <c r="AC29" s="227">
        <v>245</v>
      </c>
      <c r="AD29" s="227">
        <v>957</v>
      </c>
      <c r="AE29" s="227">
        <v>771</v>
      </c>
      <c r="AF29" s="227">
        <v>75</v>
      </c>
      <c r="AG29" s="234">
        <v>0.0457317073170732</v>
      </c>
      <c r="AH29" s="235">
        <v>13.6213333333333</v>
      </c>
    </row>
    <row r="30" spans="1:34">
      <c r="A30" s="192"/>
      <c r="B30" s="201" t="s">
        <v>58</v>
      </c>
      <c r="C30" s="202">
        <v>5</v>
      </c>
      <c r="D30" s="203">
        <v>1365</v>
      </c>
      <c r="E30" s="203">
        <v>5</v>
      </c>
      <c r="F30" s="203">
        <v>850</v>
      </c>
      <c r="G30" s="203"/>
      <c r="H30" s="203">
        <v>515</v>
      </c>
      <c r="I30" s="203">
        <v>236</v>
      </c>
      <c r="J30" s="203">
        <v>842</v>
      </c>
      <c r="K30" s="203">
        <v>882</v>
      </c>
      <c r="L30" s="218">
        <v>88</v>
      </c>
      <c r="M30" s="202">
        <v>3</v>
      </c>
      <c r="N30" s="203">
        <v>685</v>
      </c>
      <c r="O30" s="203">
        <v>3</v>
      </c>
      <c r="P30" s="203">
        <v>565</v>
      </c>
      <c r="Q30" s="203"/>
      <c r="R30" s="203">
        <v>120</v>
      </c>
      <c r="S30" s="203">
        <v>68</v>
      </c>
      <c r="T30" s="203">
        <v>430</v>
      </c>
      <c r="U30" s="203">
        <v>498</v>
      </c>
      <c r="V30" s="218">
        <v>28</v>
      </c>
      <c r="W30" s="226">
        <v>2</v>
      </c>
      <c r="X30" s="227">
        <v>680</v>
      </c>
      <c r="Y30" s="227">
        <v>2</v>
      </c>
      <c r="Z30" s="227">
        <v>285</v>
      </c>
      <c r="AA30" s="227"/>
      <c r="AB30" s="227">
        <v>395</v>
      </c>
      <c r="AC30" s="227">
        <v>168</v>
      </c>
      <c r="AD30" s="227">
        <v>412</v>
      </c>
      <c r="AE30" s="227">
        <v>384</v>
      </c>
      <c r="AF30" s="227">
        <v>60</v>
      </c>
      <c r="AG30" s="234">
        <v>0.0644688644688645</v>
      </c>
      <c r="AH30" s="235">
        <v>10.6</v>
      </c>
    </row>
    <row r="31" spans="1:34">
      <c r="A31" s="192"/>
      <c r="B31" s="201" t="s">
        <v>59</v>
      </c>
      <c r="C31" s="202">
        <v>12</v>
      </c>
      <c r="D31" s="203">
        <v>7750</v>
      </c>
      <c r="E31" s="203">
        <v>12</v>
      </c>
      <c r="F31" s="203">
        <v>4734</v>
      </c>
      <c r="G31" s="203"/>
      <c r="H31" s="203">
        <v>3016</v>
      </c>
      <c r="I31" s="203">
        <v>1118</v>
      </c>
      <c r="J31" s="203">
        <v>4752</v>
      </c>
      <c r="K31" s="203">
        <v>4850</v>
      </c>
      <c r="L31" s="218">
        <v>796</v>
      </c>
      <c r="M31" s="202">
        <v>6</v>
      </c>
      <c r="N31" s="203">
        <v>3650</v>
      </c>
      <c r="O31" s="203">
        <v>6</v>
      </c>
      <c r="P31" s="203">
        <v>2000</v>
      </c>
      <c r="Q31" s="203"/>
      <c r="R31" s="203">
        <v>1650</v>
      </c>
      <c r="S31" s="203">
        <v>388</v>
      </c>
      <c r="T31" s="203">
        <v>1484</v>
      </c>
      <c r="U31" s="203">
        <v>1659</v>
      </c>
      <c r="V31" s="218">
        <v>68</v>
      </c>
      <c r="W31" s="226">
        <v>6</v>
      </c>
      <c r="X31" s="227">
        <v>4100</v>
      </c>
      <c r="Y31" s="227">
        <v>6</v>
      </c>
      <c r="Z31" s="227">
        <v>2734</v>
      </c>
      <c r="AA31" s="227"/>
      <c r="AB31" s="227">
        <v>1366</v>
      </c>
      <c r="AC31" s="227">
        <v>730</v>
      </c>
      <c r="AD31" s="227">
        <v>3268</v>
      </c>
      <c r="AE31" s="227">
        <v>3191</v>
      </c>
      <c r="AF31" s="227">
        <v>728</v>
      </c>
      <c r="AG31" s="234">
        <v>0.102709677419355</v>
      </c>
      <c r="AH31" s="235">
        <v>6.69949748743719</v>
      </c>
    </row>
    <row r="32" spans="1:34">
      <c r="A32" s="192"/>
      <c r="B32" s="201" t="s">
        <v>60</v>
      </c>
      <c r="C32" s="202">
        <v>93</v>
      </c>
      <c r="D32" s="203">
        <v>24650</v>
      </c>
      <c r="E32" s="203">
        <v>60</v>
      </c>
      <c r="F32" s="203">
        <v>7523</v>
      </c>
      <c r="G32" s="203">
        <v>33</v>
      </c>
      <c r="H32" s="203">
        <v>17127</v>
      </c>
      <c r="I32" s="203">
        <v>3844</v>
      </c>
      <c r="J32" s="203">
        <v>7690</v>
      </c>
      <c r="K32" s="203">
        <v>6616</v>
      </c>
      <c r="L32" s="218">
        <v>1445</v>
      </c>
      <c r="M32" s="202">
        <v>18</v>
      </c>
      <c r="N32" s="203">
        <v>3940</v>
      </c>
      <c r="O32" s="203"/>
      <c r="P32" s="203"/>
      <c r="Q32" s="203">
        <v>18</v>
      </c>
      <c r="R32" s="203">
        <v>3940</v>
      </c>
      <c r="S32" s="203"/>
      <c r="T32" s="203"/>
      <c r="U32" s="203"/>
      <c r="V32" s="218"/>
      <c r="W32" s="226">
        <v>75</v>
      </c>
      <c r="X32" s="227">
        <v>20710</v>
      </c>
      <c r="Y32" s="227">
        <v>60</v>
      </c>
      <c r="Z32" s="227">
        <v>7523</v>
      </c>
      <c r="AA32" s="227">
        <v>15</v>
      </c>
      <c r="AB32" s="227">
        <v>13187</v>
      </c>
      <c r="AC32" s="227">
        <v>3844</v>
      </c>
      <c r="AD32" s="227">
        <v>7690</v>
      </c>
      <c r="AE32" s="227">
        <v>6616</v>
      </c>
      <c r="AF32" s="227">
        <v>1445</v>
      </c>
      <c r="AG32" s="234">
        <v>0.0586206896551724</v>
      </c>
      <c r="AH32" s="235">
        <v>7.18560553633218</v>
      </c>
    </row>
    <row r="33" spans="1:34">
      <c r="A33" s="192"/>
      <c r="B33" s="201" t="s">
        <v>61</v>
      </c>
      <c r="C33" s="202">
        <v>4</v>
      </c>
      <c r="D33" s="203">
        <v>600</v>
      </c>
      <c r="E33" s="203">
        <v>2</v>
      </c>
      <c r="F33" s="203">
        <v>158</v>
      </c>
      <c r="G33" s="203">
        <v>2</v>
      </c>
      <c r="H33" s="203">
        <v>442</v>
      </c>
      <c r="I33" s="203">
        <v>92</v>
      </c>
      <c r="J33" s="203"/>
      <c r="K33" s="203"/>
      <c r="L33" s="218"/>
      <c r="M33" s="202">
        <v>4</v>
      </c>
      <c r="N33" s="203">
        <v>600</v>
      </c>
      <c r="O33" s="203">
        <v>2</v>
      </c>
      <c r="P33" s="203">
        <v>158</v>
      </c>
      <c r="Q33" s="203">
        <v>2</v>
      </c>
      <c r="R33" s="203">
        <v>442</v>
      </c>
      <c r="S33" s="203">
        <v>92</v>
      </c>
      <c r="T33" s="203"/>
      <c r="U33" s="203"/>
      <c r="V33" s="218"/>
      <c r="W33" s="226"/>
      <c r="X33" s="227"/>
      <c r="Y33" s="227"/>
      <c r="Z33" s="227"/>
      <c r="AA33" s="227"/>
      <c r="AB33" s="227"/>
      <c r="AC33" s="227"/>
      <c r="AD33" s="227"/>
      <c r="AE33" s="227"/>
      <c r="AF33" s="227"/>
      <c r="AG33" s="234">
        <v>0</v>
      </c>
      <c r="AH33" s="235" t="s">
        <v>49</v>
      </c>
    </row>
    <row r="34" spans="1:34">
      <c r="A34" s="192"/>
      <c r="B34" s="201" t="s">
        <v>62</v>
      </c>
      <c r="C34" s="202">
        <v>8</v>
      </c>
      <c r="D34" s="203">
        <v>720</v>
      </c>
      <c r="E34" s="203">
        <v>2</v>
      </c>
      <c r="F34" s="203">
        <v>60</v>
      </c>
      <c r="G34" s="203">
        <v>6</v>
      </c>
      <c r="H34" s="203">
        <v>660</v>
      </c>
      <c r="I34" s="203">
        <v>48</v>
      </c>
      <c r="J34" s="203"/>
      <c r="K34" s="203"/>
      <c r="L34" s="218"/>
      <c r="M34" s="202">
        <v>6</v>
      </c>
      <c r="N34" s="203">
        <v>620</v>
      </c>
      <c r="O34" s="203">
        <v>2</v>
      </c>
      <c r="P34" s="203">
        <v>60</v>
      </c>
      <c r="Q34" s="203">
        <v>4</v>
      </c>
      <c r="R34" s="203">
        <v>560</v>
      </c>
      <c r="S34" s="203">
        <v>48</v>
      </c>
      <c r="T34" s="203"/>
      <c r="U34" s="203"/>
      <c r="V34" s="218"/>
      <c r="W34" s="226">
        <v>2</v>
      </c>
      <c r="X34" s="227">
        <v>100</v>
      </c>
      <c r="Y34" s="227"/>
      <c r="Z34" s="227"/>
      <c r="AA34" s="227">
        <v>2</v>
      </c>
      <c r="AB34" s="227">
        <v>100</v>
      </c>
      <c r="AC34" s="227"/>
      <c r="AD34" s="227"/>
      <c r="AE34" s="227"/>
      <c r="AF34" s="227"/>
      <c r="AG34" s="234">
        <v>0</v>
      </c>
      <c r="AH34" s="235" t="s">
        <v>49</v>
      </c>
    </row>
    <row r="35" spans="1:34">
      <c r="A35" s="207" t="s">
        <v>63</v>
      </c>
      <c r="B35" s="208"/>
      <c r="C35" s="209">
        <v>155</v>
      </c>
      <c r="D35" s="210">
        <v>43360</v>
      </c>
      <c r="E35" s="210">
        <v>101</v>
      </c>
      <c r="F35" s="210">
        <v>17502</v>
      </c>
      <c r="G35" s="210">
        <v>54</v>
      </c>
      <c r="H35" s="210">
        <v>25858</v>
      </c>
      <c r="I35" s="210">
        <v>6720</v>
      </c>
      <c r="J35" s="210">
        <v>16266</v>
      </c>
      <c r="K35" s="210">
        <v>15326</v>
      </c>
      <c r="L35" s="220">
        <v>2488</v>
      </c>
      <c r="M35" s="209">
        <v>68</v>
      </c>
      <c r="N35" s="210">
        <v>17070</v>
      </c>
      <c r="O35" s="210">
        <v>31</v>
      </c>
      <c r="P35" s="210">
        <v>6479</v>
      </c>
      <c r="Q35" s="210">
        <v>37</v>
      </c>
      <c r="R35" s="210">
        <v>10591</v>
      </c>
      <c r="S35" s="210">
        <v>1733</v>
      </c>
      <c r="T35" s="210">
        <v>3939</v>
      </c>
      <c r="U35" s="210">
        <v>4364</v>
      </c>
      <c r="V35" s="220">
        <v>180</v>
      </c>
      <c r="W35" s="230">
        <v>87</v>
      </c>
      <c r="X35" s="230">
        <v>26290</v>
      </c>
      <c r="Y35" s="230">
        <v>70</v>
      </c>
      <c r="Z35" s="230">
        <v>11023</v>
      </c>
      <c r="AA35" s="230">
        <v>17</v>
      </c>
      <c r="AB35" s="230">
        <v>15267</v>
      </c>
      <c r="AC35" s="230">
        <v>4987</v>
      </c>
      <c r="AD35" s="230">
        <v>12327</v>
      </c>
      <c r="AE35" s="230">
        <v>10962</v>
      </c>
      <c r="AF35" s="230">
        <v>2308</v>
      </c>
      <c r="AG35" s="234">
        <v>0.057380073800738</v>
      </c>
      <c r="AH35" s="235">
        <v>8.19099678456592</v>
      </c>
    </row>
    <row r="36" ht="12" spans="1:34">
      <c r="A36" s="211" t="s">
        <v>64</v>
      </c>
      <c r="B36" s="212"/>
      <c r="C36" s="213">
        <v>379</v>
      </c>
      <c r="D36" s="214">
        <v>64501</v>
      </c>
      <c r="E36" s="214">
        <v>278</v>
      </c>
      <c r="F36" s="214">
        <v>32041</v>
      </c>
      <c r="G36" s="214">
        <v>101</v>
      </c>
      <c r="H36" s="214">
        <v>32460</v>
      </c>
      <c r="I36" s="214">
        <v>12594</v>
      </c>
      <c r="J36" s="214">
        <v>27272</v>
      </c>
      <c r="K36" s="214">
        <v>27053</v>
      </c>
      <c r="L36" s="221">
        <v>5287</v>
      </c>
      <c r="M36" s="213">
        <v>182</v>
      </c>
      <c r="N36" s="214">
        <v>31582</v>
      </c>
      <c r="O36" s="214">
        <v>113</v>
      </c>
      <c r="P36" s="214">
        <v>17599</v>
      </c>
      <c r="Q36" s="214">
        <v>69</v>
      </c>
      <c r="R36" s="214">
        <v>13983</v>
      </c>
      <c r="S36" s="214">
        <v>4239</v>
      </c>
      <c r="T36" s="214">
        <v>10930</v>
      </c>
      <c r="U36" s="214">
        <v>13349</v>
      </c>
      <c r="V36" s="221">
        <v>1879</v>
      </c>
      <c r="W36" s="231">
        <v>197</v>
      </c>
      <c r="X36" s="231">
        <v>32919</v>
      </c>
      <c r="Y36" s="231">
        <v>165</v>
      </c>
      <c r="Z36" s="231">
        <v>14442</v>
      </c>
      <c r="AA36" s="231">
        <v>32</v>
      </c>
      <c r="AB36" s="231">
        <v>18477</v>
      </c>
      <c r="AC36" s="231">
        <v>8355</v>
      </c>
      <c r="AD36" s="231">
        <v>16342</v>
      </c>
      <c r="AE36" s="231">
        <v>13704</v>
      </c>
      <c r="AF36" s="231">
        <v>3408</v>
      </c>
      <c r="AG36" s="240">
        <v>0.0819677214306755</v>
      </c>
      <c r="AH36" s="241">
        <v>27.613902023832</v>
      </c>
    </row>
  </sheetData>
  <mergeCells count="2">
    <mergeCell ref="C1:L1"/>
    <mergeCell ref="M1:V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J29" sqref="J29"/>
    </sheetView>
  </sheetViews>
  <sheetFormatPr defaultColWidth="9.125" defaultRowHeight="14.25" customHeight="1" outlineLevelRow="5" outlineLevelCol="4"/>
  <cols>
    <col min="1" max="1" width="7.5" style="173" customWidth="1"/>
    <col min="2" max="5" width="13" style="173" customWidth="1"/>
    <col min="6" max="16384" width="9.125" style="173"/>
  </cols>
  <sheetData>
    <row r="1" customHeight="1" spans="1:5">
      <c r="A1" s="175" t="s">
        <v>65</v>
      </c>
      <c r="B1" s="163" t="s">
        <v>66</v>
      </c>
      <c r="C1" s="163" t="s">
        <v>67</v>
      </c>
      <c r="D1" s="175" t="s">
        <v>68</v>
      </c>
      <c r="E1" s="175" t="s">
        <v>69</v>
      </c>
    </row>
    <row r="2" customHeight="1" spans="1:5">
      <c r="A2" s="183" t="s">
        <v>70</v>
      </c>
      <c r="B2" s="184">
        <v>14.35637</v>
      </c>
      <c r="C2" s="184">
        <v>6.15849</v>
      </c>
      <c r="D2" s="184">
        <v>0.705576743500271</v>
      </c>
      <c r="E2" s="185">
        <v>0.723898018195923</v>
      </c>
    </row>
    <row r="3" customHeight="1" spans="1:5">
      <c r="A3" s="186" t="s">
        <v>71</v>
      </c>
      <c r="B3" s="187">
        <v>16.19066</v>
      </c>
      <c r="C3" s="187">
        <v>11.05545</v>
      </c>
      <c r="D3" s="187">
        <v>0.679754307594129</v>
      </c>
      <c r="E3" s="188">
        <v>0.758917171217925</v>
      </c>
    </row>
    <row r="4" customHeight="1" spans="1:5">
      <c r="A4" s="186" t="s">
        <v>72</v>
      </c>
      <c r="B4" s="187">
        <v>17.977312</v>
      </c>
      <c r="C4" s="187">
        <v>9.70272599999999</v>
      </c>
      <c r="D4" s="187">
        <v>0.739627497850316</v>
      </c>
      <c r="E4" s="188">
        <v>0.669038165833477</v>
      </c>
    </row>
    <row r="5" customHeight="1" spans="1:5">
      <c r="A5" s="186" t="s">
        <v>73</v>
      </c>
      <c r="B5" s="187">
        <v>1.01036</v>
      </c>
      <c r="C5" s="187">
        <v>1.6683</v>
      </c>
      <c r="D5" s="187">
        <v>0.729133290033918</v>
      </c>
      <c r="E5" s="188">
        <v>0.627039013756296</v>
      </c>
    </row>
    <row r="6" customHeight="1" spans="1:5">
      <c r="A6" s="189" t="s">
        <v>64</v>
      </c>
      <c r="B6" s="190">
        <v>49.534702</v>
      </c>
      <c r="C6" s="190">
        <v>28.584966</v>
      </c>
      <c r="D6" s="190">
        <v>0.709087163777431</v>
      </c>
      <c r="E6" s="191">
        <v>0.710399051640369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opLeftCell="A7" workbookViewId="0">
      <selection activeCell="L25" sqref="L25"/>
    </sheetView>
  </sheetViews>
  <sheetFormatPr defaultColWidth="9" defaultRowHeight="13.5" customHeight="1" outlineLevelRow="5" outlineLevelCol="6"/>
  <cols>
    <col min="1" max="1" width="7.5" style="173" customWidth="1"/>
    <col min="2" max="5" width="13" style="173" customWidth="1"/>
    <col min="6" max="6" width="9.75" style="173" customWidth="1"/>
    <col min="7" max="7" width="11.375" style="173" customWidth="1"/>
    <col min="8" max="16384" width="9" style="173"/>
  </cols>
  <sheetData>
    <row r="1" customHeight="1" spans="1:7">
      <c r="A1" s="174" t="s">
        <v>74</v>
      </c>
      <c r="B1" s="163" t="s">
        <v>66</v>
      </c>
      <c r="C1" s="163" t="s">
        <v>67</v>
      </c>
      <c r="D1" s="163" t="s">
        <v>75</v>
      </c>
      <c r="E1" s="175" t="s">
        <v>76</v>
      </c>
      <c r="F1" s="106"/>
      <c r="G1" s="106"/>
    </row>
    <row r="2" customHeight="1" spans="1:5">
      <c r="A2" s="62" t="s">
        <v>70</v>
      </c>
      <c r="B2" s="166">
        <v>14.35637</v>
      </c>
      <c r="C2" s="166">
        <v>6.15849</v>
      </c>
      <c r="D2" s="85">
        <v>0.551967175546462</v>
      </c>
      <c r="E2" s="176">
        <v>0.566973884832159</v>
      </c>
    </row>
    <row r="3" customHeight="1" spans="1:5">
      <c r="A3" s="105" t="s">
        <v>71</v>
      </c>
      <c r="B3" s="168">
        <v>16.19066</v>
      </c>
      <c r="C3" s="168">
        <v>11.05545</v>
      </c>
      <c r="D3" s="177">
        <v>0.520550119636874</v>
      </c>
      <c r="E3" s="178">
        <v>0.570365385398151</v>
      </c>
    </row>
    <row r="4" customHeight="1" spans="1:5">
      <c r="A4" s="105" t="s">
        <v>72</v>
      </c>
      <c r="B4" s="168">
        <v>17.977312</v>
      </c>
      <c r="C4" s="168">
        <v>9.70272599999999</v>
      </c>
      <c r="D4" s="177">
        <v>0.564974730371257</v>
      </c>
      <c r="E4" s="178">
        <v>0.553266061517144</v>
      </c>
    </row>
    <row r="5" customHeight="1" spans="1:5">
      <c r="A5" s="105" t="s">
        <v>73</v>
      </c>
      <c r="B5" s="168">
        <v>1.01036</v>
      </c>
      <c r="C5" s="168">
        <v>1.6683</v>
      </c>
      <c r="D5" s="177">
        <v>0.532983293083653</v>
      </c>
      <c r="E5" s="178">
        <v>0.454390697116826</v>
      </c>
    </row>
    <row r="6" customHeight="1" spans="1:5">
      <c r="A6" s="179" t="s">
        <v>64</v>
      </c>
      <c r="B6" s="180">
        <v>49.534702</v>
      </c>
      <c r="C6" s="180">
        <v>28.584966</v>
      </c>
      <c r="D6" s="181">
        <v>0.54603189093577</v>
      </c>
      <c r="E6" s="182">
        <v>0.557061988459247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34" sqref="C34"/>
    </sheetView>
  </sheetViews>
  <sheetFormatPr defaultColWidth="9" defaultRowHeight="15.75" customHeight="1" outlineLevelRow="5" outlineLevelCol="3"/>
  <cols>
    <col min="1" max="1" width="7.5" style="95" customWidth="1"/>
    <col min="2" max="3" width="13" style="95" customWidth="1"/>
    <col min="4" max="4" width="6.375" style="95" customWidth="1"/>
    <col min="5" max="16384" width="9" style="95"/>
  </cols>
  <sheetData>
    <row r="1" customHeight="1" spans="1:4">
      <c r="A1" s="162" t="s">
        <v>74</v>
      </c>
      <c r="B1" s="163" t="s">
        <v>66</v>
      </c>
      <c r="C1" s="163" t="s">
        <v>67</v>
      </c>
      <c r="D1" s="164" t="s">
        <v>26</v>
      </c>
    </row>
    <row r="2" customHeight="1" spans="1:4">
      <c r="A2" s="165" t="s">
        <v>70</v>
      </c>
      <c r="B2" s="166">
        <v>14.35637</v>
      </c>
      <c r="C2" s="166">
        <v>6.15849</v>
      </c>
      <c r="D2" s="86">
        <v>17.5506598024279</v>
      </c>
    </row>
    <row r="3" customHeight="1" spans="1:4">
      <c r="A3" s="167" t="s">
        <v>71</v>
      </c>
      <c r="B3" s="168">
        <v>16.19066</v>
      </c>
      <c r="C3" s="168">
        <v>11.05545</v>
      </c>
      <c r="D3" s="169">
        <v>15.8840712432405</v>
      </c>
    </row>
    <row r="4" customHeight="1" spans="1:4">
      <c r="A4" s="167" t="s">
        <v>72</v>
      </c>
      <c r="B4" s="168">
        <v>17.977312</v>
      </c>
      <c r="C4" s="168">
        <v>9.70272599999999</v>
      </c>
      <c r="D4" s="169">
        <v>15.1878921373</v>
      </c>
    </row>
    <row r="5" customHeight="1" spans="1:4">
      <c r="A5" s="167" t="s">
        <v>73</v>
      </c>
      <c r="B5" s="168">
        <v>1.01036</v>
      </c>
      <c r="C5" s="168">
        <v>1.6683</v>
      </c>
      <c r="D5" s="169">
        <v>33.777450025258</v>
      </c>
    </row>
    <row r="6" customHeight="1" spans="1:4">
      <c r="A6" s="170" t="s">
        <v>64</v>
      </c>
      <c r="B6" s="171">
        <v>49.534702</v>
      </c>
      <c r="C6" s="171">
        <v>28.584966</v>
      </c>
      <c r="D6" s="172">
        <v>16.4822027499034</v>
      </c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11"/>
  <sheetViews>
    <sheetView workbookViewId="0">
      <pane xSplit="2" ySplit="3" topLeftCell="K4" activePane="bottomRight" state="frozen"/>
      <selection/>
      <selection pane="topRight"/>
      <selection pane="bottomLeft"/>
      <selection pane="bottomRight" activeCell="BP14" sqref="BP14"/>
    </sheetView>
  </sheetViews>
  <sheetFormatPr defaultColWidth="11.25" defaultRowHeight="11.25"/>
  <cols>
    <col min="1" max="1" width="11.375" style="95" customWidth="1"/>
    <col min="2" max="2" width="25.5" style="95" customWidth="1"/>
    <col min="3" max="3" width="5.25" style="95" hidden="1" customWidth="1" outlineLevel="1"/>
    <col min="4" max="5" width="7.5" style="95" hidden="1" customWidth="1" outlineLevel="1"/>
    <col min="6" max="6" width="6.75" style="95" hidden="1" customWidth="1" outlineLevel="1"/>
    <col min="7" max="7" width="5.25" style="95" hidden="1" customWidth="1" outlineLevel="1"/>
    <col min="8" max="9" width="7.5" style="95" hidden="1" customWidth="1" outlineLevel="1"/>
    <col min="10" max="10" width="6.75" style="95" hidden="1" customWidth="1" outlineLevel="1"/>
    <col min="11" max="11" width="8" style="95" customWidth="1" collapsed="1"/>
    <col min="12" max="12" width="8" style="96" customWidth="1"/>
    <col min="13" max="13" width="5.25" style="95" hidden="1" customWidth="1" outlineLevel="1"/>
    <col min="14" max="16" width="6.75" style="95" hidden="1" customWidth="1" outlineLevel="1"/>
    <col min="17" max="17" width="5.25" style="95" hidden="1" customWidth="1" outlineLevel="1"/>
    <col min="18" max="20" width="6.75" style="95" hidden="1" customWidth="1" outlineLevel="1"/>
    <col min="21" max="21" width="8" style="95" customWidth="1" collapsed="1"/>
    <col min="22" max="22" width="8" style="96" customWidth="1"/>
    <col min="23" max="23" width="5.25" style="95" hidden="1" customWidth="1" outlineLevel="1"/>
    <col min="24" max="26" width="6.75" style="95" hidden="1" customWidth="1" outlineLevel="1"/>
    <col min="27" max="27" width="5.25" style="95" hidden="1" customWidth="1" outlineLevel="1"/>
    <col min="28" max="30" width="6.75" style="95" hidden="1" customWidth="1" outlineLevel="1"/>
    <col min="31" max="31" width="8" style="95" customWidth="1" collapsed="1"/>
    <col min="32" max="32" width="8" style="96" customWidth="1"/>
    <col min="33" max="33" width="5.25" style="95" hidden="1" customWidth="1" outlineLevel="1"/>
    <col min="34" max="36" width="6.75" style="95" hidden="1" customWidth="1" outlineLevel="1"/>
    <col min="37" max="37" width="5.25" style="95" hidden="1" customWidth="1" outlineLevel="1"/>
    <col min="38" max="40" width="6.75" style="95" hidden="1" customWidth="1" outlineLevel="1"/>
    <col min="41" max="41" width="8" style="95" customWidth="1" collapsed="1"/>
    <col min="42" max="42" width="8" style="96" customWidth="1"/>
    <col min="43" max="43" width="5.25" style="95" hidden="1" customWidth="1" outlineLevel="1"/>
    <col min="44" max="46" width="6.75" style="95" hidden="1" customWidth="1" outlineLevel="1"/>
    <col min="47" max="47" width="5.25" style="95" hidden="1" customWidth="1" outlineLevel="1"/>
    <col min="48" max="50" width="6.75" style="95" hidden="1" customWidth="1" outlineLevel="1"/>
    <col min="51" max="51" width="8" style="95" customWidth="1" collapsed="1"/>
    <col min="52" max="52" width="8" style="96" customWidth="1"/>
    <col min="53" max="53" width="5.25" style="95" hidden="1" customWidth="1" outlineLevel="1"/>
    <col min="54" max="56" width="6.75" style="95" hidden="1" customWidth="1" outlineLevel="1"/>
    <col min="57" max="57" width="5.25" style="95" hidden="1" customWidth="1" outlineLevel="1"/>
    <col min="58" max="60" width="6.75" style="95" hidden="1" customWidth="1" outlineLevel="1"/>
    <col min="61" max="61" width="6.75" style="97" hidden="1" customWidth="1" outlineLevel="1"/>
    <col min="62" max="63" width="7.5" style="95" hidden="1" customWidth="1" outlineLevel="1"/>
    <col min="64" max="64" width="7.5" style="95" customWidth="1" collapsed="1"/>
    <col min="65" max="65" width="9" style="95" customWidth="1"/>
    <col min="66" max="66" width="7.5" style="95" customWidth="1"/>
    <col min="67" max="16384" width="11.25" style="95"/>
  </cols>
  <sheetData>
    <row r="1" ht="13.5" customHeight="1" spans="1:66">
      <c r="A1" s="61"/>
      <c r="B1" s="98"/>
      <c r="C1" s="99" t="s">
        <v>77</v>
      </c>
      <c r="D1" s="100"/>
      <c r="E1" s="100"/>
      <c r="F1" s="100"/>
      <c r="G1" s="100"/>
      <c r="H1" s="100"/>
      <c r="I1" s="100"/>
      <c r="J1" s="100"/>
      <c r="K1" s="100"/>
      <c r="L1" s="110"/>
      <c r="M1" s="99" t="s">
        <v>78</v>
      </c>
      <c r="N1" s="100"/>
      <c r="O1" s="100"/>
      <c r="P1" s="100"/>
      <c r="Q1" s="100"/>
      <c r="R1" s="100"/>
      <c r="S1" s="100"/>
      <c r="T1" s="100"/>
      <c r="U1" s="100"/>
      <c r="V1" s="110"/>
      <c r="W1" s="99" t="s">
        <v>79</v>
      </c>
      <c r="X1" s="100"/>
      <c r="Y1" s="100"/>
      <c r="Z1" s="100"/>
      <c r="AA1" s="100"/>
      <c r="AB1" s="100"/>
      <c r="AC1" s="100"/>
      <c r="AD1" s="100"/>
      <c r="AE1" s="100"/>
      <c r="AF1" s="110"/>
      <c r="AG1" s="99" t="s">
        <v>80</v>
      </c>
      <c r="AH1" s="100"/>
      <c r="AI1" s="100"/>
      <c r="AJ1" s="100"/>
      <c r="AK1" s="100"/>
      <c r="AL1" s="100"/>
      <c r="AM1" s="100"/>
      <c r="AN1" s="100"/>
      <c r="AO1" s="100"/>
      <c r="AP1" s="110"/>
      <c r="AQ1" s="99" t="s">
        <v>81</v>
      </c>
      <c r="AR1" s="100"/>
      <c r="AS1" s="100"/>
      <c r="AT1" s="100"/>
      <c r="AU1" s="100"/>
      <c r="AV1" s="100"/>
      <c r="AW1" s="100"/>
      <c r="AX1" s="100"/>
      <c r="AY1" s="100"/>
      <c r="AZ1" s="100"/>
      <c r="BA1" s="103" t="s">
        <v>82</v>
      </c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11"/>
    </row>
    <row r="2" ht="13.5" customHeight="1" spans="1:66">
      <c r="A2" s="61">
        <v>10000</v>
      </c>
      <c r="B2" s="98"/>
      <c r="C2" s="101" t="s">
        <v>83</v>
      </c>
      <c r="D2" s="102"/>
      <c r="E2" s="102"/>
      <c r="F2" s="102"/>
      <c r="G2" s="103" t="s">
        <v>84</v>
      </c>
      <c r="H2" s="104"/>
      <c r="I2" s="104"/>
      <c r="J2" s="111"/>
      <c r="K2" s="112" t="s">
        <v>85</v>
      </c>
      <c r="L2" s="113" t="s">
        <v>86</v>
      </c>
      <c r="M2" s="101" t="s">
        <v>83</v>
      </c>
      <c r="N2" s="102"/>
      <c r="O2" s="102"/>
      <c r="P2" s="102"/>
      <c r="Q2" s="103" t="s">
        <v>84</v>
      </c>
      <c r="R2" s="104"/>
      <c r="S2" s="104"/>
      <c r="T2" s="111"/>
      <c r="U2" s="112" t="s">
        <v>85</v>
      </c>
      <c r="V2" s="113" t="s">
        <v>86</v>
      </c>
      <c r="W2" s="101" t="s">
        <v>83</v>
      </c>
      <c r="X2" s="102"/>
      <c r="Y2" s="102"/>
      <c r="Z2" s="102"/>
      <c r="AA2" s="103" t="s">
        <v>84</v>
      </c>
      <c r="AB2" s="104"/>
      <c r="AC2" s="104"/>
      <c r="AD2" s="111"/>
      <c r="AE2" s="112" t="s">
        <v>85</v>
      </c>
      <c r="AF2" s="113" t="s">
        <v>86</v>
      </c>
      <c r="AG2" s="101" t="s">
        <v>83</v>
      </c>
      <c r="AH2" s="102"/>
      <c r="AI2" s="102"/>
      <c r="AJ2" s="102"/>
      <c r="AK2" s="103" t="s">
        <v>84</v>
      </c>
      <c r="AL2" s="104"/>
      <c r="AM2" s="104"/>
      <c r="AN2" s="111"/>
      <c r="AO2" s="112" t="s">
        <v>85</v>
      </c>
      <c r="AP2" s="113" t="s">
        <v>86</v>
      </c>
      <c r="AQ2" s="101" t="s">
        <v>83</v>
      </c>
      <c r="AR2" s="102"/>
      <c r="AS2" s="102"/>
      <c r="AT2" s="102"/>
      <c r="AU2" s="103" t="s">
        <v>84</v>
      </c>
      <c r="AV2" s="104"/>
      <c r="AW2" s="104"/>
      <c r="AX2" s="111"/>
      <c r="AY2" s="112" t="s">
        <v>85</v>
      </c>
      <c r="AZ2" s="113" t="s">
        <v>86</v>
      </c>
      <c r="BA2" s="122" t="s">
        <v>83</v>
      </c>
      <c r="BB2" s="123"/>
      <c r="BC2" s="123"/>
      <c r="BD2" s="124"/>
      <c r="BE2" s="125" t="s">
        <v>84</v>
      </c>
      <c r="BF2" s="114"/>
      <c r="BG2" s="114"/>
      <c r="BH2" s="114"/>
      <c r="BI2" s="126"/>
      <c r="BJ2" s="127" t="s">
        <v>87</v>
      </c>
      <c r="BK2" s="128" t="s">
        <v>88</v>
      </c>
      <c r="BL2" s="129" t="s">
        <v>85</v>
      </c>
      <c r="BM2" s="146" t="s">
        <v>89</v>
      </c>
      <c r="BN2" s="147" t="s">
        <v>90</v>
      </c>
    </row>
    <row r="3" ht="13.5" customHeight="1" spans="1:66">
      <c r="A3" s="62" t="s">
        <v>74</v>
      </c>
      <c r="B3" s="62" t="s">
        <v>91</v>
      </c>
      <c r="C3" s="62" t="s">
        <v>92</v>
      </c>
      <c r="D3" s="61" t="s">
        <v>93</v>
      </c>
      <c r="E3" s="61" t="s">
        <v>94</v>
      </c>
      <c r="F3" s="100" t="s">
        <v>95</v>
      </c>
      <c r="G3" s="105" t="s">
        <v>92</v>
      </c>
      <c r="H3" s="106" t="s">
        <v>93</v>
      </c>
      <c r="I3" s="106" t="s">
        <v>94</v>
      </c>
      <c r="J3" s="114" t="s">
        <v>95</v>
      </c>
      <c r="K3" s="115"/>
      <c r="L3" s="116"/>
      <c r="M3" s="62" t="s">
        <v>92</v>
      </c>
      <c r="N3" s="117" t="s">
        <v>93</v>
      </c>
      <c r="O3" s="117" t="s">
        <v>94</v>
      </c>
      <c r="P3" s="100" t="s">
        <v>95</v>
      </c>
      <c r="Q3" s="105" t="s">
        <v>92</v>
      </c>
      <c r="R3" s="106" t="s">
        <v>93</v>
      </c>
      <c r="S3" s="106" t="s">
        <v>94</v>
      </c>
      <c r="T3" s="114" t="s">
        <v>95</v>
      </c>
      <c r="U3" s="115"/>
      <c r="V3" s="116"/>
      <c r="W3" s="62" t="s">
        <v>92</v>
      </c>
      <c r="X3" s="117" t="s">
        <v>93</v>
      </c>
      <c r="Y3" s="117" t="s">
        <v>94</v>
      </c>
      <c r="Z3" s="100" t="s">
        <v>95</v>
      </c>
      <c r="AA3" s="105" t="s">
        <v>92</v>
      </c>
      <c r="AB3" s="106" t="s">
        <v>93</v>
      </c>
      <c r="AC3" s="106" t="s">
        <v>94</v>
      </c>
      <c r="AD3" s="114" t="s">
        <v>95</v>
      </c>
      <c r="AE3" s="115"/>
      <c r="AF3" s="116"/>
      <c r="AG3" s="62" t="s">
        <v>92</v>
      </c>
      <c r="AH3" s="117" t="s">
        <v>93</v>
      </c>
      <c r="AI3" s="117" t="s">
        <v>94</v>
      </c>
      <c r="AJ3" s="100" t="s">
        <v>95</v>
      </c>
      <c r="AK3" s="105" t="s">
        <v>92</v>
      </c>
      <c r="AL3" s="106" t="s">
        <v>93</v>
      </c>
      <c r="AM3" s="106" t="s">
        <v>94</v>
      </c>
      <c r="AN3" s="114" t="s">
        <v>95</v>
      </c>
      <c r="AO3" s="115"/>
      <c r="AP3" s="116"/>
      <c r="AQ3" s="62" t="s">
        <v>92</v>
      </c>
      <c r="AR3" s="117" t="s">
        <v>93</v>
      </c>
      <c r="AS3" s="117" t="s">
        <v>94</v>
      </c>
      <c r="AT3" s="100" t="s">
        <v>95</v>
      </c>
      <c r="AU3" s="105" t="s">
        <v>92</v>
      </c>
      <c r="AV3" s="106" t="s">
        <v>93</v>
      </c>
      <c r="AW3" s="106" t="s">
        <v>94</v>
      </c>
      <c r="AX3" s="114" t="s">
        <v>95</v>
      </c>
      <c r="AY3" s="115"/>
      <c r="AZ3" s="116"/>
      <c r="BA3" s="62" t="s">
        <v>92</v>
      </c>
      <c r="BB3" s="117" t="s">
        <v>93</v>
      </c>
      <c r="BC3" s="117" t="s">
        <v>94</v>
      </c>
      <c r="BD3" s="100" t="s">
        <v>95</v>
      </c>
      <c r="BE3" s="130" t="s">
        <v>92</v>
      </c>
      <c r="BF3" s="131" t="s">
        <v>93</v>
      </c>
      <c r="BG3" s="131" t="s">
        <v>94</v>
      </c>
      <c r="BH3" s="132" t="s">
        <v>95</v>
      </c>
      <c r="BI3" s="133" t="s">
        <v>26</v>
      </c>
      <c r="BJ3" s="134"/>
      <c r="BK3" s="135"/>
      <c r="BL3" s="136"/>
      <c r="BM3" s="148"/>
      <c r="BN3" s="149"/>
    </row>
    <row r="4" ht="13.5" customHeight="1" spans="1:66">
      <c r="A4" s="62" t="s">
        <v>70</v>
      </c>
      <c r="B4" s="62" t="s">
        <v>96</v>
      </c>
      <c r="C4" s="84">
        <v>399</v>
      </c>
      <c r="D4" s="61">
        <v>8.3067</v>
      </c>
      <c r="E4" s="61">
        <v>5.991</v>
      </c>
      <c r="F4" s="64">
        <f>E4/D4</f>
        <v>0.721225035212539</v>
      </c>
      <c r="G4" s="84">
        <v>578</v>
      </c>
      <c r="H4" s="64">
        <v>13.66</v>
      </c>
      <c r="I4" s="64">
        <v>11.0887</v>
      </c>
      <c r="J4" s="64">
        <f>I4/H4</f>
        <v>0.811764275256223</v>
      </c>
      <c r="K4" s="118">
        <f t="shared" ref="K4:K58" si="0">IFERROR(J4-F4,"")</f>
        <v>0.0905392400436832</v>
      </c>
      <c r="L4" s="119">
        <f t="shared" ref="L4:L67" si="1">IFERROR(I4/E4-1,"")</f>
        <v>0.850893006175931</v>
      </c>
      <c r="M4" s="84">
        <v>145</v>
      </c>
      <c r="N4" s="64">
        <v>4.0833</v>
      </c>
      <c r="O4" s="64">
        <v>2.296</v>
      </c>
      <c r="P4" s="64">
        <f>O4/N4</f>
        <v>0.562290304410648</v>
      </c>
      <c r="Q4" s="84">
        <v>280</v>
      </c>
      <c r="R4" s="64">
        <v>7.4233</v>
      </c>
      <c r="S4" s="64">
        <v>6.3635</v>
      </c>
      <c r="T4" s="64">
        <f>S4/R4</f>
        <v>0.857233305942101</v>
      </c>
      <c r="U4" s="118">
        <f t="shared" ref="U4:U58" si="2">IFERROR(T4-P4,"")</f>
        <v>0.294943001531453</v>
      </c>
      <c r="V4" s="119">
        <f t="shared" ref="V4:V67" si="3">IFERROR(S4/O4-1,"")</f>
        <v>1.77155923344948</v>
      </c>
      <c r="W4" s="84">
        <v>108</v>
      </c>
      <c r="X4" s="64">
        <v>1.8918</v>
      </c>
      <c r="Y4" s="64">
        <v>1.6879</v>
      </c>
      <c r="Z4" s="64">
        <f>Y4/X4</f>
        <v>0.892219050639602</v>
      </c>
      <c r="AA4" s="84">
        <v>80</v>
      </c>
      <c r="AB4" s="64">
        <v>2.5697</v>
      </c>
      <c r="AC4" s="64">
        <v>1.6563</v>
      </c>
      <c r="AD4" s="64">
        <f>AC4/AB4</f>
        <v>0.644549947464685</v>
      </c>
      <c r="AE4" s="118">
        <f t="shared" ref="AE4:AE58" si="4">IFERROR(AD4-Z4,"")</f>
        <v>-0.247669103174918</v>
      </c>
      <c r="AF4" s="119">
        <f t="shared" ref="AF4:AF67" si="5">IFERROR(AC4/Y4-1,"")</f>
        <v>-0.0187214882398246</v>
      </c>
      <c r="AG4" s="84">
        <v>49</v>
      </c>
      <c r="AH4" s="64">
        <v>0.7747</v>
      </c>
      <c r="AI4" s="64">
        <v>0.5793</v>
      </c>
      <c r="AJ4" s="64">
        <f>AI4/AH4</f>
        <v>0.747773331612237</v>
      </c>
      <c r="AK4" s="84">
        <v>133</v>
      </c>
      <c r="AL4" s="64">
        <v>2.9451</v>
      </c>
      <c r="AM4" s="64">
        <v>1.9153</v>
      </c>
      <c r="AN4" s="64">
        <f>AM4/AL4</f>
        <v>0.650334453838579</v>
      </c>
      <c r="AO4" s="118">
        <f t="shared" ref="AO4:AO58" si="6">IFERROR(AN4-AJ4,"")</f>
        <v>-0.0974388777736577</v>
      </c>
      <c r="AP4" s="119">
        <f t="shared" ref="AP4:AP67" si="7">IFERROR(AM4/AI4-1,"")</f>
        <v>2.30623165889867</v>
      </c>
      <c r="AQ4" s="84">
        <v>64</v>
      </c>
      <c r="AR4" s="64">
        <v>1.0409</v>
      </c>
      <c r="AS4" s="64">
        <v>0.9118</v>
      </c>
      <c r="AT4" s="64">
        <f>IFERROR(AS4/AR4,"")</f>
        <v>0.875972715918916</v>
      </c>
      <c r="AU4" s="84">
        <v>85</v>
      </c>
      <c r="AV4" s="64">
        <v>0.7219</v>
      </c>
      <c r="AW4" s="64">
        <v>1.1536</v>
      </c>
      <c r="AX4" s="64">
        <f>AW4/AV4</f>
        <v>1.59800526388696</v>
      </c>
      <c r="AY4" s="118">
        <f t="shared" ref="AY4" si="8">IFERROR(AX4-AT4,"")</f>
        <v>0.722032547968048</v>
      </c>
      <c r="AZ4" s="119">
        <f t="shared" ref="AZ4" si="9">IFERROR(AW4/AS4-1,"")</f>
        <v>0.265189734590919</v>
      </c>
      <c r="BA4" s="84">
        <v>127</v>
      </c>
      <c r="BB4" s="64">
        <v>1.8351</v>
      </c>
      <c r="BC4" s="64">
        <v>1.641</v>
      </c>
      <c r="BD4" s="64">
        <f>BC4/BB4</f>
        <v>0.894229197318947</v>
      </c>
      <c r="BE4" s="107"/>
      <c r="BF4" s="137">
        <v>0</v>
      </c>
      <c r="BG4" s="137">
        <v>0</v>
      </c>
      <c r="BH4" s="137" t="e">
        <f>BG4/BF4</f>
        <v>#DIV/0!</v>
      </c>
      <c r="BI4" s="138" t="str">
        <f>IFERROR(BN4/((BF4/4)*30),"")</f>
        <v/>
      </c>
      <c r="BJ4" s="139">
        <f>IFERROR(BE4/4*31,"")</f>
        <v>0</v>
      </c>
      <c r="BK4" s="140">
        <f>IFERROR(BG4/4*31,"")</f>
        <v>0</v>
      </c>
      <c r="BL4" s="141" t="str">
        <f>IFERROR(BH4-BD4,"")</f>
        <v/>
      </c>
      <c r="BM4" s="150">
        <f>IFERROR(BK4/BC4-1,"")</f>
        <v>-1</v>
      </c>
      <c r="BN4" s="151">
        <v>46.4352</v>
      </c>
    </row>
    <row r="5" ht="13.5" customHeight="1" spans="1:66">
      <c r="A5" s="61"/>
      <c r="B5" s="105" t="s">
        <v>97</v>
      </c>
      <c r="C5" s="107">
        <v>1235</v>
      </c>
      <c r="D5" s="61">
        <v>28.4186</v>
      </c>
      <c r="E5" s="61">
        <v>12.6009</v>
      </c>
      <c r="F5" s="108">
        <f t="shared" ref="F5:F68" si="10">E5/D5</f>
        <v>0.443403264059454</v>
      </c>
      <c r="G5" s="107">
        <v>1395</v>
      </c>
      <c r="H5" s="108">
        <v>27.7247</v>
      </c>
      <c r="I5" s="108">
        <v>10.570199</v>
      </c>
      <c r="J5" s="108">
        <f t="shared" ref="J5:J68" si="11">I5/H5</f>
        <v>0.381255667329133</v>
      </c>
      <c r="K5" s="118">
        <f t="shared" si="0"/>
        <v>-0.0621475967303214</v>
      </c>
      <c r="L5" s="119">
        <f t="shared" si="1"/>
        <v>-0.161155234943536</v>
      </c>
      <c r="M5" s="107">
        <v>410</v>
      </c>
      <c r="N5" s="108">
        <v>12.6948</v>
      </c>
      <c r="O5" s="108">
        <v>5.986</v>
      </c>
      <c r="P5" s="108">
        <f t="shared" ref="P5:P68" si="12">O5/N5</f>
        <v>0.47153165075464</v>
      </c>
      <c r="Q5" s="107">
        <v>428</v>
      </c>
      <c r="R5" s="108">
        <v>11.4341</v>
      </c>
      <c r="S5" s="108">
        <v>4.6991</v>
      </c>
      <c r="T5" s="108">
        <f t="shared" ref="T5:T68" si="13">S5/R5</f>
        <v>0.410972442081143</v>
      </c>
      <c r="U5" s="118">
        <f t="shared" si="2"/>
        <v>-0.0605592086734965</v>
      </c>
      <c r="V5" s="119">
        <f t="shared" si="3"/>
        <v>-0.214984964918142</v>
      </c>
      <c r="W5" s="107">
        <v>173</v>
      </c>
      <c r="X5" s="108">
        <v>3.9287</v>
      </c>
      <c r="Y5" s="108">
        <v>1.9455</v>
      </c>
      <c r="Z5" s="108">
        <f t="shared" ref="Z5:Z68" si="14">Y5/X5</f>
        <v>0.495201975208084</v>
      </c>
      <c r="AA5" s="107">
        <v>210</v>
      </c>
      <c r="AB5" s="108">
        <v>6.3452</v>
      </c>
      <c r="AC5" s="108">
        <v>2.527</v>
      </c>
      <c r="AD5" s="108">
        <f t="shared" ref="AD5:AD68" si="15">AC5/AB5</f>
        <v>0.398253798146631</v>
      </c>
      <c r="AE5" s="118">
        <f t="shared" si="4"/>
        <v>-0.0969481770614535</v>
      </c>
      <c r="AF5" s="119">
        <f t="shared" si="5"/>
        <v>0.298894885633513</v>
      </c>
      <c r="AG5" s="107">
        <v>378</v>
      </c>
      <c r="AH5" s="108">
        <v>6.8958</v>
      </c>
      <c r="AI5" s="108">
        <v>2.6654</v>
      </c>
      <c r="AJ5" s="108">
        <f t="shared" ref="AJ5:AJ68" si="16">AI5/AH5</f>
        <v>0.386525131239305</v>
      </c>
      <c r="AK5" s="107">
        <v>193</v>
      </c>
      <c r="AL5" s="108">
        <v>4.3155</v>
      </c>
      <c r="AM5" s="108">
        <v>1.6112</v>
      </c>
      <c r="AN5" s="108">
        <f t="shared" ref="AN5:AN68" si="17">AM5/AL5</f>
        <v>0.37335187116209</v>
      </c>
      <c r="AO5" s="118">
        <f t="shared" si="6"/>
        <v>-0.0131732600772149</v>
      </c>
      <c r="AP5" s="119">
        <f t="shared" si="7"/>
        <v>-0.395512868612591</v>
      </c>
      <c r="AQ5" s="107">
        <v>191</v>
      </c>
      <c r="AR5" s="108">
        <v>3.352</v>
      </c>
      <c r="AS5" s="108">
        <v>1.4315</v>
      </c>
      <c r="AT5" s="64">
        <f t="shared" ref="AT5:AT68" si="18">IFERROR(AS5/AR5,"")</f>
        <v>0.427058472553699</v>
      </c>
      <c r="AU5" s="107">
        <v>564</v>
      </c>
      <c r="AV5" s="108">
        <v>5.6299</v>
      </c>
      <c r="AW5" s="108">
        <v>1.732899</v>
      </c>
      <c r="AX5" s="108">
        <f t="shared" ref="AX5:AX68" si="19">AW5/AV5</f>
        <v>0.307802802891703</v>
      </c>
      <c r="AY5" s="118">
        <f t="shared" ref="AY5:AY68" si="20">IFERROR(AX5-AT5,"")</f>
        <v>-0.119255669661996</v>
      </c>
      <c r="AZ5" s="119">
        <f t="shared" ref="AZ5:AZ68" si="21">IFERROR(AW5/AS5-1,"")</f>
        <v>0.210547677261613</v>
      </c>
      <c r="BA5" s="107">
        <v>465</v>
      </c>
      <c r="BB5" s="108">
        <v>7.789</v>
      </c>
      <c r="BC5" s="108">
        <v>3.3762</v>
      </c>
      <c r="BD5" s="108">
        <f t="shared" ref="BD5:BD68" si="22">BC5/BB5</f>
        <v>0.433457439979458</v>
      </c>
      <c r="BE5" s="107"/>
      <c r="BF5" s="108">
        <v>0</v>
      </c>
      <c r="BG5" s="108">
        <v>0</v>
      </c>
      <c r="BH5" s="108" t="e">
        <f t="shared" ref="BH5:BH68" si="23">BG5/BF5</f>
        <v>#DIV/0!</v>
      </c>
      <c r="BI5" s="138" t="str">
        <f t="shared" ref="BI5:BI68" si="24">IFERROR(BN5/((BF5/4)*30),"")</f>
        <v/>
      </c>
      <c r="BJ5" s="139">
        <f t="shared" ref="BJ5:BJ68" si="25">IFERROR(BE5/4*31,"")</f>
        <v>0</v>
      </c>
      <c r="BK5" s="140">
        <f t="shared" ref="BK5:BK68" si="26">IFERROR(BG5/4*31,"")</f>
        <v>0</v>
      </c>
      <c r="BL5" s="141" t="str">
        <f t="shared" ref="BL5:BL68" si="27">IFERROR(BH5-BD5,"")</f>
        <v/>
      </c>
      <c r="BM5" s="150">
        <f t="shared" ref="BM5:BM68" si="28">IFERROR(BK5/BC5-1,"")</f>
        <v>-1</v>
      </c>
      <c r="BN5" s="151">
        <v>104.2937</v>
      </c>
    </row>
    <row r="6" ht="13.5" customHeight="1" spans="1:66">
      <c r="A6" s="61"/>
      <c r="B6" s="105" t="s">
        <v>98</v>
      </c>
      <c r="C6" s="107">
        <v>1266</v>
      </c>
      <c r="D6" s="61">
        <v>28.3605</v>
      </c>
      <c r="E6" s="61">
        <v>24.9894</v>
      </c>
      <c r="F6" s="108">
        <f t="shared" si="10"/>
        <v>0.88113397154493</v>
      </c>
      <c r="G6" s="107">
        <v>2014</v>
      </c>
      <c r="H6" s="108">
        <v>54.9018</v>
      </c>
      <c r="I6" s="108">
        <v>36.7795</v>
      </c>
      <c r="J6" s="108">
        <f t="shared" si="11"/>
        <v>0.669914283320401</v>
      </c>
      <c r="K6" s="118">
        <f t="shared" si="0"/>
        <v>-0.211219688224529</v>
      </c>
      <c r="L6" s="119">
        <f t="shared" si="1"/>
        <v>0.471804044915044</v>
      </c>
      <c r="M6" s="107">
        <v>456</v>
      </c>
      <c r="N6" s="108">
        <v>14.2393</v>
      </c>
      <c r="O6" s="108">
        <v>12.7023</v>
      </c>
      <c r="P6" s="108">
        <f t="shared" si="12"/>
        <v>0.89205930066787</v>
      </c>
      <c r="Q6" s="107">
        <v>1008</v>
      </c>
      <c r="R6" s="108">
        <v>27.6267</v>
      </c>
      <c r="S6" s="108">
        <v>20.9783</v>
      </c>
      <c r="T6" s="108">
        <f t="shared" si="13"/>
        <v>0.759348745959525</v>
      </c>
      <c r="U6" s="118">
        <f t="shared" si="2"/>
        <v>-0.132710554708345</v>
      </c>
      <c r="V6" s="119">
        <f t="shared" si="3"/>
        <v>0.65153554868016</v>
      </c>
      <c r="W6" s="107">
        <v>363</v>
      </c>
      <c r="X6" s="108">
        <v>6.4433</v>
      </c>
      <c r="Y6" s="108">
        <v>5.5141</v>
      </c>
      <c r="Z6" s="108">
        <f t="shared" si="14"/>
        <v>0.855788183073891</v>
      </c>
      <c r="AA6" s="107">
        <v>493</v>
      </c>
      <c r="AB6" s="108">
        <v>15.6935</v>
      </c>
      <c r="AC6" s="108">
        <v>8.3614</v>
      </c>
      <c r="AD6" s="108">
        <f t="shared" si="15"/>
        <v>0.532793831841208</v>
      </c>
      <c r="AE6" s="118">
        <f t="shared" si="4"/>
        <v>-0.322994351232683</v>
      </c>
      <c r="AF6" s="119">
        <f t="shared" si="5"/>
        <v>0.516367131535518</v>
      </c>
      <c r="AG6" s="107">
        <v>95</v>
      </c>
      <c r="AH6" s="108">
        <v>1.7566</v>
      </c>
      <c r="AI6" s="108">
        <v>1.1587</v>
      </c>
      <c r="AJ6" s="108">
        <f t="shared" si="16"/>
        <v>0.659626551292269</v>
      </c>
      <c r="AK6" s="107">
        <v>275</v>
      </c>
      <c r="AL6" s="108">
        <v>6.6254</v>
      </c>
      <c r="AM6" s="108">
        <v>3.7433</v>
      </c>
      <c r="AN6" s="108">
        <f t="shared" si="17"/>
        <v>0.564992302351556</v>
      </c>
      <c r="AO6" s="118">
        <f t="shared" si="6"/>
        <v>-0.094634248940713</v>
      </c>
      <c r="AP6" s="119">
        <f t="shared" si="7"/>
        <v>2.23060326227669</v>
      </c>
      <c r="AQ6" s="107">
        <v>248</v>
      </c>
      <c r="AR6" s="108">
        <v>4.3425</v>
      </c>
      <c r="AS6" s="108">
        <v>4.0215</v>
      </c>
      <c r="AT6" s="64">
        <f t="shared" si="18"/>
        <v>0.926079447322971</v>
      </c>
      <c r="AU6" s="107">
        <v>185</v>
      </c>
      <c r="AV6" s="108">
        <v>3.893</v>
      </c>
      <c r="AW6" s="108">
        <v>2.7873</v>
      </c>
      <c r="AX6" s="108">
        <f t="shared" si="19"/>
        <v>0.715977395324942</v>
      </c>
      <c r="AY6" s="118">
        <f t="shared" si="20"/>
        <v>-0.210102051998028</v>
      </c>
      <c r="AZ6" s="119">
        <f t="shared" si="21"/>
        <v>-0.306900410294666</v>
      </c>
      <c r="BA6" s="107">
        <v>422</v>
      </c>
      <c r="BB6" s="108">
        <v>7.2287</v>
      </c>
      <c r="BC6" s="108">
        <v>7.141</v>
      </c>
      <c r="BD6" s="108">
        <f t="shared" si="22"/>
        <v>0.987867804722841</v>
      </c>
      <c r="BE6" s="107">
        <v>53</v>
      </c>
      <c r="BF6" s="108">
        <v>1.0632</v>
      </c>
      <c r="BG6" s="108">
        <v>0.9092</v>
      </c>
      <c r="BH6" s="108">
        <f t="shared" si="23"/>
        <v>0.85515425131678</v>
      </c>
      <c r="BI6" s="138">
        <f t="shared" si="24"/>
        <v>14.9496488587911</v>
      </c>
      <c r="BJ6" s="139">
        <f t="shared" si="25"/>
        <v>410.75</v>
      </c>
      <c r="BK6" s="140">
        <f t="shared" si="26"/>
        <v>7.0463</v>
      </c>
      <c r="BL6" s="141">
        <f t="shared" si="27"/>
        <v>-0.132713553406061</v>
      </c>
      <c r="BM6" s="150">
        <f t="shared" si="28"/>
        <v>-0.0132614479764738</v>
      </c>
      <c r="BN6" s="151">
        <v>119.2085</v>
      </c>
    </row>
    <row r="7" ht="13.5" customHeight="1" spans="1:66">
      <c r="A7" s="61"/>
      <c r="B7" s="105" t="s">
        <v>99</v>
      </c>
      <c r="C7" s="107">
        <v>729</v>
      </c>
      <c r="D7" s="61">
        <v>14.1835</v>
      </c>
      <c r="E7" s="61">
        <v>9.7101</v>
      </c>
      <c r="F7" s="108">
        <f t="shared" si="10"/>
        <v>0.684605351288469</v>
      </c>
      <c r="G7" s="107">
        <v>522</v>
      </c>
      <c r="H7" s="108">
        <v>13.5513</v>
      </c>
      <c r="I7" s="108">
        <v>8.8201</v>
      </c>
      <c r="J7" s="108">
        <f t="shared" si="11"/>
        <v>0.650867444451824</v>
      </c>
      <c r="K7" s="118">
        <f t="shared" si="0"/>
        <v>-0.0337379068366451</v>
      </c>
      <c r="L7" s="119">
        <f t="shared" si="1"/>
        <v>-0.0916571405031874</v>
      </c>
      <c r="M7" s="107">
        <v>237</v>
      </c>
      <c r="N7" s="108">
        <v>5.8484</v>
      </c>
      <c r="O7" s="108">
        <v>4.3089</v>
      </c>
      <c r="P7" s="108">
        <f t="shared" si="12"/>
        <v>0.736765611107312</v>
      </c>
      <c r="Q7" s="107">
        <v>207</v>
      </c>
      <c r="R7" s="108">
        <v>5.9596</v>
      </c>
      <c r="S7" s="108">
        <v>3.7792</v>
      </c>
      <c r="T7" s="108">
        <f t="shared" si="13"/>
        <v>0.634136519229478</v>
      </c>
      <c r="U7" s="118">
        <f t="shared" si="2"/>
        <v>-0.102629091877833</v>
      </c>
      <c r="V7" s="119">
        <f t="shared" si="3"/>
        <v>-0.122931606674557</v>
      </c>
      <c r="W7" s="107">
        <v>191</v>
      </c>
      <c r="X7" s="108">
        <v>3.9517</v>
      </c>
      <c r="Y7" s="108">
        <v>2.4578</v>
      </c>
      <c r="Z7" s="108">
        <f t="shared" si="14"/>
        <v>0.621960169041172</v>
      </c>
      <c r="AA7" s="107">
        <v>136</v>
      </c>
      <c r="AB7" s="108">
        <v>4.2761</v>
      </c>
      <c r="AC7" s="108">
        <v>2.6683</v>
      </c>
      <c r="AD7" s="108">
        <f t="shared" si="15"/>
        <v>0.624003180468184</v>
      </c>
      <c r="AE7" s="118">
        <f t="shared" si="4"/>
        <v>0.00204301142701158</v>
      </c>
      <c r="AF7" s="119">
        <f t="shared" si="5"/>
        <v>0.0856456994059727</v>
      </c>
      <c r="AG7" s="107">
        <v>177</v>
      </c>
      <c r="AH7" s="108">
        <v>2.5379</v>
      </c>
      <c r="AI7" s="108">
        <v>1.4357</v>
      </c>
      <c r="AJ7" s="108">
        <f t="shared" si="16"/>
        <v>0.565703928444777</v>
      </c>
      <c r="AK7" s="107">
        <v>63</v>
      </c>
      <c r="AL7" s="108">
        <v>1.4154</v>
      </c>
      <c r="AM7" s="108">
        <v>0.9571</v>
      </c>
      <c r="AN7" s="108">
        <f t="shared" si="17"/>
        <v>0.676204606471669</v>
      </c>
      <c r="AO7" s="118">
        <f t="shared" si="6"/>
        <v>0.110500678026892</v>
      </c>
      <c r="AP7" s="119">
        <f t="shared" si="7"/>
        <v>-0.333356550811451</v>
      </c>
      <c r="AQ7" s="107">
        <v>108</v>
      </c>
      <c r="AR7" s="108">
        <v>1.6363</v>
      </c>
      <c r="AS7" s="108">
        <v>1.323</v>
      </c>
      <c r="AT7" s="64">
        <f t="shared" si="18"/>
        <v>0.808531442889446</v>
      </c>
      <c r="AU7" s="107">
        <v>94</v>
      </c>
      <c r="AV7" s="108">
        <v>1.4488</v>
      </c>
      <c r="AW7" s="108">
        <v>1.111</v>
      </c>
      <c r="AX7" s="108">
        <f t="shared" si="19"/>
        <v>0.766841524019878</v>
      </c>
      <c r="AY7" s="118">
        <f t="shared" si="20"/>
        <v>-0.0416899188695672</v>
      </c>
      <c r="AZ7" s="119">
        <f t="shared" si="21"/>
        <v>-0.160241874527589</v>
      </c>
      <c r="BA7" s="107">
        <v>130</v>
      </c>
      <c r="BB7" s="108">
        <v>1.5653</v>
      </c>
      <c r="BC7" s="108">
        <v>1.2969</v>
      </c>
      <c r="BD7" s="108">
        <f t="shared" si="22"/>
        <v>0.828531271960647</v>
      </c>
      <c r="BE7" s="107">
        <v>22</v>
      </c>
      <c r="BF7" s="108">
        <v>0.4514</v>
      </c>
      <c r="BG7" s="108">
        <v>0.3045</v>
      </c>
      <c r="BH7" s="108">
        <f t="shared" si="23"/>
        <v>0.674568010633584</v>
      </c>
      <c r="BI7" s="138">
        <f t="shared" si="24"/>
        <v>16.1603603603604</v>
      </c>
      <c r="BJ7" s="139">
        <f t="shared" si="25"/>
        <v>170.5</v>
      </c>
      <c r="BK7" s="140">
        <f t="shared" si="26"/>
        <v>2.359875</v>
      </c>
      <c r="BL7" s="141">
        <f t="shared" si="27"/>
        <v>-0.153963261327062</v>
      </c>
      <c r="BM7" s="150">
        <f t="shared" si="28"/>
        <v>0.819627573444367</v>
      </c>
      <c r="BN7" s="151">
        <v>54.7109</v>
      </c>
    </row>
    <row r="8" ht="13.5" customHeight="1" spans="1:66">
      <c r="A8" s="61"/>
      <c r="B8" s="105" t="s">
        <v>100</v>
      </c>
      <c r="C8" s="107">
        <v>1315</v>
      </c>
      <c r="D8" s="61">
        <v>29.3427</v>
      </c>
      <c r="E8" s="61">
        <v>20.3453</v>
      </c>
      <c r="F8" s="108">
        <f t="shared" si="10"/>
        <v>0.6933683676008</v>
      </c>
      <c r="G8" s="107">
        <v>1357</v>
      </c>
      <c r="H8" s="108">
        <v>28.1454</v>
      </c>
      <c r="I8" s="108">
        <v>20.7462</v>
      </c>
      <c r="J8" s="108">
        <f t="shared" si="11"/>
        <v>0.737108017651197</v>
      </c>
      <c r="K8" s="118">
        <f t="shared" si="0"/>
        <v>0.0437396500503968</v>
      </c>
      <c r="L8" s="119">
        <f t="shared" si="1"/>
        <v>0.0197047966852295</v>
      </c>
      <c r="M8" s="107">
        <v>477</v>
      </c>
      <c r="N8" s="108">
        <v>14.4172</v>
      </c>
      <c r="O8" s="108">
        <v>11.6649</v>
      </c>
      <c r="P8" s="108">
        <f t="shared" si="12"/>
        <v>0.809096079682601</v>
      </c>
      <c r="Q8" s="107">
        <v>690</v>
      </c>
      <c r="R8" s="108">
        <v>15.7637</v>
      </c>
      <c r="S8" s="108">
        <v>12.9302</v>
      </c>
      <c r="T8" s="108">
        <f t="shared" si="13"/>
        <v>0.820251590679853</v>
      </c>
      <c r="U8" s="118">
        <f t="shared" si="2"/>
        <v>0.0111555109972516</v>
      </c>
      <c r="V8" s="119">
        <f t="shared" si="3"/>
        <v>0.108470711279137</v>
      </c>
      <c r="W8" s="107">
        <v>283</v>
      </c>
      <c r="X8" s="108">
        <v>5.3248</v>
      </c>
      <c r="Y8" s="108">
        <v>3.5935</v>
      </c>
      <c r="Z8" s="108">
        <f t="shared" si="14"/>
        <v>0.674861027644231</v>
      </c>
      <c r="AA8" s="107">
        <v>272</v>
      </c>
      <c r="AB8" s="108">
        <v>5.9069</v>
      </c>
      <c r="AC8" s="108">
        <v>3.788</v>
      </c>
      <c r="AD8" s="108">
        <f t="shared" si="15"/>
        <v>0.64128392219269</v>
      </c>
      <c r="AE8" s="118">
        <f t="shared" si="4"/>
        <v>-0.033577105451541</v>
      </c>
      <c r="AF8" s="119">
        <f t="shared" si="5"/>
        <v>0.0541255043829134</v>
      </c>
      <c r="AG8" s="107">
        <v>358</v>
      </c>
      <c r="AH8" s="108">
        <v>6.9357</v>
      </c>
      <c r="AI8" s="108">
        <v>3.4691</v>
      </c>
      <c r="AJ8" s="108">
        <f t="shared" si="16"/>
        <v>0.500180226941765</v>
      </c>
      <c r="AK8" s="107">
        <v>201</v>
      </c>
      <c r="AL8" s="108">
        <v>4.0446</v>
      </c>
      <c r="AM8" s="108">
        <v>2.4734</v>
      </c>
      <c r="AN8" s="108">
        <f t="shared" si="17"/>
        <v>0.611531424615537</v>
      </c>
      <c r="AO8" s="118">
        <f t="shared" si="6"/>
        <v>0.111351197673772</v>
      </c>
      <c r="AP8" s="119">
        <f t="shared" si="7"/>
        <v>-0.287019688103543</v>
      </c>
      <c r="AQ8" s="107">
        <v>126</v>
      </c>
      <c r="AR8" s="108">
        <v>1.8411</v>
      </c>
      <c r="AS8" s="108">
        <v>1.1763</v>
      </c>
      <c r="AT8" s="64">
        <f t="shared" si="18"/>
        <v>0.638911520286785</v>
      </c>
      <c r="AU8" s="107">
        <v>169</v>
      </c>
      <c r="AV8" s="108">
        <v>2.0202</v>
      </c>
      <c r="AW8" s="108">
        <v>1.323</v>
      </c>
      <c r="AX8" s="108">
        <f t="shared" si="19"/>
        <v>0.654885654885655</v>
      </c>
      <c r="AY8" s="118">
        <f t="shared" si="20"/>
        <v>0.0159741345988699</v>
      </c>
      <c r="AZ8" s="119">
        <f t="shared" si="21"/>
        <v>0.124713083397093</v>
      </c>
      <c r="BA8" s="107">
        <v>173</v>
      </c>
      <c r="BB8" s="108">
        <v>2.1446</v>
      </c>
      <c r="BC8" s="108">
        <v>1.3944</v>
      </c>
      <c r="BD8" s="108">
        <f t="shared" si="22"/>
        <v>0.650191177842022</v>
      </c>
      <c r="BE8" s="107">
        <v>25</v>
      </c>
      <c r="BF8" s="108">
        <v>0.41</v>
      </c>
      <c r="BG8" s="108">
        <v>0.2316</v>
      </c>
      <c r="BH8" s="108">
        <f t="shared" si="23"/>
        <v>0.564878048780488</v>
      </c>
      <c r="BI8" s="138">
        <f t="shared" si="24"/>
        <v>19.3202276422764</v>
      </c>
      <c r="BJ8" s="139">
        <f t="shared" si="25"/>
        <v>193.75</v>
      </c>
      <c r="BK8" s="140">
        <f t="shared" si="26"/>
        <v>1.7949</v>
      </c>
      <c r="BL8" s="141">
        <f t="shared" si="27"/>
        <v>-0.085313129061534</v>
      </c>
      <c r="BM8" s="150">
        <f t="shared" si="28"/>
        <v>0.287220309810671</v>
      </c>
      <c r="BN8" s="151">
        <v>59.4097</v>
      </c>
    </row>
    <row r="9" ht="13.5" customHeight="1" spans="1:66">
      <c r="A9" s="61"/>
      <c r="B9" s="105" t="s">
        <v>101</v>
      </c>
      <c r="C9" s="107">
        <v>372</v>
      </c>
      <c r="D9" s="61">
        <v>8.5867</v>
      </c>
      <c r="E9" s="61">
        <v>6.8617</v>
      </c>
      <c r="F9" s="108">
        <f t="shared" si="10"/>
        <v>0.799107922717691</v>
      </c>
      <c r="G9" s="107">
        <v>289</v>
      </c>
      <c r="H9" s="108">
        <v>8.1299</v>
      </c>
      <c r="I9" s="108">
        <v>5.7314</v>
      </c>
      <c r="J9" s="108">
        <f t="shared" si="11"/>
        <v>0.704977921007639</v>
      </c>
      <c r="K9" s="118">
        <f t="shared" si="0"/>
        <v>-0.0941300017100527</v>
      </c>
      <c r="L9" s="119">
        <f t="shared" si="1"/>
        <v>-0.16472594255068</v>
      </c>
      <c r="M9" s="107">
        <v>52</v>
      </c>
      <c r="N9" s="108">
        <v>1.588</v>
      </c>
      <c r="O9" s="108">
        <v>1.477</v>
      </c>
      <c r="P9" s="108">
        <f t="shared" si="12"/>
        <v>0.930100755667506</v>
      </c>
      <c r="Q9" s="107">
        <v>122</v>
      </c>
      <c r="R9" s="108">
        <v>3.8255</v>
      </c>
      <c r="S9" s="108">
        <v>2.4875</v>
      </c>
      <c r="T9" s="108">
        <f t="shared" si="13"/>
        <v>0.650241798457718</v>
      </c>
      <c r="U9" s="118">
        <f t="shared" si="2"/>
        <v>-0.279858957209788</v>
      </c>
      <c r="V9" s="119">
        <f t="shared" si="3"/>
        <v>0.684157075152336</v>
      </c>
      <c r="W9" s="107">
        <v>114</v>
      </c>
      <c r="X9" s="108">
        <v>2.608</v>
      </c>
      <c r="Y9" s="108">
        <v>2.049</v>
      </c>
      <c r="Z9" s="108">
        <f t="shared" si="14"/>
        <v>0.785659509202454</v>
      </c>
      <c r="AA9" s="107">
        <v>33</v>
      </c>
      <c r="AB9" s="108">
        <v>0.8805</v>
      </c>
      <c r="AC9" s="108">
        <v>0.7543</v>
      </c>
      <c r="AD9" s="108">
        <f t="shared" si="15"/>
        <v>0.856672345258376</v>
      </c>
      <c r="AE9" s="118">
        <f t="shared" si="4"/>
        <v>0.071012836055922</v>
      </c>
      <c r="AF9" s="119">
        <f t="shared" si="5"/>
        <v>-0.631869204489995</v>
      </c>
      <c r="AG9" s="107">
        <v>69</v>
      </c>
      <c r="AH9" s="108">
        <v>1.6172</v>
      </c>
      <c r="AI9" s="108">
        <v>1.4435</v>
      </c>
      <c r="AJ9" s="108">
        <f t="shared" si="16"/>
        <v>0.892592134553549</v>
      </c>
      <c r="AK9" s="107">
        <v>55</v>
      </c>
      <c r="AL9" s="108">
        <v>1.5454</v>
      </c>
      <c r="AM9" s="108">
        <v>1.048</v>
      </c>
      <c r="AN9" s="108">
        <f t="shared" si="17"/>
        <v>0.678141581467581</v>
      </c>
      <c r="AO9" s="118">
        <f t="shared" si="6"/>
        <v>-0.214450553085968</v>
      </c>
      <c r="AP9" s="119">
        <f t="shared" si="7"/>
        <v>-0.273986837547627</v>
      </c>
      <c r="AQ9" s="107">
        <v>111</v>
      </c>
      <c r="AR9" s="108">
        <v>2.2663</v>
      </c>
      <c r="AS9" s="108">
        <v>1.6076</v>
      </c>
      <c r="AT9" s="64">
        <f t="shared" si="18"/>
        <v>0.709350041918546</v>
      </c>
      <c r="AU9" s="107">
        <v>79</v>
      </c>
      <c r="AV9" s="108">
        <v>1.8785</v>
      </c>
      <c r="AW9" s="108">
        <v>1.4416</v>
      </c>
      <c r="AX9" s="108">
        <f t="shared" si="19"/>
        <v>0.767420814479638</v>
      </c>
      <c r="AY9" s="118">
        <f t="shared" si="20"/>
        <v>0.0580707725610924</v>
      </c>
      <c r="AZ9" s="119">
        <f t="shared" si="21"/>
        <v>-0.103259517292859</v>
      </c>
      <c r="BA9" s="107">
        <v>140</v>
      </c>
      <c r="BB9" s="108">
        <v>3.1476</v>
      </c>
      <c r="BC9" s="108">
        <v>2.5749</v>
      </c>
      <c r="BD9" s="108">
        <f t="shared" si="22"/>
        <v>0.818051849027831</v>
      </c>
      <c r="BE9" s="107"/>
      <c r="BF9" s="108">
        <v>0</v>
      </c>
      <c r="BG9" s="108">
        <v>0</v>
      </c>
      <c r="BH9" s="108" t="e">
        <f t="shared" si="23"/>
        <v>#DIV/0!</v>
      </c>
      <c r="BI9" s="138" t="str">
        <f t="shared" si="24"/>
        <v/>
      </c>
      <c r="BJ9" s="139">
        <f t="shared" si="25"/>
        <v>0</v>
      </c>
      <c r="BK9" s="140">
        <f t="shared" si="26"/>
        <v>0</v>
      </c>
      <c r="BL9" s="141" t="str">
        <f t="shared" si="27"/>
        <v/>
      </c>
      <c r="BM9" s="150">
        <f t="shared" si="28"/>
        <v>-1</v>
      </c>
      <c r="BN9" s="151">
        <v>54.2028</v>
      </c>
    </row>
    <row r="10" ht="13.5" customHeight="1" spans="1:66">
      <c r="A10" s="61"/>
      <c r="B10" s="105" t="s">
        <v>102</v>
      </c>
      <c r="C10" s="107">
        <v>307</v>
      </c>
      <c r="D10" s="61">
        <v>7.471</v>
      </c>
      <c r="E10" s="61">
        <v>4.38075</v>
      </c>
      <c r="F10" s="108">
        <f t="shared" si="10"/>
        <v>0.586367286842458</v>
      </c>
      <c r="G10" s="107">
        <v>398</v>
      </c>
      <c r="H10" s="108">
        <v>13.1809</v>
      </c>
      <c r="I10" s="108">
        <v>6.09859</v>
      </c>
      <c r="J10" s="108">
        <f t="shared" si="11"/>
        <v>0.462683883498092</v>
      </c>
      <c r="K10" s="118">
        <f t="shared" si="0"/>
        <v>-0.123683403344366</v>
      </c>
      <c r="L10" s="119">
        <f t="shared" si="1"/>
        <v>0.392133767049021</v>
      </c>
      <c r="M10" s="107">
        <v>216</v>
      </c>
      <c r="N10" s="108">
        <v>5.4984</v>
      </c>
      <c r="O10" s="108">
        <v>2.60618</v>
      </c>
      <c r="P10" s="108">
        <f t="shared" si="12"/>
        <v>0.47398879674087</v>
      </c>
      <c r="Q10" s="107">
        <v>286</v>
      </c>
      <c r="R10" s="108">
        <v>10.7327</v>
      </c>
      <c r="S10" s="108">
        <v>4.2198</v>
      </c>
      <c r="T10" s="108">
        <f t="shared" si="13"/>
        <v>0.393172267928853</v>
      </c>
      <c r="U10" s="118">
        <f t="shared" si="2"/>
        <v>-0.0808165288120171</v>
      </c>
      <c r="V10" s="119">
        <f t="shared" si="3"/>
        <v>0.619151401668342</v>
      </c>
      <c r="W10" s="107">
        <v>11</v>
      </c>
      <c r="X10" s="108">
        <v>0.3218</v>
      </c>
      <c r="Y10" s="108">
        <v>0.28068</v>
      </c>
      <c r="Z10" s="108">
        <f t="shared" si="14"/>
        <v>0.872218769422001</v>
      </c>
      <c r="AA10" s="107">
        <v>26</v>
      </c>
      <c r="AB10" s="108">
        <v>0.4072</v>
      </c>
      <c r="AC10" s="108">
        <v>0.3293</v>
      </c>
      <c r="AD10" s="108">
        <f t="shared" si="15"/>
        <v>0.808693516699411</v>
      </c>
      <c r="AE10" s="118">
        <f t="shared" si="4"/>
        <v>-0.0635252527225907</v>
      </c>
      <c r="AF10" s="119">
        <f t="shared" si="5"/>
        <v>0.173222174718541</v>
      </c>
      <c r="AG10" s="107">
        <v>32</v>
      </c>
      <c r="AH10" s="108">
        <v>0.6869</v>
      </c>
      <c r="AI10" s="108">
        <v>0.64931</v>
      </c>
      <c r="AJ10" s="108">
        <f t="shared" si="16"/>
        <v>0.945275877129131</v>
      </c>
      <c r="AK10" s="107">
        <v>26</v>
      </c>
      <c r="AL10" s="108">
        <v>0.6698</v>
      </c>
      <c r="AM10" s="108">
        <v>0.54398</v>
      </c>
      <c r="AN10" s="108">
        <f t="shared" si="17"/>
        <v>0.812152881457151</v>
      </c>
      <c r="AO10" s="118">
        <f t="shared" si="6"/>
        <v>-0.133122995671979</v>
      </c>
      <c r="AP10" s="119">
        <f t="shared" si="7"/>
        <v>-0.162218354869015</v>
      </c>
      <c r="AQ10" s="107">
        <v>29</v>
      </c>
      <c r="AR10" s="108">
        <v>0.5925</v>
      </c>
      <c r="AS10" s="108">
        <v>0.51628</v>
      </c>
      <c r="AT10" s="64">
        <f t="shared" si="18"/>
        <v>0.87135864978903</v>
      </c>
      <c r="AU10" s="107">
        <v>42</v>
      </c>
      <c r="AV10" s="108">
        <v>0.9342</v>
      </c>
      <c r="AW10" s="108">
        <v>0.69877</v>
      </c>
      <c r="AX10" s="108">
        <f t="shared" si="19"/>
        <v>0.747987582958681</v>
      </c>
      <c r="AY10" s="118">
        <f t="shared" si="20"/>
        <v>-0.123371066830349</v>
      </c>
      <c r="AZ10" s="119">
        <f t="shared" si="21"/>
        <v>0.353470984736964</v>
      </c>
      <c r="BA10" s="107">
        <v>34</v>
      </c>
      <c r="BB10" s="108">
        <v>0.6716</v>
      </c>
      <c r="BC10" s="108">
        <v>0.58212</v>
      </c>
      <c r="BD10" s="108">
        <f t="shared" si="22"/>
        <v>0.866765932102442</v>
      </c>
      <c r="BE10" s="107">
        <v>18</v>
      </c>
      <c r="BF10" s="108">
        <v>0.437</v>
      </c>
      <c r="BG10" s="108">
        <v>0.30674</v>
      </c>
      <c r="BH10" s="108">
        <f t="shared" si="23"/>
        <v>0.701922196796339</v>
      </c>
      <c r="BI10" s="138">
        <f t="shared" si="24"/>
        <v>15.4799084668192</v>
      </c>
      <c r="BJ10" s="139">
        <f t="shared" si="25"/>
        <v>139.5</v>
      </c>
      <c r="BK10" s="140">
        <f t="shared" si="26"/>
        <v>2.377235</v>
      </c>
      <c r="BL10" s="141">
        <f t="shared" si="27"/>
        <v>-0.164843735306103</v>
      </c>
      <c r="BM10" s="150">
        <f t="shared" si="28"/>
        <v>3.08375420875421</v>
      </c>
      <c r="BN10" s="151">
        <v>50.7354</v>
      </c>
    </row>
    <row r="11" ht="13.5" customHeight="1" spans="1:66">
      <c r="A11" s="61"/>
      <c r="B11" s="105" t="s">
        <v>103</v>
      </c>
      <c r="C11" s="107">
        <v>619</v>
      </c>
      <c r="D11" s="61">
        <v>14.2127</v>
      </c>
      <c r="E11" s="61">
        <v>9.38725</v>
      </c>
      <c r="F11" s="108">
        <f t="shared" si="10"/>
        <v>0.660483229787444</v>
      </c>
      <c r="G11" s="107">
        <v>496</v>
      </c>
      <c r="H11" s="108">
        <v>12.6855</v>
      </c>
      <c r="I11" s="108">
        <v>8.2744</v>
      </c>
      <c r="J11" s="108">
        <f t="shared" si="11"/>
        <v>0.652272279374089</v>
      </c>
      <c r="K11" s="118">
        <f t="shared" si="0"/>
        <v>-0.00821095041335507</v>
      </c>
      <c r="L11" s="119">
        <f t="shared" si="1"/>
        <v>-0.118549095848092</v>
      </c>
      <c r="M11" s="107">
        <v>160</v>
      </c>
      <c r="N11" s="108">
        <v>5.5033</v>
      </c>
      <c r="O11" s="108">
        <v>3.6893</v>
      </c>
      <c r="P11" s="108">
        <f t="shared" si="12"/>
        <v>0.670379590427562</v>
      </c>
      <c r="Q11" s="107">
        <v>190</v>
      </c>
      <c r="R11" s="108">
        <v>5.6154</v>
      </c>
      <c r="S11" s="108">
        <v>3.4088</v>
      </c>
      <c r="T11" s="108">
        <f t="shared" si="13"/>
        <v>0.60704491220572</v>
      </c>
      <c r="U11" s="118">
        <f t="shared" si="2"/>
        <v>-0.0633346782218416</v>
      </c>
      <c r="V11" s="119">
        <f t="shared" si="3"/>
        <v>-0.0760306833274604</v>
      </c>
      <c r="W11" s="107">
        <v>143</v>
      </c>
      <c r="X11" s="108">
        <v>3.3413</v>
      </c>
      <c r="Y11" s="108">
        <v>2.3252</v>
      </c>
      <c r="Z11" s="108">
        <f t="shared" si="14"/>
        <v>0.695896806632149</v>
      </c>
      <c r="AA11" s="107">
        <v>126</v>
      </c>
      <c r="AB11" s="108">
        <v>3.2382</v>
      </c>
      <c r="AC11" s="108">
        <v>2.0703</v>
      </c>
      <c r="AD11" s="108">
        <f t="shared" si="15"/>
        <v>0.639336668519548</v>
      </c>
      <c r="AE11" s="118">
        <f t="shared" si="4"/>
        <v>-0.0565601381126013</v>
      </c>
      <c r="AF11" s="119">
        <f t="shared" si="5"/>
        <v>-0.109624978496473</v>
      </c>
      <c r="AG11" s="107">
        <v>161</v>
      </c>
      <c r="AH11" s="108">
        <v>2.8914</v>
      </c>
      <c r="AI11" s="108">
        <v>1.74895</v>
      </c>
      <c r="AJ11" s="108">
        <f t="shared" si="16"/>
        <v>0.604879988932697</v>
      </c>
      <c r="AK11" s="107">
        <v>66</v>
      </c>
      <c r="AL11" s="108">
        <v>1.6221</v>
      </c>
      <c r="AM11" s="108">
        <v>1.0057</v>
      </c>
      <c r="AN11" s="108">
        <f t="shared" si="17"/>
        <v>0.619998767030393</v>
      </c>
      <c r="AO11" s="118">
        <f t="shared" si="6"/>
        <v>0.0151187780976957</v>
      </c>
      <c r="AP11" s="119">
        <f t="shared" si="7"/>
        <v>-0.42496926727465</v>
      </c>
      <c r="AQ11" s="107">
        <v>136</v>
      </c>
      <c r="AR11" s="108">
        <v>2.2475</v>
      </c>
      <c r="AS11" s="108">
        <v>1.4815</v>
      </c>
      <c r="AT11" s="64">
        <f t="shared" si="18"/>
        <v>0.659176863181313</v>
      </c>
      <c r="AU11" s="107">
        <v>69</v>
      </c>
      <c r="AV11" s="108">
        <v>1.5083</v>
      </c>
      <c r="AW11" s="108">
        <v>1.0741</v>
      </c>
      <c r="AX11" s="108">
        <f t="shared" si="19"/>
        <v>0.712126234833919</v>
      </c>
      <c r="AY11" s="118">
        <f t="shared" si="20"/>
        <v>0.0529493716526065</v>
      </c>
      <c r="AZ11" s="119">
        <f t="shared" si="21"/>
        <v>-0.274991562605467</v>
      </c>
      <c r="BA11" s="107">
        <v>134</v>
      </c>
      <c r="BB11" s="108">
        <v>2.1054</v>
      </c>
      <c r="BC11" s="108">
        <v>1.4281</v>
      </c>
      <c r="BD11" s="108">
        <f t="shared" si="22"/>
        <v>0.678303410278332</v>
      </c>
      <c r="BE11" s="107">
        <v>45</v>
      </c>
      <c r="BF11" s="108">
        <v>0.7015</v>
      </c>
      <c r="BG11" s="108">
        <v>0.7155</v>
      </c>
      <c r="BH11" s="108">
        <f t="shared" si="23"/>
        <v>1.01995723449751</v>
      </c>
      <c r="BI11" s="138">
        <f t="shared" si="24"/>
        <v>15.7008885721074</v>
      </c>
      <c r="BJ11" s="139">
        <f t="shared" si="25"/>
        <v>348.75</v>
      </c>
      <c r="BK11" s="140">
        <f t="shared" si="26"/>
        <v>5.545125</v>
      </c>
      <c r="BL11" s="141">
        <f t="shared" si="27"/>
        <v>0.341653824219174</v>
      </c>
      <c r="BM11" s="150">
        <f t="shared" si="28"/>
        <v>2.88286884671942</v>
      </c>
      <c r="BN11" s="151">
        <v>82.6063</v>
      </c>
    </row>
    <row r="12" ht="13.5" customHeight="1" spans="1:66">
      <c r="A12" s="61"/>
      <c r="B12" s="105" t="s">
        <v>104</v>
      </c>
      <c r="C12" s="107"/>
      <c r="D12" s="61">
        <v>0</v>
      </c>
      <c r="E12" s="61">
        <v>0</v>
      </c>
      <c r="F12" s="108" t="e">
        <f t="shared" si="10"/>
        <v>#DIV/0!</v>
      </c>
      <c r="G12" s="107">
        <v>1058</v>
      </c>
      <c r="H12" s="108">
        <v>29.9765</v>
      </c>
      <c r="I12" s="108">
        <v>20.4081</v>
      </c>
      <c r="J12" s="108">
        <f t="shared" si="11"/>
        <v>0.680803295915134</v>
      </c>
      <c r="K12" s="118" t="str">
        <f t="shared" si="0"/>
        <v/>
      </c>
      <c r="L12" s="119" t="str">
        <f t="shared" si="1"/>
        <v/>
      </c>
      <c r="M12" s="107"/>
      <c r="N12" s="108">
        <v>0</v>
      </c>
      <c r="O12" s="108">
        <v>0</v>
      </c>
      <c r="P12" s="108" t="e">
        <f t="shared" si="12"/>
        <v>#DIV/0!</v>
      </c>
      <c r="Q12" s="107">
        <v>251</v>
      </c>
      <c r="R12" s="108">
        <v>9.0952</v>
      </c>
      <c r="S12" s="108">
        <v>7.6984</v>
      </c>
      <c r="T12" s="108">
        <f t="shared" si="13"/>
        <v>0.846424487641833</v>
      </c>
      <c r="U12" s="118" t="str">
        <f t="shared" si="2"/>
        <v/>
      </c>
      <c r="V12" s="119" t="str">
        <f t="shared" si="3"/>
        <v/>
      </c>
      <c r="W12" s="107"/>
      <c r="X12" s="108">
        <v>0</v>
      </c>
      <c r="Y12" s="108">
        <v>0</v>
      </c>
      <c r="Z12" s="108" t="e">
        <f t="shared" si="14"/>
        <v>#DIV/0!</v>
      </c>
      <c r="AA12" s="107">
        <v>112</v>
      </c>
      <c r="AB12" s="108">
        <v>3.9561</v>
      </c>
      <c r="AC12" s="108">
        <v>3.3741</v>
      </c>
      <c r="AD12" s="108">
        <f t="shared" si="15"/>
        <v>0.852885417456586</v>
      </c>
      <c r="AE12" s="118" t="str">
        <f t="shared" si="4"/>
        <v/>
      </c>
      <c r="AF12" s="119" t="str">
        <f t="shared" si="5"/>
        <v/>
      </c>
      <c r="AG12" s="107"/>
      <c r="AH12" s="108">
        <v>0</v>
      </c>
      <c r="AI12" s="108">
        <v>0</v>
      </c>
      <c r="AJ12" s="108" t="e">
        <f t="shared" si="16"/>
        <v>#DIV/0!</v>
      </c>
      <c r="AK12" s="107">
        <v>576</v>
      </c>
      <c r="AL12" s="108">
        <v>14.1762</v>
      </c>
      <c r="AM12" s="108">
        <v>6.8952</v>
      </c>
      <c r="AN12" s="108">
        <f t="shared" si="17"/>
        <v>0.486392686333432</v>
      </c>
      <c r="AO12" s="118" t="str">
        <f t="shared" si="6"/>
        <v/>
      </c>
      <c r="AP12" s="119" t="str">
        <f t="shared" si="7"/>
        <v/>
      </c>
      <c r="AQ12" s="107"/>
      <c r="AR12" s="108">
        <v>0</v>
      </c>
      <c r="AS12" s="108">
        <v>0</v>
      </c>
      <c r="AT12" s="64" t="str">
        <f t="shared" si="18"/>
        <v/>
      </c>
      <c r="AU12" s="107">
        <v>96</v>
      </c>
      <c r="AV12" s="108">
        <v>2.2132</v>
      </c>
      <c r="AW12" s="108">
        <v>1.9647</v>
      </c>
      <c r="AX12" s="108">
        <f t="shared" si="19"/>
        <v>0.887719139707211</v>
      </c>
      <c r="AY12" s="118" t="str">
        <f t="shared" si="20"/>
        <v/>
      </c>
      <c r="AZ12" s="119" t="str">
        <f t="shared" si="21"/>
        <v/>
      </c>
      <c r="BA12" s="107">
        <v>100</v>
      </c>
      <c r="BB12" s="108">
        <v>2.6762</v>
      </c>
      <c r="BC12" s="108">
        <v>2.482</v>
      </c>
      <c r="BD12" s="108">
        <f t="shared" si="22"/>
        <v>0.927434421941559</v>
      </c>
      <c r="BE12" s="107">
        <v>23</v>
      </c>
      <c r="BF12" s="108">
        <v>0.5358</v>
      </c>
      <c r="BG12" s="108">
        <v>0.4757</v>
      </c>
      <c r="BH12" s="108">
        <f t="shared" si="23"/>
        <v>0.887831280328481</v>
      </c>
      <c r="BI12" s="138">
        <f t="shared" si="24"/>
        <v>27.32994898594</v>
      </c>
      <c r="BJ12" s="139">
        <f t="shared" si="25"/>
        <v>178.25</v>
      </c>
      <c r="BK12" s="140">
        <f t="shared" si="26"/>
        <v>3.686675</v>
      </c>
      <c r="BL12" s="141">
        <f t="shared" si="27"/>
        <v>-0.0396031416130783</v>
      </c>
      <c r="BM12" s="150">
        <f t="shared" si="28"/>
        <v>0.485364625302176</v>
      </c>
      <c r="BN12" s="151">
        <v>109.8254</v>
      </c>
    </row>
    <row r="13" ht="13.5" customHeight="1" spans="1:66">
      <c r="A13" s="61"/>
      <c r="B13" s="105" t="s">
        <v>105</v>
      </c>
      <c r="C13" s="107"/>
      <c r="D13" s="61">
        <v>0</v>
      </c>
      <c r="E13" s="61">
        <v>0</v>
      </c>
      <c r="F13" s="108" t="e">
        <f t="shared" si="10"/>
        <v>#DIV/0!</v>
      </c>
      <c r="G13" s="107">
        <v>1009</v>
      </c>
      <c r="H13" s="108">
        <v>19.5963</v>
      </c>
      <c r="I13" s="108">
        <v>15.09035</v>
      </c>
      <c r="J13" s="108">
        <f t="shared" si="11"/>
        <v>0.770061185019621</v>
      </c>
      <c r="K13" s="118" t="str">
        <f t="shared" si="0"/>
        <v/>
      </c>
      <c r="L13" s="119" t="str">
        <f t="shared" si="1"/>
        <v/>
      </c>
      <c r="M13" s="107"/>
      <c r="N13" s="108">
        <v>0</v>
      </c>
      <c r="O13" s="108">
        <v>0</v>
      </c>
      <c r="P13" s="108" t="e">
        <f t="shared" si="12"/>
        <v>#DIV/0!</v>
      </c>
      <c r="Q13" s="107">
        <v>291</v>
      </c>
      <c r="R13" s="108">
        <v>6.2339</v>
      </c>
      <c r="S13" s="108">
        <v>6.48035</v>
      </c>
      <c r="T13" s="108">
        <f t="shared" si="13"/>
        <v>1.0395338391697</v>
      </c>
      <c r="U13" s="118" t="str">
        <f t="shared" si="2"/>
        <v/>
      </c>
      <c r="V13" s="119" t="str">
        <f t="shared" si="3"/>
        <v/>
      </c>
      <c r="W13" s="107"/>
      <c r="X13" s="108">
        <v>0</v>
      </c>
      <c r="Y13" s="108">
        <v>0</v>
      </c>
      <c r="Z13" s="108" t="e">
        <f t="shared" si="14"/>
        <v>#DIV/0!</v>
      </c>
      <c r="AA13" s="107">
        <v>101</v>
      </c>
      <c r="AB13" s="108">
        <v>2.5061</v>
      </c>
      <c r="AC13" s="108">
        <v>2.2258</v>
      </c>
      <c r="AD13" s="108">
        <f t="shared" si="15"/>
        <v>0.888152906907147</v>
      </c>
      <c r="AE13" s="118" t="str">
        <f t="shared" si="4"/>
        <v/>
      </c>
      <c r="AF13" s="119" t="str">
        <f t="shared" si="5"/>
        <v/>
      </c>
      <c r="AG13" s="107"/>
      <c r="AH13" s="108">
        <v>0</v>
      </c>
      <c r="AI13" s="108">
        <v>0</v>
      </c>
      <c r="AJ13" s="108" t="e">
        <f t="shared" si="16"/>
        <v>#DIV/0!</v>
      </c>
      <c r="AK13" s="107">
        <v>167</v>
      </c>
      <c r="AL13" s="108">
        <v>3.2314</v>
      </c>
      <c r="AM13" s="108">
        <v>1.9632</v>
      </c>
      <c r="AN13" s="108">
        <f t="shared" si="17"/>
        <v>0.607538528192115</v>
      </c>
      <c r="AO13" s="118" t="str">
        <f t="shared" si="6"/>
        <v/>
      </c>
      <c r="AP13" s="119" t="str">
        <f t="shared" si="7"/>
        <v/>
      </c>
      <c r="AQ13" s="107"/>
      <c r="AR13" s="108">
        <v>0</v>
      </c>
      <c r="AS13" s="108">
        <v>0</v>
      </c>
      <c r="AT13" s="64" t="str">
        <f t="shared" si="18"/>
        <v/>
      </c>
      <c r="AU13" s="107">
        <v>410</v>
      </c>
      <c r="AV13" s="108">
        <v>7.0427</v>
      </c>
      <c r="AW13" s="108">
        <v>3.9012</v>
      </c>
      <c r="AX13" s="108">
        <f t="shared" si="19"/>
        <v>0.553935280503216</v>
      </c>
      <c r="AY13" s="118" t="str">
        <f t="shared" si="20"/>
        <v/>
      </c>
      <c r="AZ13" s="119" t="str">
        <f t="shared" si="21"/>
        <v/>
      </c>
      <c r="BA13" s="107"/>
      <c r="BB13" s="108">
        <v>0</v>
      </c>
      <c r="BC13" s="108">
        <v>0</v>
      </c>
      <c r="BD13" s="108" t="e">
        <f t="shared" si="22"/>
        <v>#DIV/0!</v>
      </c>
      <c r="BE13" s="107">
        <v>40</v>
      </c>
      <c r="BF13" s="108">
        <v>0.5822</v>
      </c>
      <c r="BG13" s="108">
        <v>0.5198</v>
      </c>
      <c r="BH13" s="108">
        <f t="shared" si="23"/>
        <v>0.892820336654071</v>
      </c>
      <c r="BI13" s="138">
        <f t="shared" si="24"/>
        <v>14.4311920302302</v>
      </c>
      <c r="BJ13" s="139">
        <f t="shared" si="25"/>
        <v>310</v>
      </c>
      <c r="BK13" s="140">
        <f t="shared" si="26"/>
        <v>4.02845</v>
      </c>
      <c r="BL13" s="141" t="str">
        <f t="shared" si="27"/>
        <v/>
      </c>
      <c r="BM13" s="150" t="str">
        <f t="shared" si="28"/>
        <v/>
      </c>
      <c r="BN13" s="151">
        <v>63.0138</v>
      </c>
    </row>
    <row r="14" ht="13.5" customHeight="1" spans="1:66">
      <c r="A14" s="61"/>
      <c r="B14" s="105" t="s">
        <v>106</v>
      </c>
      <c r="C14" s="107">
        <v>730</v>
      </c>
      <c r="D14" s="61">
        <v>16.7817</v>
      </c>
      <c r="E14" s="61">
        <v>13.1193</v>
      </c>
      <c r="F14" s="108">
        <f t="shared" si="10"/>
        <v>0.781762276765763</v>
      </c>
      <c r="G14" s="107">
        <v>662</v>
      </c>
      <c r="H14" s="108">
        <v>16.5169</v>
      </c>
      <c r="I14" s="108">
        <v>13.3456</v>
      </c>
      <c r="J14" s="108">
        <f t="shared" si="11"/>
        <v>0.807996657968505</v>
      </c>
      <c r="K14" s="118">
        <f t="shared" si="0"/>
        <v>0.0262343812027422</v>
      </c>
      <c r="L14" s="119">
        <f t="shared" si="1"/>
        <v>0.0172493959281363</v>
      </c>
      <c r="M14" s="107">
        <v>221</v>
      </c>
      <c r="N14" s="108">
        <v>6.3703</v>
      </c>
      <c r="O14" s="108">
        <v>4.3638</v>
      </c>
      <c r="P14" s="108">
        <f t="shared" si="12"/>
        <v>0.685022683390107</v>
      </c>
      <c r="Q14" s="107">
        <v>245</v>
      </c>
      <c r="R14" s="108">
        <v>6.5025</v>
      </c>
      <c r="S14" s="108">
        <v>5.5026</v>
      </c>
      <c r="T14" s="108">
        <f t="shared" si="13"/>
        <v>0.846228373702422</v>
      </c>
      <c r="U14" s="118">
        <f t="shared" si="2"/>
        <v>0.161205690312315</v>
      </c>
      <c r="V14" s="119">
        <f t="shared" si="3"/>
        <v>0.260965213804482</v>
      </c>
      <c r="W14" s="107">
        <v>137</v>
      </c>
      <c r="X14" s="108">
        <v>3.6246</v>
      </c>
      <c r="Y14" s="108">
        <v>2.5362</v>
      </c>
      <c r="Z14" s="108">
        <f t="shared" si="14"/>
        <v>0.699718589637477</v>
      </c>
      <c r="AA14" s="107">
        <v>125</v>
      </c>
      <c r="AB14" s="108">
        <v>4.0693</v>
      </c>
      <c r="AC14" s="108">
        <v>2.9589</v>
      </c>
      <c r="AD14" s="108">
        <f t="shared" si="15"/>
        <v>0.727127515788956</v>
      </c>
      <c r="AE14" s="118">
        <f t="shared" si="4"/>
        <v>0.0274089261514791</v>
      </c>
      <c r="AF14" s="119">
        <f t="shared" si="5"/>
        <v>0.166666666666667</v>
      </c>
      <c r="AG14" s="107">
        <v>175</v>
      </c>
      <c r="AH14" s="108">
        <v>3.3893</v>
      </c>
      <c r="AI14" s="108">
        <v>3.1271</v>
      </c>
      <c r="AJ14" s="108">
        <f t="shared" si="16"/>
        <v>0.922638892986752</v>
      </c>
      <c r="AK14" s="107">
        <v>145</v>
      </c>
      <c r="AL14" s="108">
        <v>3.0476</v>
      </c>
      <c r="AM14" s="108">
        <v>2.3224</v>
      </c>
      <c r="AN14" s="108">
        <f t="shared" si="17"/>
        <v>0.762042262764142</v>
      </c>
      <c r="AO14" s="118">
        <f t="shared" si="6"/>
        <v>-0.16059663022261</v>
      </c>
      <c r="AP14" s="119">
        <f t="shared" si="7"/>
        <v>-0.257331073518596</v>
      </c>
      <c r="AQ14" s="107">
        <v>141</v>
      </c>
      <c r="AR14" s="108">
        <v>2.5968</v>
      </c>
      <c r="AS14" s="108">
        <v>2.2915</v>
      </c>
      <c r="AT14" s="64">
        <f t="shared" si="18"/>
        <v>0.882432224276032</v>
      </c>
      <c r="AU14" s="107">
        <v>101</v>
      </c>
      <c r="AV14" s="108">
        <v>1.9473</v>
      </c>
      <c r="AW14" s="108">
        <v>1.6206</v>
      </c>
      <c r="AX14" s="108">
        <f t="shared" si="19"/>
        <v>0.832229240486828</v>
      </c>
      <c r="AY14" s="118">
        <f t="shared" si="20"/>
        <v>-0.0502029837892042</v>
      </c>
      <c r="AZ14" s="119">
        <f t="shared" si="21"/>
        <v>-0.292777656556841</v>
      </c>
      <c r="BA14" s="107">
        <v>205</v>
      </c>
      <c r="BB14" s="108">
        <v>3.5526</v>
      </c>
      <c r="BC14" s="108">
        <v>3.1616</v>
      </c>
      <c r="BD14" s="108">
        <f t="shared" si="22"/>
        <v>0.889939762427518</v>
      </c>
      <c r="BE14" s="107">
        <v>46</v>
      </c>
      <c r="BF14" s="108">
        <v>0.9502</v>
      </c>
      <c r="BG14" s="108">
        <v>0.9411</v>
      </c>
      <c r="BH14" s="108">
        <f t="shared" si="23"/>
        <v>0.990423068827615</v>
      </c>
      <c r="BI14" s="138">
        <f t="shared" si="24"/>
        <v>5.59451343576791</v>
      </c>
      <c r="BJ14" s="139">
        <f t="shared" si="25"/>
        <v>356.5</v>
      </c>
      <c r="BK14" s="140">
        <f t="shared" si="26"/>
        <v>7.293525</v>
      </c>
      <c r="BL14" s="141">
        <f t="shared" si="27"/>
        <v>0.100483306400097</v>
      </c>
      <c r="BM14" s="150">
        <f t="shared" si="28"/>
        <v>1.30690947621457</v>
      </c>
      <c r="BN14" s="151">
        <v>39.8693</v>
      </c>
    </row>
    <row r="15" ht="13.5" customHeight="1" spans="1:66">
      <c r="A15" s="61"/>
      <c r="B15" s="105" t="s">
        <v>107</v>
      </c>
      <c r="C15" s="107">
        <v>665</v>
      </c>
      <c r="D15" s="61">
        <v>15.2413</v>
      </c>
      <c r="E15" s="61">
        <v>12.9465</v>
      </c>
      <c r="F15" s="108">
        <f t="shared" si="10"/>
        <v>0.849435415614154</v>
      </c>
      <c r="G15" s="107">
        <v>690</v>
      </c>
      <c r="H15" s="108">
        <v>17.4428</v>
      </c>
      <c r="I15" s="108">
        <v>13.2075</v>
      </c>
      <c r="J15" s="108">
        <f t="shared" si="11"/>
        <v>0.757189212741074</v>
      </c>
      <c r="K15" s="118">
        <f t="shared" si="0"/>
        <v>-0.0922462028730798</v>
      </c>
      <c r="L15" s="119">
        <f t="shared" si="1"/>
        <v>0.0201598887730274</v>
      </c>
      <c r="M15" s="107">
        <v>309</v>
      </c>
      <c r="N15" s="108">
        <v>7.6624</v>
      </c>
      <c r="O15" s="108">
        <v>6.9781</v>
      </c>
      <c r="P15" s="108">
        <f t="shared" si="12"/>
        <v>0.910693777406557</v>
      </c>
      <c r="Q15" s="107">
        <v>302</v>
      </c>
      <c r="R15" s="108">
        <v>8.8164</v>
      </c>
      <c r="S15" s="108">
        <v>7.5416</v>
      </c>
      <c r="T15" s="108">
        <f t="shared" si="13"/>
        <v>0.855405834581008</v>
      </c>
      <c r="U15" s="118">
        <f t="shared" si="2"/>
        <v>-0.0552879428255486</v>
      </c>
      <c r="V15" s="119">
        <f t="shared" si="3"/>
        <v>0.0807526404035481</v>
      </c>
      <c r="W15" s="107">
        <v>117</v>
      </c>
      <c r="X15" s="108">
        <v>2.7264</v>
      </c>
      <c r="Y15" s="108">
        <v>2.0456</v>
      </c>
      <c r="Z15" s="108">
        <f t="shared" si="14"/>
        <v>0.750293427230047</v>
      </c>
      <c r="AA15" s="107">
        <v>98</v>
      </c>
      <c r="AB15" s="108">
        <v>3.4199</v>
      </c>
      <c r="AC15" s="108">
        <v>2.202</v>
      </c>
      <c r="AD15" s="108">
        <f t="shared" si="15"/>
        <v>0.64387847597883</v>
      </c>
      <c r="AE15" s="118">
        <f t="shared" si="4"/>
        <v>-0.106414951251217</v>
      </c>
      <c r="AF15" s="119">
        <f t="shared" si="5"/>
        <v>0.076456785295268</v>
      </c>
      <c r="AG15" s="107">
        <v>165</v>
      </c>
      <c r="AH15" s="108">
        <v>3.4117</v>
      </c>
      <c r="AI15" s="108">
        <v>2.6715</v>
      </c>
      <c r="AJ15" s="108">
        <f t="shared" si="16"/>
        <v>0.783040712841106</v>
      </c>
      <c r="AK15" s="107">
        <v>174</v>
      </c>
      <c r="AL15" s="108">
        <v>3.4694</v>
      </c>
      <c r="AM15" s="108">
        <v>1.9852</v>
      </c>
      <c r="AN15" s="108">
        <f t="shared" si="17"/>
        <v>0.57220268634346</v>
      </c>
      <c r="AO15" s="118">
        <f t="shared" si="6"/>
        <v>-0.210838026497645</v>
      </c>
      <c r="AP15" s="119">
        <f t="shared" si="7"/>
        <v>-0.256896874415123</v>
      </c>
      <c r="AQ15" s="107">
        <v>59</v>
      </c>
      <c r="AR15" s="108">
        <v>1.2551</v>
      </c>
      <c r="AS15" s="108">
        <v>1.0898</v>
      </c>
      <c r="AT15" s="64">
        <f t="shared" si="18"/>
        <v>0.868297346824954</v>
      </c>
      <c r="AU15" s="107">
        <v>105</v>
      </c>
      <c r="AV15" s="108">
        <v>1.5649</v>
      </c>
      <c r="AW15" s="108">
        <v>1.3609</v>
      </c>
      <c r="AX15" s="108">
        <f t="shared" si="19"/>
        <v>0.869640232602722</v>
      </c>
      <c r="AY15" s="118">
        <f t="shared" si="20"/>
        <v>0.00134288577776809</v>
      </c>
      <c r="AZ15" s="119">
        <f t="shared" si="21"/>
        <v>0.248761240594604</v>
      </c>
      <c r="BA15" s="107">
        <v>156</v>
      </c>
      <c r="BB15" s="108">
        <v>2.8394</v>
      </c>
      <c r="BC15" s="108">
        <v>2.4905</v>
      </c>
      <c r="BD15" s="108">
        <f t="shared" si="22"/>
        <v>0.877121927167712</v>
      </c>
      <c r="BE15" s="107">
        <v>11</v>
      </c>
      <c r="BF15" s="108">
        <v>0.1722</v>
      </c>
      <c r="BG15" s="108">
        <v>0.1178</v>
      </c>
      <c r="BH15" s="108">
        <f t="shared" si="23"/>
        <v>0.684088269454123</v>
      </c>
      <c r="BI15" s="138">
        <f t="shared" si="24"/>
        <v>52.7024390243903</v>
      </c>
      <c r="BJ15" s="139">
        <f t="shared" si="25"/>
        <v>85.25</v>
      </c>
      <c r="BK15" s="140">
        <f t="shared" si="26"/>
        <v>0.91295</v>
      </c>
      <c r="BL15" s="141">
        <f t="shared" si="27"/>
        <v>-0.193033657713588</v>
      </c>
      <c r="BM15" s="150">
        <f t="shared" si="28"/>
        <v>-0.633427022686208</v>
      </c>
      <c r="BN15" s="151">
        <v>68.0652</v>
      </c>
    </row>
    <row r="16" ht="13.5" customHeight="1" spans="1:66">
      <c r="A16" s="61"/>
      <c r="B16" s="105" t="s">
        <v>108</v>
      </c>
      <c r="C16" s="107">
        <v>1806</v>
      </c>
      <c r="D16" s="61">
        <v>42.878</v>
      </c>
      <c r="E16" s="61">
        <v>30.0304</v>
      </c>
      <c r="F16" s="108">
        <f t="shared" si="10"/>
        <v>0.700368487336163</v>
      </c>
      <c r="G16" s="107">
        <v>958</v>
      </c>
      <c r="H16" s="108">
        <v>22.9875</v>
      </c>
      <c r="I16" s="108">
        <v>14.9678</v>
      </c>
      <c r="J16" s="108">
        <f t="shared" si="11"/>
        <v>0.651127786840674</v>
      </c>
      <c r="K16" s="118">
        <f t="shared" si="0"/>
        <v>-0.0492407004954888</v>
      </c>
      <c r="L16" s="119">
        <f t="shared" si="1"/>
        <v>-0.501578400554105</v>
      </c>
      <c r="M16" s="107">
        <v>566</v>
      </c>
      <c r="N16" s="108">
        <v>18.5231</v>
      </c>
      <c r="O16" s="108">
        <v>13.6549</v>
      </c>
      <c r="P16" s="108">
        <f t="shared" si="12"/>
        <v>0.737182221118495</v>
      </c>
      <c r="Q16" s="107">
        <v>387</v>
      </c>
      <c r="R16" s="108">
        <v>10.5499</v>
      </c>
      <c r="S16" s="108">
        <v>7.0429</v>
      </c>
      <c r="T16" s="108">
        <f t="shared" si="13"/>
        <v>0.667579787486137</v>
      </c>
      <c r="U16" s="118">
        <f t="shared" si="2"/>
        <v>-0.0696024336323579</v>
      </c>
      <c r="V16" s="119">
        <f t="shared" si="3"/>
        <v>-0.484221781192099</v>
      </c>
      <c r="W16" s="107">
        <v>411</v>
      </c>
      <c r="X16" s="108">
        <v>8.767</v>
      </c>
      <c r="Y16" s="108">
        <v>6.4842</v>
      </c>
      <c r="Z16" s="108">
        <f t="shared" si="14"/>
        <v>0.739614463328391</v>
      </c>
      <c r="AA16" s="107">
        <v>124</v>
      </c>
      <c r="AB16" s="108">
        <v>3.5701</v>
      </c>
      <c r="AC16" s="108">
        <v>2.3274</v>
      </c>
      <c r="AD16" s="108">
        <f t="shared" si="15"/>
        <v>0.651914512198538</v>
      </c>
      <c r="AE16" s="118">
        <f t="shared" si="4"/>
        <v>-0.0876999511298528</v>
      </c>
      <c r="AF16" s="119">
        <f t="shared" si="5"/>
        <v>-0.641065975756454</v>
      </c>
      <c r="AG16" s="107">
        <v>574</v>
      </c>
      <c r="AH16" s="108">
        <v>11.4223</v>
      </c>
      <c r="AI16" s="108">
        <v>6.569</v>
      </c>
      <c r="AJ16" s="108">
        <f t="shared" si="16"/>
        <v>0.575103087819441</v>
      </c>
      <c r="AK16" s="107">
        <v>234</v>
      </c>
      <c r="AL16" s="108">
        <v>5.1353</v>
      </c>
      <c r="AM16" s="108">
        <v>2.9853</v>
      </c>
      <c r="AN16" s="108">
        <f t="shared" si="17"/>
        <v>0.581329231008899</v>
      </c>
      <c r="AO16" s="118">
        <f t="shared" si="6"/>
        <v>0.00622614318945824</v>
      </c>
      <c r="AP16" s="119">
        <f t="shared" si="7"/>
        <v>-0.545547267468412</v>
      </c>
      <c r="AQ16" s="107">
        <v>238</v>
      </c>
      <c r="AR16" s="108">
        <v>3.9273</v>
      </c>
      <c r="AS16" s="108">
        <v>3.14</v>
      </c>
      <c r="AT16" s="64">
        <f t="shared" si="18"/>
        <v>0.79953148473506</v>
      </c>
      <c r="AU16" s="107">
        <v>153</v>
      </c>
      <c r="AV16" s="108">
        <v>2.6571</v>
      </c>
      <c r="AW16" s="108">
        <v>1.9275</v>
      </c>
      <c r="AX16" s="108">
        <f t="shared" si="19"/>
        <v>0.725414926047194</v>
      </c>
      <c r="AY16" s="118">
        <f t="shared" si="20"/>
        <v>-0.0741165586878654</v>
      </c>
      <c r="AZ16" s="119">
        <f t="shared" si="21"/>
        <v>-0.386146496815287</v>
      </c>
      <c r="BA16" s="107">
        <v>519</v>
      </c>
      <c r="BB16" s="108">
        <v>9.1611</v>
      </c>
      <c r="BC16" s="108">
        <v>5.84398</v>
      </c>
      <c r="BD16" s="108">
        <f t="shared" si="22"/>
        <v>0.637912477759221</v>
      </c>
      <c r="BE16" s="107">
        <v>60</v>
      </c>
      <c r="BF16" s="108">
        <v>1.0751</v>
      </c>
      <c r="BG16" s="108">
        <v>0.6847</v>
      </c>
      <c r="BH16" s="108">
        <f t="shared" si="23"/>
        <v>0.636870988745233</v>
      </c>
      <c r="BI16" s="138">
        <f t="shared" si="24"/>
        <v>6.06782624872105</v>
      </c>
      <c r="BJ16" s="139">
        <f t="shared" si="25"/>
        <v>465</v>
      </c>
      <c r="BK16" s="140">
        <f t="shared" si="26"/>
        <v>5.306425</v>
      </c>
      <c r="BL16" s="141">
        <f t="shared" si="27"/>
        <v>-0.00104148901398804</v>
      </c>
      <c r="BM16" s="150">
        <f t="shared" si="28"/>
        <v>-0.0919844010417556</v>
      </c>
      <c r="BN16" s="151">
        <v>48.9264</v>
      </c>
    </row>
    <row r="17" ht="13.5" customHeight="1" spans="1:66">
      <c r="A17" s="61"/>
      <c r="B17" s="105" t="s">
        <v>109</v>
      </c>
      <c r="C17" s="107"/>
      <c r="D17" s="61">
        <v>0</v>
      </c>
      <c r="E17" s="61">
        <v>0</v>
      </c>
      <c r="F17" s="108" t="e">
        <f t="shared" si="10"/>
        <v>#DIV/0!</v>
      </c>
      <c r="G17" s="107">
        <v>31</v>
      </c>
      <c r="H17" s="108">
        <v>0.5989</v>
      </c>
      <c r="I17" s="108">
        <v>0.2216</v>
      </c>
      <c r="J17" s="108">
        <f t="shared" si="11"/>
        <v>0.370011688094841</v>
      </c>
      <c r="K17" s="118" t="str">
        <f t="shared" si="0"/>
        <v/>
      </c>
      <c r="L17" s="119" t="str">
        <f t="shared" si="1"/>
        <v/>
      </c>
      <c r="M17" s="107"/>
      <c r="N17" s="108">
        <v>0</v>
      </c>
      <c r="O17" s="108">
        <v>0</v>
      </c>
      <c r="P17" s="108" t="e">
        <f t="shared" si="12"/>
        <v>#DIV/0!</v>
      </c>
      <c r="Q17" s="107"/>
      <c r="R17" s="108">
        <v>0</v>
      </c>
      <c r="S17" s="108">
        <v>0</v>
      </c>
      <c r="T17" s="108" t="e">
        <f t="shared" si="13"/>
        <v>#DIV/0!</v>
      </c>
      <c r="U17" s="118" t="str">
        <f t="shared" si="2"/>
        <v/>
      </c>
      <c r="V17" s="119" t="str">
        <f t="shared" si="3"/>
        <v/>
      </c>
      <c r="W17" s="107"/>
      <c r="X17" s="108">
        <v>0</v>
      </c>
      <c r="Y17" s="108">
        <v>0</v>
      </c>
      <c r="Z17" s="108" t="e">
        <f t="shared" si="14"/>
        <v>#DIV/0!</v>
      </c>
      <c r="AA17" s="107"/>
      <c r="AB17" s="108">
        <v>0</v>
      </c>
      <c r="AC17" s="108">
        <v>0</v>
      </c>
      <c r="AD17" s="108" t="e">
        <f t="shared" si="15"/>
        <v>#DIV/0!</v>
      </c>
      <c r="AE17" s="118" t="str">
        <f t="shared" si="4"/>
        <v/>
      </c>
      <c r="AF17" s="119" t="str">
        <f t="shared" si="5"/>
        <v/>
      </c>
      <c r="AG17" s="107"/>
      <c r="AH17" s="108">
        <v>0</v>
      </c>
      <c r="AI17" s="108">
        <v>0</v>
      </c>
      <c r="AJ17" s="108" t="e">
        <f t="shared" si="16"/>
        <v>#DIV/0!</v>
      </c>
      <c r="AK17" s="107"/>
      <c r="AL17" s="108">
        <v>0</v>
      </c>
      <c r="AM17" s="108">
        <v>0</v>
      </c>
      <c r="AN17" s="108" t="e">
        <f t="shared" si="17"/>
        <v>#DIV/0!</v>
      </c>
      <c r="AO17" s="118" t="str">
        <f t="shared" si="6"/>
        <v/>
      </c>
      <c r="AP17" s="119" t="str">
        <f t="shared" si="7"/>
        <v/>
      </c>
      <c r="AQ17" s="107"/>
      <c r="AR17" s="108">
        <v>0</v>
      </c>
      <c r="AS17" s="108">
        <v>0</v>
      </c>
      <c r="AT17" s="64" t="str">
        <f t="shared" si="18"/>
        <v/>
      </c>
      <c r="AU17" s="107">
        <v>31</v>
      </c>
      <c r="AV17" s="108">
        <v>0.5989</v>
      </c>
      <c r="AW17" s="108">
        <v>0.2216</v>
      </c>
      <c r="AX17" s="108">
        <f t="shared" si="19"/>
        <v>0.370011688094841</v>
      </c>
      <c r="AY17" s="118" t="str">
        <f t="shared" si="20"/>
        <v/>
      </c>
      <c r="AZ17" s="119" t="str">
        <f t="shared" si="21"/>
        <v/>
      </c>
      <c r="BA17" s="107">
        <v>9</v>
      </c>
      <c r="BB17" s="108">
        <v>0.1806</v>
      </c>
      <c r="BC17" s="108">
        <v>0.0907</v>
      </c>
      <c r="BD17" s="108">
        <f t="shared" si="22"/>
        <v>0.502214839424142</v>
      </c>
      <c r="BE17" s="107"/>
      <c r="BF17" s="108">
        <v>0</v>
      </c>
      <c r="BG17" s="108">
        <v>0</v>
      </c>
      <c r="BH17" s="108" t="e">
        <f t="shared" si="23"/>
        <v>#DIV/0!</v>
      </c>
      <c r="BI17" s="138" t="str">
        <f t="shared" si="24"/>
        <v/>
      </c>
      <c r="BJ17" s="139">
        <f t="shared" si="25"/>
        <v>0</v>
      </c>
      <c r="BK17" s="140">
        <f t="shared" si="26"/>
        <v>0</v>
      </c>
      <c r="BL17" s="141" t="str">
        <f t="shared" si="27"/>
        <v/>
      </c>
      <c r="BM17" s="150">
        <f t="shared" si="28"/>
        <v>-1</v>
      </c>
      <c r="BN17" s="151">
        <v>15.6619</v>
      </c>
    </row>
    <row r="18" ht="13.5" customHeight="1" spans="1:66">
      <c r="A18" s="61"/>
      <c r="B18" s="105" t="s">
        <v>110</v>
      </c>
      <c r="C18" s="107"/>
      <c r="D18" s="61">
        <v>0</v>
      </c>
      <c r="E18" s="61">
        <v>0</v>
      </c>
      <c r="F18" s="108" t="e">
        <f t="shared" si="10"/>
        <v>#DIV/0!</v>
      </c>
      <c r="G18" s="107">
        <v>4</v>
      </c>
      <c r="H18" s="108">
        <v>0.0472</v>
      </c>
      <c r="I18" s="108">
        <v>0.0321</v>
      </c>
      <c r="J18" s="108">
        <f t="shared" si="11"/>
        <v>0.680084745762712</v>
      </c>
      <c r="K18" s="118" t="str">
        <f t="shared" si="0"/>
        <v/>
      </c>
      <c r="L18" s="119" t="str">
        <f t="shared" si="1"/>
        <v/>
      </c>
      <c r="M18" s="107"/>
      <c r="N18" s="108">
        <v>0</v>
      </c>
      <c r="O18" s="108">
        <v>0</v>
      </c>
      <c r="P18" s="108" t="e">
        <f t="shared" si="12"/>
        <v>#DIV/0!</v>
      </c>
      <c r="Q18" s="107"/>
      <c r="R18" s="108">
        <v>0</v>
      </c>
      <c r="S18" s="108">
        <v>0</v>
      </c>
      <c r="T18" s="108" t="e">
        <f t="shared" si="13"/>
        <v>#DIV/0!</v>
      </c>
      <c r="U18" s="118" t="str">
        <f t="shared" si="2"/>
        <v/>
      </c>
      <c r="V18" s="119" t="str">
        <f t="shared" si="3"/>
        <v/>
      </c>
      <c r="W18" s="107"/>
      <c r="X18" s="108">
        <v>0</v>
      </c>
      <c r="Y18" s="108">
        <v>0</v>
      </c>
      <c r="Z18" s="108" t="e">
        <f t="shared" si="14"/>
        <v>#DIV/0!</v>
      </c>
      <c r="AA18" s="107"/>
      <c r="AB18" s="108">
        <v>0</v>
      </c>
      <c r="AC18" s="108">
        <v>0</v>
      </c>
      <c r="AD18" s="108" t="e">
        <f t="shared" si="15"/>
        <v>#DIV/0!</v>
      </c>
      <c r="AE18" s="118" t="str">
        <f t="shared" si="4"/>
        <v/>
      </c>
      <c r="AF18" s="119" t="str">
        <f t="shared" si="5"/>
        <v/>
      </c>
      <c r="AG18" s="107"/>
      <c r="AH18" s="108">
        <v>0</v>
      </c>
      <c r="AI18" s="108">
        <v>0</v>
      </c>
      <c r="AJ18" s="108" t="e">
        <f t="shared" si="16"/>
        <v>#DIV/0!</v>
      </c>
      <c r="AK18" s="107"/>
      <c r="AL18" s="108">
        <v>0</v>
      </c>
      <c r="AM18" s="108">
        <v>0</v>
      </c>
      <c r="AN18" s="108" t="e">
        <f t="shared" si="17"/>
        <v>#DIV/0!</v>
      </c>
      <c r="AO18" s="118" t="str">
        <f t="shared" si="6"/>
        <v/>
      </c>
      <c r="AP18" s="119" t="str">
        <f t="shared" si="7"/>
        <v/>
      </c>
      <c r="AQ18" s="107"/>
      <c r="AR18" s="108">
        <v>0</v>
      </c>
      <c r="AS18" s="108">
        <v>0</v>
      </c>
      <c r="AT18" s="64" t="str">
        <f t="shared" si="18"/>
        <v/>
      </c>
      <c r="AU18" s="107">
        <v>4</v>
      </c>
      <c r="AV18" s="108">
        <v>0.0472</v>
      </c>
      <c r="AW18" s="108">
        <v>0.0321</v>
      </c>
      <c r="AX18" s="108">
        <f t="shared" si="19"/>
        <v>0.680084745762712</v>
      </c>
      <c r="AY18" s="118" t="str">
        <f t="shared" si="20"/>
        <v/>
      </c>
      <c r="AZ18" s="119" t="str">
        <f t="shared" si="21"/>
        <v/>
      </c>
      <c r="BA18" s="107"/>
      <c r="BB18" s="108">
        <v>0</v>
      </c>
      <c r="BC18" s="108">
        <v>0</v>
      </c>
      <c r="BD18" s="108" t="e">
        <f t="shared" si="22"/>
        <v>#DIV/0!</v>
      </c>
      <c r="BE18" s="107"/>
      <c r="BF18" s="108">
        <v>0</v>
      </c>
      <c r="BG18" s="108">
        <v>0</v>
      </c>
      <c r="BH18" s="108" t="e">
        <f t="shared" si="23"/>
        <v>#DIV/0!</v>
      </c>
      <c r="BI18" s="138" t="str">
        <f t="shared" si="24"/>
        <v/>
      </c>
      <c r="BJ18" s="139">
        <f t="shared" si="25"/>
        <v>0</v>
      </c>
      <c r="BK18" s="140">
        <f t="shared" si="26"/>
        <v>0</v>
      </c>
      <c r="BL18" s="141" t="str">
        <f t="shared" si="27"/>
        <v/>
      </c>
      <c r="BM18" s="150" t="str">
        <f t="shared" si="28"/>
        <v/>
      </c>
      <c r="BN18" s="151">
        <v>17.3634</v>
      </c>
    </row>
    <row r="19" ht="13.5" customHeight="1" spans="1:66">
      <c r="A19" s="61"/>
      <c r="B19" s="105" t="s">
        <v>111</v>
      </c>
      <c r="C19" s="107">
        <v>862</v>
      </c>
      <c r="D19" s="61">
        <v>21.7733</v>
      </c>
      <c r="E19" s="61">
        <v>12.8012</v>
      </c>
      <c r="F19" s="108">
        <f t="shared" si="10"/>
        <v>0.587931089912875</v>
      </c>
      <c r="G19" s="107">
        <v>890</v>
      </c>
      <c r="H19" s="108">
        <v>24.7415</v>
      </c>
      <c r="I19" s="108">
        <v>12.2715</v>
      </c>
      <c r="J19" s="108">
        <f t="shared" si="11"/>
        <v>0.495988521310349</v>
      </c>
      <c r="K19" s="118">
        <f t="shared" si="0"/>
        <v>-0.0919425686025259</v>
      </c>
      <c r="L19" s="119">
        <f t="shared" si="1"/>
        <v>-0.0413789332250102</v>
      </c>
      <c r="M19" s="107">
        <v>446</v>
      </c>
      <c r="N19" s="108">
        <v>13.2731</v>
      </c>
      <c r="O19" s="108">
        <v>7.692</v>
      </c>
      <c r="P19" s="108">
        <f t="shared" si="12"/>
        <v>0.5795179724405</v>
      </c>
      <c r="Q19" s="107">
        <v>448</v>
      </c>
      <c r="R19" s="108">
        <v>13.1714</v>
      </c>
      <c r="S19" s="108">
        <v>6.0208</v>
      </c>
      <c r="T19" s="108">
        <f t="shared" si="13"/>
        <v>0.457111620632583</v>
      </c>
      <c r="U19" s="118">
        <f t="shared" si="2"/>
        <v>-0.122406351807917</v>
      </c>
      <c r="V19" s="119">
        <f t="shared" si="3"/>
        <v>-0.217264690587623</v>
      </c>
      <c r="W19" s="107">
        <v>189</v>
      </c>
      <c r="X19" s="108">
        <v>4.34</v>
      </c>
      <c r="Y19" s="108">
        <v>2.5046</v>
      </c>
      <c r="Z19" s="108">
        <f t="shared" si="14"/>
        <v>0.577096774193548</v>
      </c>
      <c r="AA19" s="107">
        <v>198</v>
      </c>
      <c r="AB19" s="108">
        <v>6.0825</v>
      </c>
      <c r="AC19" s="108">
        <v>3.0404</v>
      </c>
      <c r="AD19" s="108">
        <f t="shared" si="15"/>
        <v>0.499860254829429</v>
      </c>
      <c r="AE19" s="118">
        <f t="shared" si="4"/>
        <v>-0.0772365193641197</v>
      </c>
      <c r="AF19" s="119">
        <f t="shared" si="5"/>
        <v>0.213926375469137</v>
      </c>
      <c r="AG19" s="107">
        <v>149</v>
      </c>
      <c r="AH19" s="108">
        <v>2.7104</v>
      </c>
      <c r="AI19" s="108">
        <v>1.6289</v>
      </c>
      <c r="AJ19" s="108">
        <f t="shared" si="16"/>
        <v>0.600981404958678</v>
      </c>
      <c r="AK19" s="107">
        <v>167</v>
      </c>
      <c r="AL19" s="108">
        <v>4.2929</v>
      </c>
      <c r="AM19" s="108">
        <v>2.4314</v>
      </c>
      <c r="AN19" s="108">
        <f t="shared" si="17"/>
        <v>0.566377041160987</v>
      </c>
      <c r="AO19" s="118">
        <f t="shared" si="6"/>
        <v>-0.0346043637976909</v>
      </c>
      <c r="AP19" s="119">
        <f t="shared" si="7"/>
        <v>0.492663760820185</v>
      </c>
      <c r="AQ19" s="107">
        <v>62</v>
      </c>
      <c r="AR19" s="108">
        <v>1.2111</v>
      </c>
      <c r="AS19" s="108">
        <v>0.8155</v>
      </c>
      <c r="AT19" s="64">
        <f t="shared" si="18"/>
        <v>0.673354801420196</v>
      </c>
      <c r="AU19" s="107">
        <v>77</v>
      </c>
      <c r="AV19" s="108">
        <v>1.1947</v>
      </c>
      <c r="AW19" s="108">
        <v>0.7789</v>
      </c>
      <c r="AX19" s="108">
        <f t="shared" si="19"/>
        <v>0.651962835858374</v>
      </c>
      <c r="AY19" s="118">
        <f t="shared" si="20"/>
        <v>-0.021391965561822</v>
      </c>
      <c r="AZ19" s="119">
        <f t="shared" si="21"/>
        <v>-0.044880441446965</v>
      </c>
      <c r="BA19" s="107">
        <v>113</v>
      </c>
      <c r="BB19" s="108">
        <v>1.7726</v>
      </c>
      <c r="BC19" s="108">
        <v>1.00571</v>
      </c>
      <c r="BD19" s="108">
        <f t="shared" si="22"/>
        <v>0.567364323592463</v>
      </c>
      <c r="BE19" s="107"/>
      <c r="BF19" s="108">
        <v>0</v>
      </c>
      <c r="BG19" s="108">
        <v>0</v>
      </c>
      <c r="BH19" s="108" t="e">
        <f t="shared" si="23"/>
        <v>#DIV/0!</v>
      </c>
      <c r="BI19" s="138" t="str">
        <f t="shared" si="24"/>
        <v/>
      </c>
      <c r="BJ19" s="139">
        <f t="shared" si="25"/>
        <v>0</v>
      </c>
      <c r="BK19" s="140">
        <f t="shared" si="26"/>
        <v>0</v>
      </c>
      <c r="BL19" s="141" t="str">
        <f t="shared" si="27"/>
        <v/>
      </c>
      <c r="BM19" s="150">
        <f t="shared" si="28"/>
        <v>-1</v>
      </c>
      <c r="BN19" s="151">
        <v>37.0708</v>
      </c>
    </row>
    <row r="20" ht="13.5" customHeight="1" spans="1:66">
      <c r="A20" s="61"/>
      <c r="B20" s="105" t="s">
        <v>112</v>
      </c>
      <c r="C20" s="107"/>
      <c r="D20" s="61">
        <v>0</v>
      </c>
      <c r="E20" s="61">
        <v>0</v>
      </c>
      <c r="F20" s="108" t="e">
        <f t="shared" si="10"/>
        <v>#DIV/0!</v>
      </c>
      <c r="G20" s="107">
        <v>154</v>
      </c>
      <c r="H20" s="108">
        <v>2.8577</v>
      </c>
      <c r="I20" s="108">
        <v>1.3311</v>
      </c>
      <c r="J20" s="108">
        <f t="shared" si="11"/>
        <v>0.465794170136823</v>
      </c>
      <c r="K20" s="118" t="str">
        <f t="shared" si="0"/>
        <v/>
      </c>
      <c r="L20" s="119" t="str">
        <f t="shared" si="1"/>
        <v/>
      </c>
      <c r="M20" s="107"/>
      <c r="N20" s="108">
        <v>0</v>
      </c>
      <c r="O20" s="108">
        <v>0</v>
      </c>
      <c r="P20" s="108" t="e">
        <f t="shared" si="12"/>
        <v>#DIV/0!</v>
      </c>
      <c r="Q20" s="107"/>
      <c r="R20" s="108">
        <v>0</v>
      </c>
      <c r="S20" s="108">
        <v>0</v>
      </c>
      <c r="T20" s="108" t="e">
        <f t="shared" si="13"/>
        <v>#DIV/0!</v>
      </c>
      <c r="U20" s="118" t="str">
        <f t="shared" si="2"/>
        <v/>
      </c>
      <c r="V20" s="119" t="str">
        <f t="shared" si="3"/>
        <v/>
      </c>
      <c r="W20" s="107"/>
      <c r="X20" s="108">
        <v>0</v>
      </c>
      <c r="Y20" s="108">
        <v>0</v>
      </c>
      <c r="Z20" s="108" t="e">
        <f t="shared" si="14"/>
        <v>#DIV/0!</v>
      </c>
      <c r="AA20" s="107"/>
      <c r="AB20" s="108">
        <v>0</v>
      </c>
      <c r="AC20" s="108">
        <v>0</v>
      </c>
      <c r="AD20" s="108" t="e">
        <f t="shared" si="15"/>
        <v>#DIV/0!</v>
      </c>
      <c r="AE20" s="118" t="str">
        <f t="shared" si="4"/>
        <v/>
      </c>
      <c r="AF20" s="119" t="str">
        <f t="shared" si="5"/>
        <v/>
      </c>
      <c r="AG20" s="107"/>
      <c r="AH20" s="108">
        <v>0</v>
      </c>
      <c r="AI20" s="108">
        <v>0</v>
      </c>
      <c r="AJ20" s="108" t="e">
        <f t="shared" si="16"/>
        <v>#DIV/0!</v>
      </c>
      <c r="AK20" s="107"/>
      <c r="AL20" s="108">
        <v>0</v>
      </c>
      <c r="AM20" s="108">
        <v>0</v>
      </c>
      <c r="AN20" s="108" t="e">
        <f t="shared" si="17"/>
        <v>#DIV/0!</v>
      </c>
      <c r="AO20" s="118" t="str">
        <f t="shared" si="6"/>
        <v/>
      </c>
      <c r="AP20" s="119" t="str">
        <f t="shared" si="7"/>
        <v/>
      </c>
      <c r="AQ20" s="107"/>
      <c r="AR20" s="108">
        <v>0</v>
      </c>
      <c r="AS20" s="108">
        <v>0</v>
      </c>
      <c r="AT20" s="64" t="str">
        <f t="shared" si="18"/>
        <v/>
      </c>
      <c r="AU20" s="107">
        <v>154</v>
      </c>
      <c r="AV20" s="108">
        <v>2.8577</v>
      </c>
      <c r="AW20" s="108">
        <v>1.3311</v>
      </c>
      <c r="AX20" s="108">
        <f t="shared" si="19"/>
        <v>0.465794170136823</v>
      </c>
      <c r="AY20" s="118" t="str">
        <f t="shared" si="20"/>
        <v/>
      </c>
      <c r="AZ20" s="119" t="str">
        <f t="shared" si="21"/>
        <v/>
      </c>
      <c r="BA20" s="107">
        <v>5</v>
      </c>
      <c r="BB20" s="108">
        <v>0.0871</v>
      </c>
      <c r="BC20" s="108">
        <v>0.0411</v>
      </c>
      <c r="BD20" s="108">
        <f t="shared" si="22"/>
        <v>0.47187141216992</v>
      </c>
      <c r="BE20" s="107"/>
      <c r="BF20" s="108">
        <v>0</v>
      </c>
      <c r="BG20" s="108">
        <v>0</v>
      </c>
      <c r="BH20" s="108" t="e">
        <f t="shared" si="23"/>
        <v>#DIV/0!</v>
      </c>
      <c r="BI20" s="138" t="str">
        <f t="shared" si="24"/>
        <v/>
      </c>
      <c r="BJ20" s="139">
        <f t="shared" si="25"/>
        <v>0</v>
      </c>
      <c r="BK20" s="140">
        <f t="shared" si="26"/>
        <v>0</v>
      </c>
      <c r="BL20" s="141" t="str">
        <f t="shared" si="27"/>
        <v/>
      </c>
      <c r="BM20" s="150">
        <f t="shared" si="28"/>
        <v>-1</v>
      </c>
      <c r="BN20" s="151">
        <v>17.103</v>
      </c>
    </row>
    <row r="21" ht="13.5" customHeight="1" spans="1:66">
      <c r="A21" s="61"/>
      <c r="B21" s="105" t="s">
        <v>113</v>
      </c>
      <c r="C21" s="107">
        <v>2750</v>
      </c>
      <c r="D21" s="61">
        <v>70.4147</v>
      </c>
      <c r="E21" s="61">
        <v>33.76815</v>
      </c>
      <c r="F21" s="108">
        <f t="shared" si="10"/>
        <v>0.479561085966425</v>
      </c>
      <c r="G21" s="107">
        <v>3461</v>
      </c>
      <c r="H21" s="108">
        <v>93.409</v>
      </c>
      <c r="I21" s="108">
        <v>44.53251</v>
      </c>
      <c r="J21" s="108">
        <f t="shared" si="11"/>
        <v>0.476747529681294</v>
      </c>
      <c r="K21" s="118">
        <f t="shared" si="0"/>
        <v>-0.0028135562851303</v>
      </c>
      <c r="L21" s="119">
        <f t="shared" si="1"/>
        <v>0.318772571195047</v>
      </c>
      <c r="M21" s="107">
        <v>1043</v>
      </c>
      <c r="N21" s="108">
        <v>29.5312</v>
      </c>
      <c r="O21" s="108">
        <v>14.9193</v>
      </c>
      <c r="P21" s="108">
        <f t="shared" si="12"/>
        <v>0.505204664896787</v>
      </c>
      <c r="Q21" s="107">
        <v>1782</v>
      </c>
      <c r="R21" s="108">
        <v>47.4909</v>
      </c>
      <c r="S21" s="108">
        <v>21.58873</v>
      </c>
      <c r="T21" s="108">
        <f t="shared" si="13"/>
        <v>0.454586668182747</v>
      </c>
      <c r="U21" s="118">
        <f t="shared" si="2"/>
        <v>-0.0506179967140406</v>
      </c>
      <c r="V21" s="119">
        <f t="shared" si="3"/>
        <v>0.447033708015792</v>
      </c>
      <c r="W21" s="107">
        <v>627</v>
      </c>
      <c r="X21" s="108">
        <v>13.9502</v>
      </c>
      <c r="Y21" s="108">
        <v>6.28838</v>
      </c>
      <c r="Z21" s="108">
        <f t="shared" si="14"/>
        <v>0.450773465613396</v>
      </c>
      <c r="AA21" s="107">
        <v>752</v>
      </c>
      <c r="AB21" s="108">
        <v>22.5764</v>
      </c>
      <c r="AC21" s="108">
        <v>10.48937</v>
      </c>
      <c r="AD21" s="108">
        <f t="shared" si="15"/>
        <v>0.464616590776209</v>
      </c>
      <c r="AE21" s="118">
        <f t="shared" si="4"/>
        <v>0.0138431251628126</v>
      </c>
      <c r="AF21" s="119">
        <f t="shared" si="5"/>
        <v>0.668056001704732</v>
      </c>
      <c r="AG21" s="107">
        <v>558</v>
      </c>
      <c r="AH21" s="108">
        <v>15.5999</v>
      </c>
      <c r="AI21" s="108">
        <v>6.79406</v>
      </c>
      <c r="AJ21" s="108">
        <f t="shared" si="16"/>
        <v>0.435519458458067</v>
      </c>
      <c r="AK21" s="107">
        <v>589</v>
      </c>
      <c r="AL21" s="108">
        <v>16.8243</v>
      </c>
      <c r="AM21" s="108">
        <v>8.15197</v>
      </c>
      <c r="AN21" s="108">
        <f t="shared" si="17"/>
        <v>0.484535463585409</v>
      </c>
      <c r="AO21" s="118">
        <f t="shared" si="6"/>
        <v>0.049016005127342</v>
      </c>
      <c r="AP21" s="119">
        <f t="shared" si="7"/>
        <v>0.199867236968764</v>
      </c>
      <c r="AQ21" s="107">
        <v>421</v>
      </c>
      <c r="AR21" s="108">
        <v>9.3104</v>
      </c>
      <c r="AS21" s="108">
        <v>4.80494</v>
      </c>
      <c r="AT21" s="64">
        <f t="shared" si="18"/>
        <v>0.516083089877986</v>
      </c>
      <c r="AU21" s="107">
        <v>338</v>
      </c>
      <c r="AV21" s="108">
        <v>6.5174</v>
      </c>
      <c r="AW21" s="108">
        <v>4.30244</v>
      </c>
      <c r="AX21" s="108">
        <f t="shared" si="19"/>
        <v>0.660146684260595</v>
      </c>
      <c r="AY21" s="118">
        <f t="shared" si="20"/>
        <v>0.144063594382609</v>
      </c>
      <c r="AZ21" s="119">
        <f t="shared" si="21"/>
        <v>-0.104579869883911</v>
      </c>
      <c r="BA21" s="107">
        <v>748</v>
      </c>
      <c r="BB21" s="108">
        <v>14.8873</v>
      </c>
      <c r="BC21" s="108">
        <v>7.60806</v>
      </c>
      <c r="BD21" s="108">
        <f t="shared" si="22"/>
        <v>0.511043641224399</v>
      </c>
      <c r="BE21" s="107"/>
      <c r="BF21" s="108">
        <v>0</v>
      </c>
      <c r="BG21" s="108">
        <v>0</v>
      </c>
      <c r="BH21" s="108" t="e">
        <f t="shared" si="23"/>
        <v>#DIV/0!</v>
      </c>
      <c r="BI21" s="138" t="str">
        <f t="shared" si="24"/>
        <v/>
      </c>
      <c r="BJ21" s="139">
        <f t="shared" si="25"/>
        <v>0</v>
      </c>
      <c r="BK21" s="140">
        <f t="shared" si="26"/>
        <v>0</v>
      </c>
      <c r="BL21" s="141" t="str">
        <f t="shared" si="27"/>
        <v/>
      </c>
      <c r="BM21" s="150">
        <f t="shared" si="28"/>
        <v>-1</v>
      </c>
      <c r="BN21" s="151">
        <v>112.0131</v>
      </c>
    </row>
    <row r="22" ht="13.5" customHeight="1" spans="1:66">
      <c r="A22" s="61"/>
      <c r="B22" s="105" t="s">
        <v>114</v>
      </c>
      <c r="C22" s="107">
        <v>919</v>
      </c>
      <c r="D22" s="61">
        <v>17.624</v>
      </c>
      <c r="E22" s="61">
        <v>10.33286</v>
      </c>
      <c r="F22" s="108">
        <f t="shared" si="10"/>
        <v>0.586294825238312</v>
      </c>
      <c r="G22" s="107">
        <v>778</v>
      </c>
      <c r="H22" s="108">
        <v>17.0007</v>
      </c>
      <c r="I22" s="108">
        <v>9.23087</v>
      </c>
      <c r="J22" s="108">
        <f t="shared" si="11"/>
        <v>0.542969995353133</v>
      </c>
      <c r="K22" s="118">
        <f t="shared" si="0"/>
        <v>-0.0433248298851791</v>
      </c>
      <c r="L22" s="119">
        <f t="shared" si="1"/>
        <v>-0.106649078764253</v>
      </c>
      <c r="M22" s="107">
        <v>460</v>
      </c>
      <c r="N22" s="108">
        <v>10.1279</v>
      </c>
      <c r="O22" s="108">
        <v>5.67556</v>
      </c>
      <c r="P22" s="108">
        <f t="shared" si="12"/>
        <v>0.560388629429595</v>
      </c>
      <c r="Q22" s="107">
        <v>343</v>
      </c>
      <c r="R22" s="108">
        <v>8.0237</v>
      </c>
      <c r="S22" s="108">
        <v>4.15149</v>
      </c>
      <c r="T22" s="108">
        <f t="shared" si="13"/>
        <v>0.51740344230218</v>
      </c>
      <c r="U22" s="118">
        <f t="shared" si="2"/>
        <v>-0.0429851871274155</v>
      </c>
      <c r="V22" s="119">
        <f t="shared" si="3"/>
        <v>-0.268532091987398</v>
      </c>
      <c r="W22" s="107">
        <v>176</v>
      </c>
      <c r="X22" s="108">
        <v>3.1279</v>
      </c>
      <c r="Y22" s="108">
        <v>1.98904</v>
      </c>
      <c r="Z22" s="108">
        <f t="shared" si="14"/>
        <v>0.635902682310815</v>
      </c>
      <c r="AA22" s="107">
        <v>201</v>
      </c>
      <c r="AB22" s="108">
        <v>4.5928</v>
      </c>
      <c r="AC22" s="108">
        <v>2.44329</v>
      </c>
      <c r="AD22" s="108">
        <f t="shared" si="15"/>
        <v>0.531982668524647</v>
      </c>
      <c r="AE22" s="118">
        <f t="shared" si="4"/>
        <v>-0.103920013786168</v>
      </c>
      <c r="AF22" s="119">
        <f t="shared" si="5"/>
        <v>0.228376503237743</v>
      </c>
      <c r="AG22" s="107">
        <v>166</v>
      </c>
      <c r="AH22" s="108">
        <v>2.7914</v>
      </c>
      <c r="AI22" s="108">
        <v>1.5463</v>
      </c>
      <c r="AJ22" s="108">
        <f t="shared" si="16"/>
        <v>0.553951422225407</v>
      </c>
      <c r="AK22" s="107">
        <v>133</v>
      </c>
      <c r="AL22" s="108">
        <v>2.7572</v>
      </c>
      <c r="AM22" s="108">
        <v>1.5743</v>
      </c>
      <c r="AN22" s="108">
        <f t="shared" si="17"/>
        <v>0.570977803568838</v>
      </c>
      <c r="AO22" s="118">
        <f t="shared" si="6"/>
        <v>0.017026381343431</v>
      </c>
      <c r="AP22" s="119">
        <f t="shared" si="7"/>
        <v>0.0181077410593025</v>
      </c>
      <c r="AQ22" s="107">
        <v>102</v>
      </c>
      <c r="AR22" s="108">
        <v>1.3969</v>
      </c>
      <c r="AS22" s="108">
        <v>0.98222</v>
      </c>
      <c r="AT22" s="64">
        <f t="shared" si="18"/>
        <v>0.70314267306178</v>
      </c>
      <c r="AU22" s="107">
        <v>87</v>
      </c>
      <c r="AV22" s="108">
        <v>1.4099</v>
      </c>
      <c r="AW22" s="108">
        <v>0.91471</v>
      </c>
      <c r="AX22" s="108">
        <f t="shared" si="19"/>
        <v>0.648776508972268</v>
      </c>
      <c r="AY22" s="118">
        <f t="shared" si="20"/>
        <v>-0.054366164089512</v>
      </c>
      <c r="AZ22" s="119">
        <f t="shared" si="21"/>
        <v>-0.0687320559548776</v>
      </c>
      <c r="BA22" s="107">
        <v>231</v>
      </c>
      <c r="BB22" s="108">
        <v>3.2945</v>
      </c>
      <c r="BC22" s="108">
        <v>2.0152</v>
      </c>
      <c r="BD22" s="108">
        <f t="shared" si="22"/>
        <v>0.611686143572621</v>
      </c>
      <c r="BE22" s="107">
        <v>14</v>
      </c>
      <c r="BF22" s="108">
        <v>0.2171</v>
      </c>
      <c r="BG22" s="108">
        <v>0.14708</v>
      </c>
      <c r="BH22" s="108">
        <f t="shared" si="23"/>
        <v>0.677475817595578</v>
      </c>
      <c r="BI22" s="138">
        <f t="shared" si="24"/>
        <v>28.9360356210656</v>
      </c>
      <c r="BJ22" s="139">
        <f t="shared" si="25"/>
        <v>108.5</v>
      </c>
      <c r="BK22" s="140">
        <f t="shared" si="26"/>
        <v>1.13987</v>
      </c>
      <c r="BL22" s="141">
        <f t="shared" si="27"/>
        <v>0.065789674022957</v>
      </c>
      <c r="BM22" s="150">
        <f t="shared" si="28"/>
        <v>-0.434363834855101</v>
      </c>
      <c r="BN22" s="151">
        <v>47.1151</v>
      </c>
    </row>
    <row r="23" ht="13.5" customHeight="1" spans="1:66">
      <c r="A23" s="61"/>
      <c r="B23" s="105" t="s">
        <v>115</v>
      </c>
      <c r="C23" s="107">
        <v>868</v>
      </c>
      <c r="D23" s="61">
        <v>20.0903</v>
      </c>
      <c r="E23" s="61">
        <v>14.3855</v>
      </c>
      <c r="F23" s="108">
        <f t="shared" si="10"/>
        <v>0.716042070053708</v>
      </c>
      <c r="G23" s="107">
        <v>1680</v>
      </c>
      <c r="H23" s="108">
        <v>48.649</v>
      </c>
      <c r="I23" s="108">
        <v>29.1273</v>
      </c>
      <c r="J23" s="108">
        <f t="shared" si="11"/>
        <v>0.5987235092191</v>
      </c>
      <c r="K23" s="118">
        <f t="shared" si="0"/>
        <v>-0.117318560834607</v>
      </c>
      <c r="L23" s="119">
        <f t="shared" si="1"/>
        <v>1.02476799555108</v>
      </c>
      <c r="M23" s="107">
        <v>251</v>
      </c>
      <c r="N23" s="108">
        <v>7.9738</v>
      </c>
      <c r="O23" s="108">
        <v>6.03</v>
      </c>
      <c r="P23" s="108">
        <f t="shared" si="12"/>
        <v>0.75622664225338</v>
      </c>
      <c r="Q23" s="107">
        <v>787</v>
      </c>
      <c r="R23" s="108">
        <v>23.8702</v>
      </c>
      <c r="S23" s="108">
        <v>13.9301</v>
      </c>
      <c r="T23" s="108">
        <f t="shared" si="13"/>
        <v>0.583577012341748</v>
      </c>
      <c r="U23" s="118">
        <f t="shared" si="2"/>
        <v>-0.172649629911632</v>
      </c>
      <c r="V23" s="119">
        <f t="shared" si="3"/>
        <v>1.31013266998342</v>
      </c>
      <c r="W23" s="107">
        <v>199</v>
      </c>
      <c r="X23" s="108">
        <v>4.2238</v>
      </c>
      <c r="Y23" s="108">
        <v>3.0976</v>
      </c>
      <c r="Z23" s="108">
        <f t="shared" si="14"/>
        <v>0.733368057199678</v>
      </c>
      <c r="AA23" s="107">
        <v>245</v>
      </c>
      <c r="AB23" s="108">
        <v>8.5598</v>
      </c>
      <c r="AC23" s="108">
        <v>5.3645</v>
      </c>
      <c r="AD23" s="108">
        <f t="shared" si="15"/>
        <v>0.626708567957195</v>
      </c>
      <c r="AE23" s="118">
        <f t="shared" si="4"/>
        <v>-0.106659489242483</v>
      </c>
      <c r="AF23" s="119">
        <f t="shared" si="5"/>
        <v>0.731824638429752</v>
      </c>
      <c r="AG23" s="107">
        <v>273</v>
      </c>
      <c r="AH23" s="108">
        <v>5.1704</v>
      </c>
      <c r="AI23" s="108">
        <v>3.0991</v>
      </c>
      <c r="AJ23" s="108">
        <f t="shared" si="16"/>
        <v>0.599392696889989</v>
      </c>
      <c r="AK23" s="107">
        <v>348</v>
      </c>
      <c r="AL23" s="108">
        <v>9.8422</v>
      </c>
      <c r="AM23" s="108">
        <v>5.477</v>
      </c>
      <c r="AN23" s="108">
        <f t="shared" si="17"/>
        <v>0.556481274511796</v>
      </c>
      <c r="AO23" s="118">
        <f t="shared" si="6"/>
        <v>-0.042911422378193</v>
      </c>
      <c r="AP23" s="119">
        <f t="shared" si="7"/>
        <v>0.767287276951373</v>
      </c>
      <c r="AQ23" s="107">
        <v>129</v>
      </c>
      <c r="AR23" s="108">
        <v>2.3249</v>
      </c>
      <c r="AS23" s="108">
        <v>1.8338</v>
      </c>
      <c r="AT23" s="64">
        <f t="shared" si="18"/>
        <v>0.788765108176696</v>
      </c>
      <c r="AU23" s="107">
        <v>211</v>
      </c>
      <c r="AV23" s="108">
        <v>4.3556</v>
      </c>
      <c r="AW23" s="108">
        <v>3.0377</v>
      </c>
      <c r="AX23" s="108">
        <f t="shared" si="19"/>
        <v>0.697424005877491</v>
      </c>
      <c r="AY23" s="118">
        <f t="shared" si="20"/>
        <v>-0.0913411022992048</v>
      </c>
      <c r="AZ23" s="119">
        <f t="shared" si="21"/>
        <v>0.6565056167521</v>
      </c>
      <c r="BA23" s="107">
        <v>261</v>
      </c>
      <c r="BB23" s="108">
        <v>5.3352</v>
      </c>
      <c r="BC23" s="108">
        <v>3.7652</v>
      </c>
      <c r="BD23" s="108">
        <f t="shared" si="22"/>
        <v>0.705727995201679</v>
      </c>
      <c r="BE23" s="107">
        <v>89</v>
      </c>
      <c r="BF23" s="108">
        <v>2.0212</v>
      </c>
      <c r="BG23" s="108">
        <v>1.318</v>
      </c>
      <c r="BH23" s="108">
        <f t="shared" si="23"/>
        <v>0.652087868592915</v>
      </c>
      <c r="BI23" s="138">
        <f t="shared" si="24"/>
        <v>6.06231941420938</v>
      </c>
      <c r="BJ23" s="139">
        <f t="shared" si="25"/>
        <v>689.75</v>
      </c>
      <c r="BK23" s="140">
        <f t="shared" si="26"/>
        <v>10.2145</v>
      </c>
      <c r="BL23" s="141">
        <f t="shared" si="27"/>
        <v>-0.0536401266087643</v>
      </c>
      <c r="BM23" s="150">
        <f t="shared" si="28"/>
        <v>1.71287049824711</v>
      </c>
      <c r="BN23" s="151">
        <v>91.8987</v>
      </c>
    </row>
    <row r="24" ht="13.5" customHeight="1" spans="1:66">
      <c r="A24" s="61"/>
      <c r="B24" s="105" t="s">
        <v>116</v>
      </c>
      <c r="C24" s="107">
        <v>1218</v>
      </c>
      <c r="D24" s="61">
        <v>25.2199</v>
      </c>
      <c r="E24" s="61">
        <v>15.82523</v>
      </c>
      <c r="F24" s="108">
        <f t="shared" si="10"/>
        <v>0.627489799721649</v>
      </c>
      <c r="G24" s="107">
        <v>1395</v>
      </c>
      <c r="H24" s="108">
        <v>33.2813</v>
      </c>
      <c r="I24" s="108">
        <v>18.75832</v>
      </c>
      <c r="J24" s="108">
        <f t="shared" si="11"/>
        <v>0.563629425533257</v>
      </c>
      <c r="K24" s="118">
        <f t="shared" si="0"/>
        <v>-0.0638603741883913</v>
      </c>
      <c r="L24" s="119">
        <f t="shared" si="1"/>
        <v>0.185342645888875</v>
      </c>
      <c r="M24" s="107">
        <v>456</v>
      </c>
      <c r="N24" s="108">
        <v>12.1121</v>
      </c>
      <c r="O24" s="108">
        <v>7.4975</v>
      </c>
      <c r="P24" s="108">
        <f t="shared" si="12"/>
        <v>0.61900909008347</v>
      </c>
      <c r="Q24" s="107">
        <v>451</v>
      </c>
      <c r="R24" s="108">
        <v>10.185</v>
      </c>
      <c r="S24" s="108">
        <v>6.07734</v>
      </c>
      <c r="T24" s="108">
        <f t="shared" si="13"/>
        <v>0.596695139911635</v>
      </c>
      <c r="U24" s="118">
        <f t="shared" si="2"/>
        <v>-0.0223139501718356</v>
      </c>
      <c r="V24" s="119">
        <f t="shared" si="3"/>
        <v>-0.189417805935312</v>
      </c>
      <c r="W24" s="107">
        <v>340</v>
      </c>
      <c r="X24" s="108">
        <v>6.4198</v>
      </c>
      <c r="Y24" s="108">
        <v>4.11498</v>
      </c>
      <c r="Z24" s="108">
        <f t="shared" si="14"/>
        <v>0.640982585127263</v>
      </c>
      <c r="AA24" s="107">
        <v>747</v>
      </c>
      <c r="AB24" s="108">
        <v>19.3609</v>
      </c>
      <c r="AC24" s="108">
        <v>10.4137</v>
      </c>
      <c r="AD24" s="108">
        <f t="shared" si="15"/>
        <v>0.537872722858958</v>
      </c>
      <c r="AE24" s="118">
        <f t="shared" si="4"/>
        <v>-0.103109862268305</v>
      </c>
      <c r="AF24" s="119">
        <f t="shared" si="5"/>
        <v>1.53068058653991</v>
      </c>
      <c r="AG24" s="107">
        <v>222</v>
      </c>
      <c r="AH24" s="108">
        <v>3.9851</v>
      </c>
      <c r="AI24" s="108">
        <v>2.34344</v>
      </c>
      <c r="AJ24" s="108">
        <f t="shared" si="16"/>
        <v>0.588050488068053</v>
      </c>
      <c r="AK24" s="107">
        <v>92</v>
      </c>
      <c r="AL24" s="108">
        <v>1.8161</v>
      </c>
      <c r="AM24" s="108">
        <v>1.1159</v>
      </c>
      <c r="AN24" s="108">
        <f t="shared" si="17"/>
        <v>0.614448543582402</v>
      </c>
      <c r="AO24" s="118">
        <f t="shared" si="6"/>
        <v>0.0263980555143483</v>
      </c>
      <c r="AP24" s="119">
        <f t="shared" si="7"/>
        <v>-0.523819683883522</v>
      </c>
      <c r="AQ24" s="107">
        <v>158</v>
      </c>
      <c r="AR24" s="108">
        <v>2.0676</v>
      </c>
      <c r="AS24" s="108">
        <v>1.41845</v>
      </c>
      <c r="AT24" s="64">
        <f t="shared" si="18"/>
        <v>0.686036951054362</v>
      </c>
      <c r="AU24" s="107">
        <v>72</v>
      </c>
      <c r="AV24" s="108">
        <v>1.4211</v>
      </c>
      <c r="AW24" s="108">
        <v>0.84288</v>
      </c>
      <c r="AX24" s="108">
        <f t="shared" si="19"/>
        <v>0.593118007177538</v>
      </c>
      <c r="AY24" s="118">
        <f t="shared" si="20"/>
        <v>-0.0929189438768239</v>
      </c>
      <c r="AZ24" s="119">
        <f t="shared" si="21"/>
        <v>-0.405773908139166</v>
      </c>
      <c r="BA24" s="107">
        <v>210</v>
      </c>
      <c r="BB24" s="108">
        <v>2.9309</v>
      </c>
      <c r="BC24" s="108">
        <v>1.76139</v>
      </c>
      <c r="BD24" s="108">
        <f t="shared" si="22"/>
        <v>0.600972397557064</v>
      </c>
      <c r="BE24" s="107">
        <v>33</v>
      </c>
      <c r="BF24" s="108">
        <v>0.4982</v>
      </c>
      <c r="BG24" s="108">
        <v>0.3085</v>
      </c>
      <c r="BH24" s="108">
        <f t="shared" si="23"/>
        <v>0.619229225210759</v>
      </c>
      <c r="BI24" s="138">
        <f t="shared" si="24"/>
        <v>8.12329720326509</v>
      </c>
      <c r="BJ24" s="139">
        <f t="shared" si="25"/>
        <v>255.75</v>
      </c>
      <c r="BK24" s="140">
        <f t="shared" si="26"/>
        <v>2.390875</v>
      </c>
      <c r="BL24" s="141">
        <f t="shared" si="27"/>
        <v>0.0182568276536944</v>
      </c>
      <c r="BM24" s="150">
        <f t="shared" si="28"/>
        <v>0.357379683091195</v>
      </c>
      <c r="BN24" s="151">
        <v>30.3527</v>
      </c>
    </row>
    <row r="25" ht="13.5" customHeight="1" spans="1:66">
      <c r="A25" s="61"/>
      <c r="B25" s="105" t="s">
        <v>117</v>
      </c>
      <c r="C25" s="107">
        <v>1077</v>
      </c>
      <c r="D25" s="61">
        <v>20.0418</v>
      </c>
      <c r="E25" s="61">
        <v>10.50118</v>
      </c>
      <c r="F25" s="108">
        <f t="shared" si="10"/>
        <v>0.523963915416779</v>
      </c>
      <c r="G25" s="107">
        <v>1121</v>
      </c>
      <c r="H25" s="108">
        <v>24.2025</v>
      </c>
      <c r="I25" s="108">
        <v>12.213128</v>
      </c>
      <c r="J25" s="108">
        <f t="shared" si="11"/>
        <v>0.504622580311951</v>
      </c>
      <c r="K25" s="118">
        <f t="shared" si="0"/>
        <v>-0.0193413351048278</v>
      </c>
      <c r="L25" s="119">
        <f t="shared" si="1"/>
        <v>0.16302434583542</v>
      </c>
      <c r="M25" s="107">
        <v>378</v>
      </c>
      <c r="N25" s="108">
        <v>9.014</v>
      </c>
      <c r="O25" s="108">
        <v>4.6933</v>
      </c>
      <c r="P25" s="108">
        <f t="shared" si="12"/>
        <v>0.520667850011094</v>
      </c>
      <c r="Q25" s="107">
        <v>497</v>
      </c>
      <c r="R25" s="108">
        <v>11.0074</v>
      </c>
      <c r="S25" s="108">
        <v>5.29231</v>
      </c>
      <c r="T25" s="108">
        <f t="shared" si="13"/>
        <v>0.480795646565038</v>
      </c>
      <c r="U25" s="118">
        <f t="shared" si="2"/>
        <v>-0.0398722034460559</v>
      </c>
      <c r="V25" s="119">
        <f t="shared" si="3"/>
        <v>0.127630878060214</v>
      </c>
      <c r="W25" s="107">
        <v>364</v>
      </c>
      <c r="X25" s="108">
        <v>5.4706</v>
      </c>
      <c r="Y25" s="108">
        <v>2.73728</v>
      </c>
      <c r="Z25" s="108">
        <f t="shared" si="14"/>
        <v>0.500361934705517</v>
      </c>
      <c r="AA25" s="107">
        <v>262</v>
      </c>
      <c r="AB25" s="108">
        <v>6.7485</v>
      </c>
      <c r="AC25" s="108">
        <v>3.144168</v>
      </c>
      <c r="AD25" s="108">
        <f t="shared" si="15"/>
        <v>0.465906201378084</v>
      </c>
      <c r="AE25" s="118">
        <f t="shared" si="4"/>
        <v>-0.0344557333274327</v>
      </c>
      <c r="AF25" s="119">
        <f t="shared" si="5"/>
        <v>0.148646831891513</v>
      </c>
      <c r="AG25" s="107">
        <v>135</v>
      </c>
      <c r="AH25" s="108">
        <v>2.16</v>
      </c>
      <c r="AI25" s="108">
        <v>1.21953</v>
      </c>
      <c r="AJ25" s="108">
        <f t="shared" si="16"/>
        <v>0.564597222222222</v>
      </c>
      <c r="AK25" s="107">
        <v>176</v>
      </c>
      <c r="AL25" s="108">
        <v>3.516</v>
      </c>
      <c r="AM25" s="108">
        <v>1.86575</v>
      </c>
      <c r="AN25" s="108">
        <f t="shared" si="17"/>
        <v>0.530645620022753</v>
      </c>
      <c r="AO25" s="118">
        <f t="shared" si="6"/>
        <v>-0.033951602199469</v>
      </c>
      <c r="AP25" s="119">
        <f t="shared" si="7"/>
        <v>0.529892663567112</v>
      </c>
      <c r="AQ25" s="107">
        <v>145</v>
      </c>
      <c r="AR25" s="108">
        <v>2.5186</v>
      </c>
      <c r="AS25" s="108">
        <v>1.44145</v>
      </c>
      <c r="AT25" s="64">
        <f t="shared" si="18"/>
        <v>0.572321924878901</v>
      </c>
      <c r="AU25" s="107">
        <v>186</v>
      </c>
      <c r="AV25" s="108">
        <v>2.9306</v>
      </c>
      <c r="AW25" s="108">
        <v>1.9109</v>
      </c>
      <c r="AX25" s="108">
        <f t="shared" si="19"/>
        <v>0.652050774585409</v>
      </c>
      <c r="AY25" s="118">
        <f t="shared" si="20"/>
        <v>0.0797288497065083</v>
      </c>
      <c r="AZ25" s="119">
        <f t="shared" si="21"/>
        <v>0.325679003780915</v>
      </c>
      <c r="BA25" s="107">
        <v>209</v>
      </c>
      <c r="BB25" s="108">
        <v>3.8136</v>
      </c>
      <c r="BC25" s="108">
        <v>2.02202</v>
      </c>
      <c r="BD25" s="108">
        <f t="shared" si="22"/>
        <v>0.530212922173275</v>
      </c>
      <c r="BE25" s="107"/>
      <c r="BF25" s="108">
        <v>0</v>
      </c>
      <c r="BG25" s="108">
        <v>0</v>
      </c>
      <c r="BH25" s="108" t="e">
        <f t="shared" si="23"/>
        <v>#DIV/0!</v>
      </c>
      <c r="BI25" s="138" t="str">
        <f t="shared" si="24"/>
        <v/>
      </c>
      <c r="BJ25" s="139">
        <f t="shared" si="25"/>
        <v>0</v>
      </c>
      <c r="BK25" s="140">
        <f t="shared" si="26"/>
        <v>0</v>
      </c>
      <c r="BL25" s="141" t="str">
        <f t="shared" si="27"/>
        <v/>
      </c>
      <c r="BM25" s="150">
        <f t="shared" si="28"/>
        <v>-1</v>
      </c>
      <c r="BN25" s="151">
        <v>36.1547</v>
      </c>
    </row>
    <row r="26" ht="13.5" customHeight="1" spans="1:66">
      <c r="A26" s="61"/>
      <c r="B26" s="105" t="s">
        <v>118</v>
      </c>
      <c r="C26" s="107"/>
      <c r="D26" s="61">
        <v>0</v>
      </c>
      <c r="E26" s="61">
        <v>0</v>
      </c>
      <c r="F26" s="108" t="e">
        <f t="shared" si="10"/>
        <v>#DIV/0!</v>
      </c>
      <c r="G26" s="107">
        <v>402</v>
      </c>
      <c r="H26" s="108">
        <v>9.1269</v>
      </c>
      <c r="I26" s="108">
        <v>6.2596</v>
      </c>
      <c r="J26" s="108">
        <f t="shared" si="11"/>
        <v>0.685840756445233</v>
      </c>
      <c r="K26" s="118" t="str">
        <f t="shared" si="0"/>
        <v/>
      </c>
      <c r="L26" s="119" t="str">
        <f t="shared" si="1"/>
        <v/>
      </c>
      <c r="M26" s="107"/>
      <c r="N26" s="108">
        <v>0</v>
      </c>
      <c r="O26" s="108">
        <v>0</v>
      </c>
      <c r="P26" s="108" t="e">
        <f t="shared" si="12"/>
        <v>#DIV/0!</v>
      </c>
      <c r="Q26" s="107">
        <v>163</v>
      </c>
      <c r="R26" s="108">
        <v>4.0775</v>
      </c>
      <c r="S26" s="108">
        <v>2.7172</v>
      </c>
      <c r="T26" s="108">
        <f t="shared" si="13"/>
        <v>0.66638871857756</v>
      </c>
      <c r="U26" s="118" t="str">
        <f t="shared" si="2"/>
        <v/>
      </c>
      <c r="V26" s="119" t="str">
        <f t="shared" si="3"/>
        <v/>
      </c>
      <c r="W26" s="107"/>
      <c r="X26" s="108">
        <v>0</v>
      </c>
      <c r="Y26" s="108">
        <v>0</v>
      </c>
      <c r="Z26" s="108" t="e">
        <f t="shared" si="14"/>
        <v>#DIV/0!</v>
      </c>
      <c r="AA26" s="107">
        <v>102</v>
      </c>
      <c r="AB26" s="108">
        <v>2.5565</v>
      </c>
      <c r="AC26" s="108">
        <v>1.8909</v>
      </c>
      <c r="AD26" s="108">
        <f t="shared" si="15"/>
        <v>0.739644044592216</v>
      </c>
      <c r="AE26" s="118" t="str">
        <f t="shared" si="4"/>
        <v/>
      </c>
      <c r="AF26" s="119" t="str">
        <f t="shared" si="5"/>
        <v/>
      </c>
      <c r="AG26" s="107"/>
      <c r="AH26" s="108">
        <v>0</v>
      </c>
      <c r="AI26" s="108">
        <v>0</v>
      </c>
      <c r="AJ26" s="108" t="e">
        <f t="shared" si="16"/>
        <v>#DIV/0!</v>
      </c>
      <c r="AK26" s="107">
        <v>63</v>
      </c>
      <c r="AL26" s="108">
        <v>1.3489</v>
      </c>
      <c r="AM26" s="108">
        <v>0.8165</v>
      </c>
      <c r="AN26" s="108">
        <f t="shared" si="17"/>
        <v>0.605308028764178</v>
      </c>
      <c r="AO26" s="118" t="str">
        <f t="shared" si="6"/>
        <v/>
      </c>
      <c r="AP26" s="119" t="str">
        <f t="shared" si="7"/>
        <v/>
      </c>
      <c r="AQ26" s="107"/>
      <c r="AR26" s="108">
        <v>0</v>
      </c>
      <c r="AS26" s="108">
        <v>0</v>
      </c>
      <c r="AT26" s="64" t="str">
        <f t="shared" si="18"/>
        <v/>
      </c>
      <c r="AU26" s="107">
        <v>63</v>
      </c>
      <c r="AV26" s="108">
        <v>1.0219</v>
      </c>
      <c r="AW26" s="108">
        <v>0.7308</v>
      </c>
      <c r="AX26" s="108">
        <f t="shared" si="19"/>
        <v>0.715138467560427</v>
      </c>
      <c r="AY26" s="118" t="str">
        <f t="shared" si="20"/>
        <v/>
      </c>
      <c r="AZ26" s="119" t="str">
        <f t="shared" si="21"/>
        <v/>
      </c>
      <c r="BA26" s="107"/>
      <c r="BB26" s="108">
        <v>0</v>
      </c>
      <c r="BC26" s="108">
        <v>0</v>
      </c>
      <c r="BD26" s="108" t="e">
        <f t="shared" si="22"/>
        <v>#DIV/0!</v>
      </c>
      <c r="BE26" s="107">
        <v>11</v>
      </c>
      <c r="BF26" s="108">
        <v>0.1221</v>
      </c>
      <c r="BG26" s="108">
        <v>0.1042</v>
      </c>
      <c r="BH26" s="108">
        <f t="shared" si="23"/>
        <v>0.853398853398853</v>
      </c>
      <c r="BI26" s="138">
        <f t="shared" si="24"/>
        <v>33.6321048321048</v>
      </c>
      <c r="BJ26" s="139">
        <f t="shared" si="25"/>
        <v>85.25</v>
      </c>
      <c r="BK26" s="140">
        <f t="shared" si="26"/>
        <v>0.80755</v>
      </c>
      <c r="BL26" s="141" t="str">
        <f t="shared" si="27"/>
        <v/>
      </c>
      <c r="BM26" s="150" t="str">
        <f t="shared" si="28"/>
        <v/>
      </c>
      <c r="BN26" s="151">
        <v>30.7986</v>
      </c>
    </row>
    <row r="27" ht="13.5" customHeight="1" spans="1:66">
      <c r="A27" s="61"/>
      <c r="B27" s="105" t="s">
        <v>119</v>
      </c>
      <c r="C27" s="107"/>
      <c r="D27" s="61">
        <v>0</v>
      </c>
      <c r="E27" s="61">
        <v>0</v>
      </c>
      <c r="F27" s="108" t="e">
        <f t="shared" si="10"/>
        <v>#DIV/0!</v>
      </c>
      <c r="G27" s="107">
        <v>2</v>
      </c>
      <c r="H27" s="108">
        <v>0.0246</v>
      </c>
      <c r="I27" s="108">
        <v>0.0173</v>
      </c>
      <c r="J27" s="108">
        <f t="shared" si="11"/>
        <v>0.703252032520325</v>
      </c>
      <c r="K27" s="118" t="str">
        <f t="shared" si="0"/>
        <v/>
      </c>
      <c r="L27" s="119" t="str">
        <f t="shared" si="1"/>
        <v/>
      </c>
      <c r="M27" s="107"/>
      <c r="N27" s="108">
        <v>0</v>
      </c>
      <c r="O27" s="108">
        <v>0</v>
      </c>
      <c r="P27" s="108" t="e">
        <f t="shared" si="12"/>
        <v>#DIV/0!</v>
      </c>
      <c r="Q27" s="107"/>
      <c r="R27" s="108">
        <v>0</v>
      </c>
      <c r="S27" s="108">
        <v>0</v>
      </c>
      <c r="T27" s="108" t="e">
        <f t="shared" si="13"/>
        <v>#DIV/0!</v>
      </c>
      <c r="U27" s="118" t="str">
        <f t="shared" si="2"/>
        <v/>
      </c>
      <c r="V27" s="119" t="str">
        <f t="shared" si="3"/>
        <v/>
      </c>
      <c r="W27" s="107"/>
      <c r="X27" s="108">
        <v>0</v>
      </c>
      <c r="Y27" s="108">
        <v>0</v>
      </c>
      <c r="Z27" s="108" t="e">
        <f t="shared" si="14"/>
        <v>#DIV/0!</v>
      </c>
      <c r="AA27" s="107"/>
      <c r="AB27" s="108">
        <v>0</v>
      </c>
      <c r="AC27" s="108">
        <v>0</v>
      </c>
      <c r="AD27" s="108" t="e">
        <f t="shared" si="15"/>
        <v>#DIV/0!</v>
      </c>
      <c r="AE27" s="118" t="str">
        <f t="shared" si="4"/>
        <v/>
      </c>
      <c r="AF27" s="119" t="str">
        <f t="shared" si="5"/>
        <v/>
      </c>
      <c r="AG27" s="107"/>
      <c r="AH27" s="108">
        <v>0</v>
      </c>
      <c r="AI27" s="108">
        <v>0</v>
      </c>
      <c r="AJ27" s="108" t="e">
        <f t="shared" si="16"/>
        <v>#DIV/0!</v>
      </c>
      <c r="AK27" s="107"/>
      <c r="AL27" s="108">
        <v>0</v>
      </c>
      <c r="AM27" s="108">
        <v>0</v>
      </c>
      <c r="AN27" s="108" t="e">
        <f t="shared" si="17"/>
        <v>#DIV/0!</v>
      </c>
      <c r="AO27" s="118" t="str">
        <f t="shared" si="6"/>
        <v/>
      </c>
      <c r="AP27" s="119" t="str">
        <f t="shared" si="7"/>
        <v/>
      </c>
      <c r="AQ27" s="107"/>
      <c r="AR27" s="108">
        <v>0</v>
      </c>
      <c r="AS27" s="108">
        <v>0</v>
      </c>
      <c r="AT27" s="64" t="str">
        <f t="shared" si="18"/>
        <v/>
      </c>
      <c r="AU27" s="107">
        <v>2</v>
      </c>
      <c r="AV27" s="108">
        <v>0.0246</v>
      </c>
      <c r="AW27" s="108">
        <v>0.0173</v>
      </c>
      <c r="AX27" s="108">
        <f t="shared" si="19"/>
        <v>0.703252032520325</v>
      </c>
      <c r="AY27" s="118" t="str">
        <f t="shared" si="20"/>
        <v/>
      </c>
      <c r="AZ27" s="119" t="str">
        <f t="shared" si="21"/>
        <v/>
      </c>
      <c r="BA27" s="107"/>
      <c r="BB27" s="108">
        <v>0</v>
      </c>
      <c r="BC27" s="108">
        <v>0</v>
      </c>
      <c r="BD27" s="108" t="e">
        <f t="shared" si="22"/>
        <v>#DIV/0!</v>
      </c>
      <c r="BE27" s="107"/>
      <c r="BF27" s="108">
        <v>0</v>
      </c>
      <c r="BG27" s="108">
        <v>0</v>
      </c>
      <c r="BH27" s="108" t="e">
        <f t="shared" si="23"/>
        <v>#DIV/0!</v>
      </c>
      <c r="BI27" s="138" t="str">
        <f t="shared" si="24"/>
        <v/>
      </c>
      <c r="BJ27" s="139">
        <f t="shared" si="25"/>
        <v>0</v>
      </c>
      <c r="BK27" s="140">
        <f t="shared" si="26"/>
        <v>0</v>
      </c>
      <c r="BL27" s="141" t="str">
        <f t="shared" si="27"/>
        <v/>
      </c>
      <c r="BM27" s="150" t="str">
        <f t="shared" si="28"/>
        <v/>
      </c>
      <c r="BN27" s="151">
        <v>31.8552</v>
      </c>
    </row>
    <row r="28" ht="13.5" customHeight="1" spans="1:66">
      <c r="A28" s="61"/>
      <c r="B28" s="105" t="s">
        <v>120</v>
      </c>
      <c r="C28" s="107">
        <v>897</v>
      </c>
      <c r="D28" s="61">
        <v>18.7444</v>
      </c>
      <c r="E28" s="61">
        <v>16.56012</v>
      </c>
      <c r="F28" s="108">
        <f t="shared" si="10"/>
        <v>0.883470263118585</v>
      </c>
      <c r="G28" s="107">
        <v>1010</v>
      </c>
      <c r="H28" s="108">
        <v>25.5053</v>
      </c>
      <c r="I28" s="108">
        <v>18.972599</v>
      </c>
      <c r="J28" s="108">
        <f t="shared" si="11"/>
        <v>0.743868882153905</v>
      </c>
      <c r="K28" s="118">
        <f t="shared" si="0"/>
        <v>-0.13960138096468</v>
      </c>
      <c r="L28" s="119">
        <f t="shared" si="1"/>
        <v>0.145680043381328</v>
      </c>
      <c r="M28" s="107">
        <v>286</v>
      </c>
      <c r="N28" s="108">
        <v>8.3251</v>
      </c>
      <c r="O28" s="108">
        <v>8.1784</v>
      </c>
      <c r="P28" s="108">
        <f t="shared" si="12"/>
        <v>0.982378590046966</v>
      </c>
      <c r="Q28" s="107">
        <v>435</v>
      </c>
      <c r="R28" s="108">
        <v>12.0333</v>
      </c>
      <c r="S28" s="108">
        <v>11.0441</v>
      </c>
      <c r="T28" s="108">
        <f t="shared" si="13"/>
        <v>0.917794786135142</v>
      </c>
      <c r="U28" s="118">
        <f t="shared" si="2"/>
        <v>-0.0645838039118246</v>
      </c>
      <c r="V28" s="119">
        <f t="shared" si="3"/>
        <v>0.350398610975252</v>
      </c>
      <c r="W28" s="107">
        <v>228</v>
      </c>
      <c r="X28" s="108">
        <v>4.8043</v>
      </c>
      <c r="Y28" s="108">
        <v>4.6424</v>
      </c>
      <c r="Z28" s="108">
        <f t="shared" si="14"/>
        <v>0.966301022001124</v>
      </c>
      <c r="AA28" s="107">
        <v>178</v>
      </c>
      <c r="AB28" s="108">
        <v>4.745</v>
      </c>
      <c r="AC28" s="108">
        <v>3.107399</v>
      </c>
      <c r="AD28" s="108">
        <f t="shared" si="15"/>
        <v>0.654878609062171</v>
      </c>
      <c r="AE28" s="118">
        <f t="shared" si="4"/>
        <v>-0.311422412938954</v>
      </c>
      <c r="AF28" s="119">
        <f t="shared" si="5"/>
        <v>-0.330648156126142</v>
      </c>
      <c r="AG28" s="107">
        <v>144</v>
      </c>
      <c r="AH28" s="108">
        <v>2.0035</v>
      </c>
      <c r="AI28" s="108">
        <v>1.29865</v>
      </c>
      <c r="AJ28" s="108">
        <f t="shared" si="16"/>
        <v>0.648190666333916</v>
      </c>
      <c r="AK28" s="107">
        <v>218</v>
      </c>
      <c r="AL28" s="108">
        <v>6.4857</v>
      </c>
      <c r="AM28" s="108">
        <v>2.7512</v>
      </c>
      <c r="AN28" s="108">
        <f t="shared" si="17"/>
        <v>0.424194766948826</v>
      </c>
      <c r="AO28" s="118">
        <f t="shared" si="6"/>
        <v>-0.22399589938509</v>
      </c>
      <c r="AP28" s="119">
        <f t="shared" si="7"/>
        <v>1.1185076810534</v>
      </c>
      <c r="AQ28" s="107">
        <v>225</v>
      </c>
      <c r="AR28" s="108">
        <v>3.4166</v>
      </c>
      <c r="AS28" s="108">
        <v>2.27717</v>
      </c>
      <c r="AT28" s="64">
        <f t="shared" si="18"/>
        <v>0.666501785400691</v>
      </c>
      <c r="AU28" s="107">
        <v>146</v>
      </c>
      <c r="AV28" s="108">
        <v>1.8623</v>
      </c>
      <c r="AW28" s="108">
        <v>1.7073</v>
      </c>
      <c r="AX28" s="108">
        <f t="shared" si="19"/>
        <v>0.916769585995812</v>
      </c>
      <c r="AY28" s="118">
        <f t="shared" si="20"/>
        <v>0.250267800595121</v>
      </c>
      <c r="AZ28" s="119">
        <f t="shared" si="21"/>
        <v>-0.250253604254403</v>
      </c>
      <c r="BA28" s="107">
        <v>172</v>
      </c>
      <c r="BB28" s="108">
        <v>2.6424</v>
      </c>
      <c r="BC28" s="108">
        <v>2.1401</v>
      </c>
      <c r="BD28" s="108">
        <f t="shared" si="22"/>
        <v>0.8099076597033</v>
      </c>
      <c r="BE28" s="107">
        <v>33</v>
      </c>
      <c r="BF28" s="108">
        <v>0.379</v>
      </c>
      <c r="BG28" s="108">
        <v>0.3626</v>
      </c>
      <c r="BH28" s="108">
        <f t="shared" si="23"/>
        <v>0.956728232189973</v>
      </c>
      <c r="BI28" s="138">
        <f t="shared" si="24"/>
        <v>10.6882321899736</v>
      </c>
      <c r="BJ28" s="139">
        <f t="shared" si="25"/>
        <v>255.75</v>
      </c>
      <c r="BK28" s="140">
        <f t="shared" si="26"/>
        <v>2.81015</v>
      </c>
      <c r="BL28" s="141">
        <f t="shared" si="27"/>
        <v>0.146820572486673</v>
      </c>
      <c r="BM28" s="150">
        <f t="shared" si="28"/>
        <v>0.313092846128685</v>
      </c>
      <c r="BN28" s="151">
        <v>30.3813</v>
      </c>
    </row>
    <row r="29" ht="13.5" customHeight="1" spans="1:66">
      <c r="A29" s="61"/>
      <c r="B29" s="105" t="s">
        <v>121</v>
      </c>
      <c r="C29" s="107"/>
      <c r="D29" s="61">
        <v>0</v>
      </c>
      <c r="E29" s="61">
        <v>0</v>
      </c>
      <c r="F29" s="108" t="e">
        <f t="shared" si="10"/>
        <v>#DIV/0!</v>
      </c>
      <c r="G29" s="107">
        <v>60</v>
      </c>
      <c r="H29" s="108">
        <v>0.9201</v>
      </c>
      <c r="I29" s="108">
        <v>0.53585</v>
      </c>
      <c r="J29" s="108">
        <f t="shared" si="11"/>
        <v>0.582382349744593</v>
      </c>
      <c r="K29" s="118" t="str">
        <f t="shared" si="0"/>
        <v/>
      </c>
      <c r="L29" s="119" t="str">
        <f t="shared" si="1"/>
        <v/>
      </c>
      <c r="M29" s="107"/>
      <c r="N29" s="108">
        <v>0</v>
      </c>
      <c r="O29" s="108">
        <v>0</v>
      </c>
      <c r="P29" s="108" t="e">
        <f t="shared" si="12"/>
        <v>#DIV/0!</v>
      </c>
      <c r="Q29" s="107"/>
      <c r="R29" s="108">
        <v>0</v>
      </c>
      <c r="S29" s="108">
        <v>0</v>
      </c>
      <c r="T29" s="108" t="e">
        <f t="shared" si="13"/>
        <v>#DIV/0!</v>
      </c>
      <c r="U29" s="118" t="str">
        <f t="shared" si="2"/>
        <v/>
      </c>
      <c r="V29" s="119" t="str">
        <f t="shared" si="3"/>
        <v/>
      </c>
      <c r="W29" s="107"/>
      <c r="X29" s="108">
        <v>0</v>
      </c>
      <c r="Y29" s="108">
        <v>0</v>
      </c>
      <c r="Z29" s="108" t="e">
        <f t="shared" si="14"/>
        <v>#DIV/0!</v>
      </c>
      <c r="AA29" s="107"/>
      <c r="AB29" s="108">
        <v>0</v>
      </c>
      <c r="AC29" s="108">
        <v>0</v>
      </c>
      <c r="AD29" s="108" t="e">
        <f t="shared" si="15"/>
        <v>#DIV/0!</v>
      </c>
      <c r="AE29" s="118" t="str">
        <f t="shared" si="4"/>
        <v/>
      </c>
      <c r="AF29" s="119" t="str">
        <f t="shared" si="5"/>
        <v/>
      </c>
      <c r="AG29" s="107"/>
      <c r="AH29" s="108">
        <v>0</v>
      </c>
      <c r="AI29" s="108">
        <v>0</v>
      </c>
      <c r="AJ29" s="108" t="e">
        <f t="shared" si="16"/>
        <v>#DIV/0!</v>
      </c>
      <c r="AK29" s="107"/>
      <c r="AL29" s="108">
        <v>0</v>
      </c>
      <c r="AM29" s="108">
        <v>0</v>
      </c>
      <c r="AN29" s="108" t="e">
        <f t="shared" si="17"/>
        <v>#DIV/0!</v>
      </c>
      <c r="AO29" s="118" t="str">
        <f t="shared" si="6"/>
        <v/>
      </c>
      <c r="AP29" s="119" t="str">
        <f t="shared" si="7"/>
        <v/>
      </c>
      <c r="AQ29" s="107"/>
      <c r="AR29" s="108">
        <v>0</v>
      </c>
      <c r="AS29" s="108">
        <v>0</v>
      </c>
      <c r="AT29" s="64" t="str">
        <f t="shared" si="18"/>
        <v/>
      </c>
      <c r="AU29" s="107">
        <v>60</v>
      </c>
      <c r="AV29" s="108">
        <v>0.9201</v>
      </c>
      <c r="AW29" s="108">
        <v>0.53585</v>
      </c>
      <c r="AX29" s="108">
        <f t="shared" si="19"/>
        <v>0.582382349744593</v>
      </c>
      <c r="AY29" s="118" t="str">
        <f t="shared" si="20"/>
        <v/>
      </c>
      <c r="AZ29" s="119" t="str">
        <f t="shared" si="21"/>
        <v/>
      </c>
      <c r="BA29" s="107"/>
      <c r="BB29" s="108">
        <v>0</v>
      </c>
      <c r="BC29" s="108">
        <v>0</v>
      </c>
      <c r="BD29" s="108" t="e">
        <f t="shared" si="22"/>
        <v>#DIV/0!</v>
      </c>
      <c r="BE29" s="107"/>
      <c r="BF29" s="108">
        <v>0</v>
      </c>
      <c r="BG29" s="108">
        <v>0</v>
      </c>
      <c r="BH29" s="108" t="e">
        <f t="shared" si="23"/>
        <v>#DIV/0!</v>
      </c>
      <c r="BI29" s="138" t="str">
        <f t="shared" si="24"/>
        <v/>
      </c>
      <c r="BJ29" s="139">
        <f t="shared" si="25"/>
        <v>0</v>
      </c>
      <c r="BK29" s="140">
        <f t="shared" si="26"/>
        <v>0</v>
      </c>
      <c r="BL29" s="141" t="str">
        <f t="shared" si="27"/>
        <v/>
      </c>
      <c r="BM29" s="150" t="str">
        <f t="shared" si="28"/>
        <v/>
      </c>
      <c r="BN29" s="151">
        <v>17.8926</v>
      </c>
    </row>
    <row r="30" ht="13.5" customHeight="1" spans="1:66">
      <c r="A30" s="61"/>
      <c r="B30" s="105" t="s">
        <v>122</v>
      </c>
      <c r="C30" s="107">
        <v>576</v>
      </c>
      <c r="D30" s="61">
        <v>12.1304</v>
      </c>
      <c r="E30" s="61">
        <v>11.51592</v>
      </c>
      <c r="F30" s="108">
        <f t="shared" si="10"/>
        <v>0.94934379740157</v>
      </c>
      <c r="G30" s="107">
        <v>616</v>
      </c>
      <c r="H30" s="108">
        <v>10.646</v>
      </c>
      <c r="I30" s="108">
        <v>10.1681</v>
      </c>
      <c r="J30" s="108">
        <f t="shared" si="11"/>
        <v>0.955109900432087</v>
      </c>
      <c r="K30" s="118">
        <f t="shared" si="0"/>
        <v>0.00576610303051761</v>
      </c>
      <c r="L30" s="119">
        <f t="shared" si="1"/>
        <v>-0.117039715454779</v>
      </c>
      <c r="M30" s="107">
        <v>260</v>
      </c>
      <c r="N30" s="108">
        <v>6.5453</v>
      </c>
      <c r="O30" s="108">
        <v>6.362</v>
      </c>
      <c r="P30" s="108">
        <f t="shared" si="12"/>
        <v>0.97199517210823</v>
      </c>
      <c r="Q30" s="107">
        <v>344</v>
      </c>
      <c r="R30" s="108">
        <v>6.1515</v>
      </c>
      <c r="S30" s="108">
        <v>6.6104</v>
      </c>
      <c r="T30" s="108">
        <f t="shared" si="13"/>
        <v>1.07459969113224</v>
      </c>
      <c r="U30" s="118">
        <f t="shared" si="2"/>
        <v>0.102604519024014</v>
      </c>
      <c r="V30" s="119">
        <f t="shared" si="3"/>
        <v>0.0390443256837474</v>
      </c>
      <c r="W30" s="107">
        <v>153</v>
      </c>
      <c r="X30" s="108">
        <v>3.1006</v>
      </c>
      <c r="Y30" s="108">
        <v>3.1306</v>
      </c>
      <c r="Z30" s="108">
        <f t="shared" si="14"/>
        <v>1.00967554666839</v>
      </c>
      <c r="AA30" s="107">
        <v>52</v>
      </c>
      <c r="AB30" s="108">
        <v>1.2764</v>
      </c>
      <c r="AC30" s="108">
        <v>0.9077</v>
      </c>
      <c r="AD30" s="108">
        <f t="shared" si="15"/>
        <v>0.71114070824193</v>
      </c>
      <c r="AE30" s="118">
        <f t="shared" si="4"/>
        <v>-0.298534838426456</v>
      </c>
      <c r="AF30" s="119">
        <f t="shared" si="5"/>
        <v>-0.710055580399923</v>
      </c>
      <c r="AG30" s="107">
        <v>76</v>
      </c>
      <c r="AH30" s="108">
        <v>1.2451</v>
      </c>
      <c r="AI30" s="108">
        <v>0.9467</v>
      </c>
      <c r="AJ30" s="108">
        <f t="shared" si="16"/>
        <v>0.760340534896795</v>
      </c>
      <c r="AK30" s="107">
        <v>68</v>
      </c>
      <c r="AL30" s="108">
        <v>1.1304</v>
      </c>
      <c r="AM30" s="108">
        <v>0.7306</v>
      </c>
      <c r="AN30" s="108">
        <f t="shared" si="17"/>
        <v>0.646319886765747</v>
      </c>
      <c r="AO30" s="118">
        <f t="shared" si="6"/>
        <v>-0.114020648131049</v>
      </c>
      <c r="AP30" s="119">
        <f t="shared" si="7"/>
        <v>-0.228266610330622</v>
      </c>
      <c r="AQ30" s="107">
        <v>81</v>
      </c>
      <c r="AR30" s="108">
        <v>1.1484</v>
      </c>
      <c r="AS30" s="108">
        <v>1.00642</v>
      </c>
      <c r="AT30" s="64">
        <f t="shared" si="18"/>
        <v>0.876367119470568</v>
      </c>
      <c r="AU30" s="107">
        <v>100</v>
      </c>
      <c r="AV30" s="108">
        <v>1.3674</v>
      </c>
      <c r="AW30" s="108">
        <v>1.1991</v>
      </c>
      <c r="AX30" s="108">
        <f t="shared" si="19"/>
        <v>0.876919701623519</v>
      </c>
      <c r="AY30" s="118">
        <f t="shared" si="20"/>
        <v>0.000552582152951397</v>
      </c>
      <c r="AZ30" s="119">
        <f t="shared" si="21"/>
        <v>0.19145088531627</v>
      </c>
      <c r="BA30" s="107">
        <v>112</v>
      </c>
      <c r="BB30" s="108">
        <v>1.5692</v>
      </c>
      <c r="BC30" s="108">
        <v>1.245</v>
      </c>
      <c r="BD30" s="108">
        <f t="shared" si="22"/>
        <v>0.793397909762937</v>
      </c>
      <c r="BE30" s="107">
        <v>52</v>
      </c>
      <c r="BF30" s="108">
        <v>0.7203</v>
      </c>
      <c r="BG30" s="108">
        <v>0.7203</v>
      </c>
      <c r="BH30" s="108">
        <f t="shared" si="23"/>
        <v>1</v>
      </c>
      <c r="BI30" s="138">
        <f t="shared" si="24"/>
        <v>4.74722569299829</v>
      </c>
      <c r="BJ30" s="139">
        <f t="shared" si="25"/>
        <v>403</v>
      </c>
      <c r="BK30" s="140">
        <f t="shared" si="26"/>
        <v>5.582325</v>
      </c>
      <c r="BL30" s="141">
        <f t="shared" si="27"/>
        <v>0.206602090237063</v>
      </c>
      <c r="BM30" s="150">
        <f t="shared" si="28"/>
        <v>3.48379518072289</v>
      </c>
      <c r="BN30" s="151">
        <v>25.6457</v>
      </c>
    </row>
    <row r="31" ht="13.5" customHeight="1" spans="1:66">
      <c r="A31" s="61"/>
      <c r="B31" s="105" t="s">
        <v>123</v>
      </c>
      <c r="C31" s="107"/>
      <c r="D31" s="61">
        <v>0</v>
      </c>
      <c r="E31" s="61">
        <v>0</v>
      </c>
      <c r="F31" s="108" t="e">
        <f t="shared" si="10"/>
        <v>#DIV/0!</v>
      </c>
      <c r="G31" s="107">
        <v>387</v>
      </c>
      <c r="H31" s="108">
        <v>7.5223</v>
      </c>
      <c r="I31" s="108">
        <v>4.59765</v>
      </c>
      <c r="J31" s="108">
        <f t="shared" si="11"/>
        <v>0.611202690666418</v>
      </c>
      <c r="K31" s="118" t="str">
        <f t="shared" si="0"/>
        <v/>
      </c>
      <c r="L31" s="119" t="str">
        <f t="shared" si="1"/>
        <v/>
      </c>
      <c r="M31" s="107"/>
      <c r="N31" s="108">
        <v>0</v>
      </c>
      <c r="O31" s="108">
        <v>0</v>
      </c>
      <c r="P31" s="108" t="e">
        <f t="shared" si="12"/>
        <v>#DIV/0!</v>
      </c>
      <c r="Q31" s="107">
        <v>151</v>
      </c>
      <c r="R31" s="108">
        <v>2.9855</v>
      </c>
      <c r="S31" s="108">
        <v>1.81885</v>
      </c>
      <c r="T31" s="108">
        <f t="shared" si="13"/>
        <v>0.60922793501926</v>
      </c>
      <c r="U31" s="118" t="str">
        <f t="shared" si="2"/>
        <v/>
      </c>
      <c r="V31" s="119" t="str">
        <f t="shared" si="3"/>
        <v/>
      </c>
      <c r="W31" s="107"/>
      <c r="X31" s="108">
        <v>0</v>
      </c>
      <c r="Y31" s="108">
        <v>0</v>
      </c>
      <c r="Z31" s="108" t="e">
        <f t="shared" si="14"/>
        <v>#DIV/0!</v>
      </c>
      <c r="AA31" s="107">
        <v>109</v>
      </c>
      <c r="AB31" s="108">
        <v>2.575</v>
      </c>
      <c r="AC31" s="108">
        <v>1.5474</v>
      </c>
      <c r="AD31" s="108">
        <f t="shared" si="15"/>
        <v>0.600932038834951</v>
      </c>
      <c r="AE31" s="118" t="str">
        <f t="shared" si="4"/>
        <v/>
      </c>
      <c r="AF31" s="119" t="str">
        <f t="shared" si="5"/>
        <v/>
      </c>
      <c r="AG31" s="107"/>
      <c r="AH31" s="108">
        <v>0</v>
      </c>
      <c r="AI31" s="108">
        <v>0</v>
      </c>
      <c r="AJ31" s="108" t="e">
        <f t="shared" si="16"/>
        <v>#DIV/0!</v>
      </c>
      <c r="AK31" s="107">
        <v>63</v>
      </c>
      <c r="AL31" s="108">
        <v>1.1175</v>
      </c>
      <c r="AM31" s="108">
        <v>0.622</v>
      </c>
      <c r="AN31" s="108">
        <f t="shared" si="17"/>
        <v>0.556599552572707</v>
      </c>
      <c r="AO31" s="118" t="str">
        <f t="shared" si="6"/>
        <v/>
      </c>
      <c r="AP31" s="119" t="str">
        <f t="shared" si="7"/>
        <v/>
      </c>
      <c r="AQ31" s="107"/>
      <c r="AR31" s="108">
        <v>0</v>
      </c>
      <c r="AS31" s="108">
        <v>0</v>
      </c>
      <c r="AT31" s="64" t="str">
        <f t="shared" si="18"/>
        <v/>
      </c>
      <c r="AU31" s="107">
        <v>64</v>
      </c>
      <c r="AV31" s="108">
        <v>0.8443</v>
      </c>
      <c r="AW31" s="108">
        <v>0.6094</v>
      </c>
      <c r="AX31" s="108">
        <f t="shared" si="19"/>
        <v>0.721781357337439</v>
      </c>
      <c r="AY31" s="118" t="str">
        <f t="shared" si="20"/>
        <v/>
      </c>
      <c r="AZ31" s="119" t="str">
        <f t="shared" si="21"/>
        <v/>
      </c>
      <c r="BA31" s="107"/>
      <c r="BB31" s="108">
        <v>0</v>
      </c>
      <c r="BC31" s="108">
        <v>0</v>
      </c>
      <c r="BD31" s="108" t="e">
        <f t="shared" si="22"/>
        <v>#DIV/0!</v>
      </c>
      <c r="BE31" s="107"/>
      <c r="BF31" s="108">
        <v>0</v>
      </c>
      <c r="BG31" s="108">
        <v>0</v>
      </c>
      <c r="BH31" s="108" t="e">
        <f t="shared" si="23"/>
        <v>#DIV/0!</v>
      </c>
      <c r="BI31" s="138" t="str">
        <f t="shared" si="24"/>
        <v/>
      </c>
      <c r="BJ31" s="139">
        <f t="shared" si="25"/>
        <v>0</v>
      </c>
      <c r="BK31" s="140">
        <f t="shared" si="26"/>
        <v>0</v>
      </c>
      <c r="BL31" s="141" t="str">
        <f t="shared" si="27"/>
        <v/>
      </c>
      <c r="BM31" s="150" t="str">
        <f t="shared" si="28"/>
        <v/>
      </c>
      <c r="BN31" s="151">
        <v>28.9399</v>
      </c>
    </row>
    <row r="32" ht="13.5" customHeight="1" spans="1:66">
      <c r="A32" s="62" t="s">
        <v>124</v>
      </c>
      <c r="B32" s="109"/>
      <c r="C32" s="84">
        <v>18610</v>
      </c>
      <c r="D32" s="61">
        <v>419.8222</v>
      </c>
      <c r="E32" s="61">
        <v>276.05276</v>
      </c>
      <c r="F32" s="64">
        <f t="shared" si="10"/>
        <v>0.657546837685096</v>
      </c>
      <c r="G32" s="84">
        <v>23417</v>
      </c>
      <c r="H32" s="64">
        <v>577.0325</v>
      </c>
      <c r="I32" s="64">
        <v>353.397966</v>
      </c>
      <c r="J32" s="64">
        <f t="shared" si="11"/>
        <v>0.612440314886943</v>
      </c>
      <c r="K32" s="120">
        <f t="shared" si="0"/>
        <v>-0.0451065227981532</v>
      </c>
      <c r="L32" s="121">
        <f t="shared" si="1"/>
        <v>0.280182694061816</v>
      </c>
      <c r="M32" s="63">
        <v>6829</v>
      </c>
      <c r="N32" s="64">
        <v>193.331</v>
      </c>
      <c r="O32" s="64">
        <v>130.77544</v>
      </c>
      <c r="P32" s="64">
        <f t="shared" si="12"/>
        <v>0.676432853499956</v>
      </c>
      <c r="Q32" s="84">
        <v>10088</v>
      </c>
      <c r="R32" s="64">
        <v>268.5753</v>
      </c>
      <c r="S32" s="64">
        <v>172.38357</v>
      </c>
      <c r="T32" s="64">
        <f t="shared" si="13"/>
        <v>0.641844465965411</v>
      </c>
      <c r="U32" s="120">
        <f t="shared" si="2"/>
        <v>-0.0345883875345454</v>
      </c>
      <c r="V32" s="121">
        <f t="shared" si="3"/>
        <v>0.318164710437984</v>
      </c>
      <c r="W32" s="63">
        <v>4327</v>
      </c>
      <c r="X32" s="64">
        <v>88.3666</v>
      </c>
      <c r="Y32" s="64">
        <v>59.42456</v>
      </c>
      <c r="Z32" s="64">
        <f t="shared" si="14"/>
        <v>0.672477610318831</v>
      </c>
      <c r="AA32" s="84">
        <v>4782</v>
      </c>
      <c r="AB32" s="64">
        <v>135.9126</v>
      </c>
      <c r="AC32" s="64">
        <v>77.591927</v>
      </c>
      <c r="AD32" s="64">
        <f t="shared" si="15"/>
        <v>0.570895759480725</v>
      </c>
      <c r="AE32" s="120">
        <f t="shared" si="4"/>
        <v>-0.101581850838106</v>
      </c>
      <c r="AF32" s="121">
        <f t="shared" si="5"/>
        <v>0.305721523222048</v>
      </c>
      <c r="AG32" s="63">
        <v>3956</v>
      </c>
      <c r="AH32" s="64">
        <v>77.9853</v>
      </c>
      <c r="AI32" s="64">
        <v>44.39424</v>
      </c>
      <c r="AJ32" s="64">
        <f t="shared" si="16"/>
        <v>0.569264207485257</v>
      </c>
      <c r="AK32" s="84">
        <v>4225</v>
      </c>
      <c r="AL32" s="64">
        <v>101.3744</v>
      </c>
      <c r="AM32" s="64">
        <v>54.9859</v>
      </c>
      <c r="AN32" s="64">
        <f t="shared" si="17"/>
        <v>0.542404196720277</v>
      </c>
      <c r="AO32" s="120">
        <f t="shared" si="6"/>
        <v>-0.0268600107649803</v>
      </c>
      <c r="AP32" s="121">
        <f t="shared" si="7"/>
        <v>0.238581852060087</v>
      </c>
      <c r="AQ32" s="63">
        <v>2774</v>
      </c>
      <c r="AR32" s="64">
        <v>48.4928</v>
      </c>
      <c r="AS32" s="64">
        <v>33.57073</v>
      </c>
      <c r="AT32" s="64">
        <f t="shared" si="18"/>
        <v>0.692282771875413</v>
      </c>
      <c r="AU32" s="84">
        <v>3747</v>
      </c>
      <c r="AV32" s="64">
        <v>60.8337</v>
      </c>
      <c r="AW32" s="64">
        <v>40.269249</v>
      </c>
      <c r="AX32" s="64">
        <f t="shared" si="19"/>
        <v>0.661956267660852</v>
      </c>
      <c r="AY32" s="120">
        <f t="shared" si="20"/>
        <v>-0.0303265042145602</v>
      </c>
      <c r="AZ32" s="121">
        <f t="shared" si="21"/>
        <v>0.199534505207363</v>
      </c>
      <c r="BA32" s="63">
        <v>4675</v>
      </c>
      <c r="BB32" s="64">
        <v>81.23</v>
      </c>
      <c r="BC32" s="64">
        <v>55.10718</v>
      </c>
      <c r="BD32" s="64">
        <f t="shared" si="22"/>
        <v>0.678409208420534</v>
      </c>
      <c r="BE32" s="142">
        <v>575</v>
      </c>
      <c r="BF32" s="143">
        <v>10.3365</v>
      </c>
      <c r="BG32" s="143">
        <v>8.16732</v>
      </c>
      <c r="BH32" s="143">
        <f t="shared" si="23"/>
        <v>0.790143665650849</v>
      </c>
      <c r="BI32" s="138">
        <f t="shared" si="24"/>
        <v>18.9819158644931</v>
      </c>
      <c r="BJ32" s="144">
        <f t="shared" si="25"/>
        <v>4456.25</v>
      </c>
      <c r="BK32" s="145">
        <f t="shared" si="26"/>
        <v>63.29673</v>
      </c>
      <c r="BL32" s="141">
        <f t="shared" si="27"/>
        <v>0.111734457230315</v>
      </c>
      <c r="BM32" s="150">
        <f t="shared" si="28"/>
        <v>0.14861130618551</v>
      </c>
      <c r="BN32" s="151">
        <f>SUM(BN4:BN31)</f>
        <v>1471.5493</v>
      </c>
    </row>
    <row r="33" ht="13.5" customHeight="1" spans="1:66">
      <c r="A33" s="62" t="s">
        <v>71</v>
      </c>
      <c r="B33" s="62" t="s">
        <v>125</v>
      </c>
      <c r="C33" s="84">
        <v>441</v>
      </c>
      <c r="D33" s="61">
        <v>11.5617</v>
      </c>
      <c r="E33" s="61">
        <v>10.7771</v>
      </c>
      <c r="F33" s="64">
        <f t="shared" si="10"/>
        <v>0.932138007386457</v>
      </c>
      <c r="G33" s="84">
        <v>445</v>
      </c>
      <c r="H33" s="64">
        <v>9.5178</v>
      </c>
      <c r="I33" s="64">
        <v>6.5449</v>
      </c>
      <c r="J33" s="64">
        <f t="shared" si="11"/>
        <v>0.687648406144277</v>
      </c>
      <c r="K33" s="118">
        <f t="shared" si="0"/>
        <v>-0.24448960124218</v>
      </c>
      <c r="L33" s="119">
        <f t="shared" si="1"/>
        <v>-0.392703046274044</v>
      </c>
      <c r="M33" s="84">
        <v>273</v>
      </c>
      <c r="N33" s="64">
        <v>8.2578</v>
      </c>
      <c r="O33" s="64">
        <v>7.8923</v>
      </c>
      <c r="P33" s="64">
        <f t="shared" si="12"/>
        <v>0.95573881663397</v>
      </c>
      <c r="Q33" s="84">
        <v>204</v>
      </c>
      <c r="R33" s="64">
        <v>5.2656</v>
      </c>
      <c r="S33" s="64">
        <v>4.1621</v>
      </c>
      <c r="T33" s="64">
        <f t="shared" si="13"/>
        <v>0.790432239440899</v>
      </c>
      <c r="U33" s="118">
        <f t="shared" si="2"/>
        <v>-0.165306577193071</v>
      </c>
      <c r="V33" s="119">
        <f t="shared" si="3"/>
        <v>-0.472637887561294</v>
      </c>
      <c r="W33" s="84">
        <v>66</v>
      </c>
      <c r="X33" s="64">
        <v>1.5912</v>
      </c>
      <c r="Y33" s="64">
        <v>1.3885</v>
      </c>
      <c r="Z33" s="64">
        <f t="shared" si="14"/>
        <v>0.872611865258924</v>
      </c>
      <c r="AA33" s="84">
        <v>63</v>
      </c>
      <c r="AB33" s="64">
        <v>1.591</v>
      </c>
      <c r="AC33" s="64">
        <v>0.8007</v>
      </c>
      <c r="AD33" s="64">
        <f t="shared" si="15"/>
        <v>0.503268384663733</v>
      </c>
      <c r="AE33" s="118">
        <f t="shared" si="4"/>
        <v>-0.369343480595191</v>
      </c>
      <c r="AF33" s="119">
        <f t="shared" si="5"/>
        <v>-0.423334533669428</v>
      </c>
      <c r="AG33" s="84">
        <v>31</v>
      </c>
      <c r="AH33" s="64">
        <v>0.679</v>
      </c>
      <c r="AI33" s="64">
        <v>0.5796</v>
      </c>
      <c r="AJ33" s="64">
        <f t="shared" si="16"/>
        <v>0.85360824742268</v>
      </c>
      <c r="AK33" s="84">
        <v>106</v>
      </c>
      <c r="AL33" s="64">
        <v>1.6259</v>
      </c>
      <c r="AM33" s="64">
        <v>1.0051</v>
      </c>
      <c r="AN33" s="64">
        <f t="shared" si="17"/>
        <v>0.618180699920044</v>
      </c>
      <c r="AO33" s="118">
        <f t="shared" si="6"/>
        <v>-0.235427547502636</v>
      </c>
      <c r="AP33" s="119">
        <f t="shared" si="7"/>
        <v>0.734126984126984</v>
      </c>
      <c r="AQ33" s="84">
        <v>63</v>
      </c>
      <c r="AR33" s="64">
        <v>0.9029</v>
      </c>
      <c r="AS33" s="64">
        <v>0.7979</v>
      </c>
      <c r="AT33" s="64">
        <f t="shared" si="18"/>
        <v>0.883708051832983</v>
      </c>
      <c r="AU33" s="84">
        <v>72</v>
      </c>
      <c r="AV33" s="64">
        <v>1.0353</v>
      </c>
      <c r="AW33" s="64">
        <v>0.577</v>
      </c>
      <c r="AX33" s="64">
        <f t="shared" si="19"/>
        <v>0.557326378827393</v>
      </c>
      <c r="AY33" s="118">
        <f t="shared" si="20"/>
        <v>-0.32638167300559</v>
      </c>
      <c r="AZ33" s="119">
        <f t="shared" si="21"/>
        <v>-0.276851735806492</v>
      </c>
      <c r="BA33" s="84">
        <v>49</v>
      </c>
      <c r="BB33" s="64">
        <v>0.761</v>
      </c>
      <c r="BC33" s="64">
        <v>0.664</v>
      </c>
      <c r="BD33" s="64">
        <f t="shared" si="22"/>
        <v>0.872536136662286</v>
      </c>
      <c r="BE33" s="107"/>
      <c r="BF33" s="137">
        <v>0</v>
      </c>
      <c r="BG33" s="137">
        <v>0</v>
      </c>
      <c r="BH33" s="137" t="e">
        <f t="shared" si="23"/>
        <v>#DIV/0!</v>
      </c>
      <c r="BI33" s="138" t="str">
        <f t="shared" si="24"/>
        <v/>
      </c>
      <c r="BJ33" s="139">
        <f t="shared" si="25"/>
        <v>0</v>
      </c>
      <c r="BK33" s="140">
        <f t="shared" si="26"/>
        <v>0</v>
      </c>
      <c r="BL33" s="141" t="str">
        <f t="shared" si="27"/>
        <v/>
      </c>
      <c r="BM33" s="150">
        <f t="shared" si="28"/>
        <v>-1</v>
      </c>
      <c r="BN33" s="151">
        <v>9.0828</v>
      </c>
    </row>
    <row r="34" ht="13.5" customHeight="1" spans="1:66">
      <c r="A34" s="61"/>
      <c r="B34" s="105" t="s">
        <v>126</v>
      </c>
      <c r="C34" s="107">
        <v>329</v>
      </c>
      <c r="D34" s="61">
        <v>6.8086</v>
      </c>
      <c r="E34" s="61">
        <v>4.07152</v>
      </c>
      <c r="F34" s="108">
        <f t="shared" si="10"/>
        <v>0.597996651293952</v>
      </c>
      <c r="G34" s="107">
        <v>318</v>
      </c>
      <c r="H34" s="108">
        <v>7.7626</v>
      </c>
      <c r="I34" s="108">
        <v>3.64405</v>
      </c>
      <c r="J34" s="108">
        <f t="shared" si="11"/>
        <v>0.46943678664365</v>
      </c>
      <c r="K34" s="118">
        <f t="shared" si="0"/>
        <v>-0.128559864650301</v>
      </c>
      <c r="L34" s="119">
        <f t="shared" si="1"/>
        <v>-0.104990273902621</v>
      </c>
      <c r="M34" s="107">
        <v>162</v>
      </c>
      <c r="N34" s="108">
        <v>4.1454</v>
      </c>
      <c r="O34" s="108">
        <v>2.46528</v>
      </c>
      <c r="P34" s="108">
        <f t="shared" si="12"/>
        <v>0.594702561875814</v>
      </c>
      <c r="Q34" s="107">
        <v>133</v>
      </c>
      <c r="R34" s="108">
        <v>4.5912</v>
      </c>
      <c r="S34" s="108">
        <v>2.15803</v>
      </c>
      <c r="T34" s="108">
        <f t="shared" si="13"/>
        <v>0.47003615612476</v>
      </c>
      <c r="U34" s="118">
        <f t="shared" si="2"/>
        <v>-0.124666405751054</v>
      </c>
      <c r="V34" s="119">
        <f t="shared" si="3"/>
        <v>-0.12463087357217</v>
      </c>
      <c r="W34" s="107">
        <v>49</v>
      </c>
      <c r="X34" s="108">
        <v>0.9116</v>
      </c>
      <c r="Y34" s="108">
        <v>0.48559</v>
      </c>
      <c r="Z34" s="108">
        <f t="shared" si="14"/>
        <v>0.532678806494077</v>
      </c>
      <c r="AA34" s="107">
        <v>40</v>
      </c>
      <c r="AB34" s="108">
        <v>1.1018</v>
      </c>
      <c r="AC34" s="108">
        <v>0.48561</v>
      </c>
      <c r="AD34" s="108">
        <f t="shared" si="15"/>
        <v>0.440742421492104</v>
      </c>
      <c r="AE34" s="118">
        <f t="shared" si="4"/>
        <v>-0.0919363850019726</v>
      </c>
      <c r="AF34" s="119">
        <f t="shared" si="5"/>
        <v>4.1187009617083e-5</v>
      </c>
      <c r="AG34" s="107">
        <v>20</v>
      </c>
      <c r="AH34" s="108">
        <v>0.3378</v>
      </c>
      <c r="AI34" s="108">
        <v>0.22101</v>
      </c>
      <c r="AJ34" s="108">
        <f t="shared" si="16"/>
        <v>0.654262877442274</v>
      </c>
      <c r="AK34" s="107">
        <v>79</v>
      </c>
      <c r="AL34" s="108">
        <v>1.1683</v>
      </c>
      <c r="AM34" s="108">
        <v>0.58265</v>
      </c>
      <c r="AN34" s="108">
        <f t="shared" si="17"/>
        <v>0.498716083197809</v>
      </c>
      <c r="AO34" s="118">
        <f t="shared" si="6"/>
        <v>-0.155546794244465</v>
      </c>
      <c r="AP34" s="119">
        <f t="shared" si="7"/>
        <v>1.63630604950002</v>
      </c>
      <c r="AQ34" s="107">
        <v>41</v>
      </c>
      <c r="AR34" s="108">
        <v>0.6484</v>
      </c>
      <c r="AS34" s="108">
        <v>0.35667</v>
      </c>
      <c r="AT34" s="64">
        <f t="shared" si="18"/>
        <v>0.550077112893276</v>
      </c>
      <c r="AU34" s="107">
        <v>66</v>
      </c>
      <c r="AV34" s="108">
        <v>0.9013</v>
      </c>
      <c r="AW34" s="108">
        <v>0.41776</v>
      </c>
      <c r="AX34" s="108">
        <f t="shared" si="19"/>
        <v>0.463508265838234</v>
      </c>
      <c r="AY34" s="118">
        <f t="shared" si="20"/>
        <v>-0.0865688470550421</v>
      </c>
      <c r="AZ34" s="119">
        <f t="shared" si="21"/>
        <v>0.171278773095579</v>
      </c>
      <c r="BA34" s="107">
        <v>57</v>
      </c>
      <c r="BB34" s="108">
        <v>0.7654</v>
      </c>
      <c r="BC34" s="108">
        <v>0.54297</v>
      </c>
      <c r="BD34" s="108">
        <f t="shared" si="22"/>
        <v>0.709393781029527</v>
      </c>
      <c r="BE34" s="107"/>
      <c r="BF34" s="108">
        <v>0</v>
      </c>
      <c r="BG34" s="108">
        <v>0</v>
      </c>
      <c r="BH34" s="108" t="e">
        <f t="shared" si="23"/>
        <v>#DIV/0!</v>
      </c>
      <c r="BI34" s="138" t="str">
        <f t="shared" si="24"/>
        <v/>
      </c>
      <c r="BJ34" s="139">
        <f t="shared" si="25"/>
        <v>0</v>
      </c>
      <c r="BK34" s="140">
        <f t="shared" si="26"/>
        <v>0</v>
      </c>
      <c r="BL34" s="141" t="str">
        <f t="shared" si="27"/>
        <v/>
      </c>
      <c r="BM34" s="150">
        <f t="shared" si="28"/>
        <v>-1</v>
      </c>
      <c r="BN34" s="151">
        <v>26.8418</v>
      </c>
    </row>
    <row r="35" ht="13.5" customHeight="1" spans="1:66">
      <c r="A35" s="61"/>
      <c r="B35" s="105" t="s">
        <v>127</v>
      </c>
      <c r="C35" s="107">
        <v>550</v>
      </c>
      <c r="D35" s="61">
        <v>11.897</v>
      </c>
      <c r="E35" s="61">
        <v>11.70678</v>
      </c>
      <c r="F35" s="108">
        <f t="shared" si="10"/>
        <v>0.984011095234093</v>
      </c>
      <c r="G35" s="107">
        <v>415</v>
      </c>
      <c r="H35" s="108">
        <v>10.3293</v>
      </c>
      <c r="I35" s="108">
        <v>8.80841</v>
      </c>
      <c r="J35" s="108">
        <f t="shared" si="11"/>
        <v>0.852759625531256</v>
      </c>
      <c r="K35" s="118">
        <f t="shared" si="0"/>
        <v>-0.131251469702837</v>
      </c>
      <c r="L35" s="119">
        <f t="shared" si="1"/>
        <v>-0.247580461920357</v>
      </c>
      <c r="M35" s="107">
        <v>201</v>
      </c>
      <c r="N35" s="108">
        <v>6.0831</v>
      </c>
      <c r="O35" s="108">
        <v>6.04511</v>
      </c>
      <c r="P35" s="108">
        <f t="shared" si="12"/>
        <v>0.993754828952343</v>
      </c>
      <c r="Q35" s="107">
        <v>191</v>
      </c>
      <c r="R35" s="108">
        <v>5.7949</v>
      </c>
      <c r="S35" s="108">
        <v>5.31381</v>
      </c>
      <c r="T35" s="108">
        <f t="shared" si="13"/>
        <v>0.916980448325251</v>
      </c>
      <c r="U35" s="118">
        <f t="shared" si="2"/>
        <v>-0.076774380627092</v>
      </c>
      <c r="V35" s="119">
        <f t="shared" si="3"/>
        <v>-0.120973811890933</v>
      </c>
      <c r="W35" s="107">
        <v>43</v>
      </c>
      <c r="X35" s="108">
        <v>0.7421</v>
      </c>
      <c r="Y35" s="108">
        <v>0.465486</v>
      </c>
      <c r="Z35" s="108">
        <f t="shared" si="14"/>
        <v>0.62725508691551</v>
      </c>
      <c r="AA35" s="107">
        <v>34</v>
      </c>
      <c r="AB35" s="108">
        <v>1.2404</v>
      </c>
      <c r="AC35" s="108">
        <v>0.78276</v>
      </c>
      <c r="AD35" s="108">
        <f t="shared" si="15"/>
        <v>0.631054498548855</v>
      </c>
      <c r="AE35" s="118">
        <f t="shared" si="4"/>
        <v>0.00379941163334507</v>
      </c>
      <c r="AF35" s="119">
        <f t="shared" si="5"/>
        <v>0.681597298307575</v>
      </c>
      <c r="AG35" s="107">
        <v>94</v>
      </c>
      <c r="AH35" s="108">
        <v>1.6173</v>
      </c>
      <c r="AI35" s="108">
        <v>1.781144</v>
      </c>
      <c r="AJ35" s="108">
        <f t="shared" si="16"/>
        <v>1.1013071167996</v>
      </c>
      <c r="AK35" s="107">
        <v>85</v>
      </c>
      <c r="AL35" s="108">
        <v>1.6756</v>
      </c>
      <c r="AM35" s="108">
        <v>1.35488</v>
      </c>
      <c r="AN35" s="108">
        <f t="shared" si="17"/>
        <v>0.808593936500358</v>
      </c>
      <c r="AO35" s="118">
        <f t="shared" si="6"/>
        <v>-0.292713180299246</v>
      </c>
      <c r="AP35" s="119">
        <f t="shared" si="7"/>
        <v>-0.239320346923101</v>
      </c>
      <c r="AQ35" s="107">
        <v>172</v>
      </c>
      <c r="AR35" s="108">
        <v>2.8885</v>
      </c>
      <c r="AS35" s="108">
        <v>2.84904</v>
      </c>
      <c r="AT35" s="64">
        <f t="shared" si="18"/>
        <v>0.986338930240609</v>
      </c>
      <c r="AU35" s="107">
        <v>105</v>
      </c>
      <c r="AV35" s="108">
        <v>1.6184</v>
      </c>
      <c r="AW35" s="108">
        <v>1.35696</v>
      </c>
      <c r="AX35" s="108">
        <f t="shared" si="19"/>
        <v>0.838457736035591</v>
      </c>
      <c r="AY35" s="118">
        <f t="shared" si="20"/>
        <v>-0.147881194205019</v>
      </c>
      <c r="AZ35" s="119">
        <f t="shared" si="21"/>
        <v>-0.52371325077921</v>
      </c>
      <c r="BA35" s="107">
        <v>158</v>
      </c>
      <c r="BB35" s="108">
        <v>2.5772</v>
      </c>
      <c r="BC35" s="108">
        <v>1.99329</v>
      </c>
      <c r="BD35" s="108">
        <f t="shared" si="22"/>
        <v>0.773432407263697</v>
      </c>
      <c r="BE35" s="107"/>
      <c r="BF35" s="108">
        <v>0</v>
      </c>
      <c r="BG35" s="108">
        <v>0</v>
      </c>
      <c r="BH35" s="108" t="e">
        <f t="shared" si="23"/>
        <v>#DIV/0!</v>
      </c>
      <c r="BI35" s="138" t="str">
        <f t="shared" si="24"/>
        <v/>
      </c>
      <c r="BJ35" s="139">
        <f t="shared" si="25"/>
        <v>0</v>
      </c>
      <c r="BK35" s="140">
        <f t="shared" si="26"/>
        <v>0</v>
      </c>
      <c r="BL35" s="141" t="str">
        <f t="shared" si="27"/>
        <v/>
      </c>
      <c r="BM35" s="150">
        <f t="shared" si="28"/>
        <v>-1</v>
      </c>
      <c r="BN35" s="151">
        <v>50.5817</v>
      </c>
    </row>
    <row r="36" ht="13.5" customHeight="1" spans="1:66">
      <c r="A36" s="61"/>
      <c r="B36" s="105" t="s">
        <v>128</v>
      </c>
      <c r="C36" s="107">
        <v>171</v>
      </c>
      <c r="D36" s="61">
        <v>3.9095</v>
      </c>
      <c r="E36" s="61">
        <v>3.08538</v>
      </c>
      <c r="F36" s="108">
        <f t="shared" si="10"/>
        <v>0.789200665046681</v>
      </c>
      <c r="G36" s="107">
        <v>105</v>
      </c>
      <c r="H36" s="108">
        <v>2.0359</v>
      </c>
      <c r="I36" s="108">
        <v>1.33302</v>
      </c>
      <c r="J36" s="108">
        <f t="shared" si="11"/>
        <v>0.654757109877695</v>
      </c>
      <c r="K36" s="118">
        <f t="shared" si="0"/>
        <v>-0.134443555168986</v>
      </c>
      <c r="L36" s="119">
        <f t="shared" si="1"/>
        <v>-0.567955973008187</v>
      </c>
      <c r="M36" s="107">
        <v>97</v>
      </c>
      <c r="N36" s="108">
        <v>2.7851</v>
      </c>
      <c r="O36" s="108">
        <v>2.45407</v>
      </c>
      <c r="P36" s="108">
        <f t="shared" si="12"/>
        <v>0.881142508347995</v>
      </c>
      <c r="Q36" s="107">
        <v>17</v>
      </c>
      <c r="R36" s="108">
        <v>0.489</v>
      </c>
      <c r="S36" s="108">
        <v>0.4363</v>
      </c>
      <c r="T36" s="108">
        <f t="shared" si="13"/>
        <v>0.892229038854806</v>
      </c>
      <c r="U36" s="118">
        <f t="shared" si="2"/>
        <v>0.0110865305068111</v>
      </c>
      <c r="V36" s="119">
        <f t="shared" si="3"/>
        <v>-0.822213710285363</v>
      </c>
      <c r="W36" s="107">
        <v>22</v>
      </c>
      <c r="X36" s="108">
        <v>0.3551</v>
      </c>
      <c r="Y36" s="108">
        <v>0.18386</v>
      </c>
      <c r="Z36" s="108">
        <f t="shared" si="14"/>
        <v>0.517769642354266</v>
      </c>
      <c r="AA36" s="107">
        <v>23</v>
      </c>
      <c r="AB36" s="108">
        <v>0.5391</v>
      </c>
      <c r="AC36" s="108">
        <v>0.49993</v>
      </c>
      <c r="AD36" s="108">
        <f t="shared" si="15"/>
        <v>0.927341866073085</v>
      </c>
      <c r="AE36" s="118">
        <f t="shared" si="4"/>
        <v>0.409572223718818</v>
      </c>
      <c r="AF36" s="119">
        <f t="shared" si="5"/>
        <v>1.71907973458066</v>
      </c>
      <c r="AG36" s="107">
        <v>29</v>
      </c>
      <c r="AH36" s="108">
        <v>0.4157</v>
      </c>
      <c r="AI36" s="108">
        <v>0.16361</v>
      </c>
      <c r="AJ36" s="108">
        <f t="shared" si="16"/>
        <v>0.393577098869377</v>
      </c>
      <c r="AK36" s="107">
        <v>25</v>
      </c>
      <c r="AL36" s="108">
        <v>0.414</v>
      </c>
      <c r="AM36" s="108">
        <v>0.17411</v>
      </c>
      <c r="AN36" s="108">
        <f t="shared" si="17"/>
        <v>0.420555555555556</v>
      </c>
      <c r="AO36" s="118">
        <f t="shared" si="6"/>
        <v>0.0269784566861787</v>
      </c>
      <c r="AP36" s="119">
        <f t="shared" si="7"/>
        <v>0.0641770062954587</v>
      </c>
      <c r="AQ36" s="107">
        <v>16</v>
      </c>
      <c r="AR36" s="108">
        <v>0.2359</v>
      </c>
      <c r="AS36" s="108">
        <v>0.1881</v>
      </c>
      <c r="AT36" s="64">
        <f t="shared" si="18"/>
        <v>0.797371767698177</v>
      </c>
      <c r="AU36" s="107">
        <v>40</v>
      </c>
      <c r="AV36" s="108">
        <v>0.5938</v>
      </c>
      <c r="AW36" s="108">
        <v>0.22268</v>
      </c>
      <c r="AX36" s="108">
        <f t="shared" si="19"/>
        <v>0.37500842034355</v>
      </c>
      <c r="AY36" s="118">
        <f t="shared" si="20"/>
        <v>-0.422363347354627</v>
      </c>
      <c r="AZ36" s="119">
        <f t="shared" si="21"/>
        <v>0.183838383838384</v>
      </c>
      <c r="BA36" s="107">
        <v>31</v>
      </c>
      <c r="BB36" s="108">
        <v>0.6277</v>
      </c>
      <c r="BC36" s="108">
        <v>0.53894</v>
      </c>
      <c r="BD36" s="108">
        <f t="shared" si="22"/>
        <v>0.858594870160905</v>
      </c>
      <c r="BE36" s="107"/>
      <c r="BF36" s="108">
        <v>0</v>
      </c>
      <c r="BG36" s="108">
        <v>0</v>
      </c>
      <c r="BH36" s="108" t="e">
        <f t="shared" si="23"/>
        <v>#DIV/0!</v>
      </c>
      <c r="BI36" s="138" t="str">
        <f t="shared" si="24"/>
        <v/>
      </c>
      <c r="BJ36" s="139">
        <f t="shared" si="25"/>
        <v>0</v>
      </c>
      <c r="BK36" s="140">
        <f t="shared" si="26"/>
        <v>0</v>
      </c>
      <c r="BL36" s="141" t="str">
        <f t="shared" si="27"/>
        <v/>
      </c>
      <c r="BM36" s="150">
        <f t="shared" si="28"/>
        <v>-1</v>
      </c>
      <c r="BN36" s="151">
        <v>37.4866</v>
      </c>
    </row>
    <row r="37" ht="13.5" customHeight="1" spans="1:66">
      <c r="A37" s="61"/>
      <c r="B37" s="105" t="s">
        <v>129</v>
      </c>
      <c r="C37" s="107">
        <v>282</v>
      </c>
      <c r="D37" s="61">
        <v>6.397</v>
      </c>
      <c r="E37" s="61">
        <v>3.92935</v>
      </c>
      <c r="F37" s="108">
        <f t="shared" si="10"/>
        <v>0.614248866656245</v>
      </c>
      <c r="G37" s="107">
        <v>248</v>
      </c>
      <c r="H37" s="108">
        <v>5.8532</v>
      </c>
      <c r="I37" s="108">
        <v>4.07796</v>
      </c>
      <c r="J37" s="108">
        <f t="shared" si="11"/>
        <v>0.696706075309232</v>
      </c>
      <c r="K37" s="118">
        <f t="shared" si="0"/>
        <v>0.0824572086529874</v>
      </c>
      <c r="L37" s="119">
        <f t="shared" si="1"/>
        <v>0.0378205046636213</v>
      </c>
      <c r="M37" s="107">
        <v>159</v>
      </c>
      <c r="N37" s="108">
        <v>4.2156</v>
      </c>
      <c r="O37" s="108">
        <v>2.4166</v>
      </c>
      <c r="P37" s="108">
        <f t="shared" si="12"/>
        <v>0.573251731663346</v>
      </c>
      <c r="Q37" s="107">
        <v>105</v>
      </c>
      <c r="R37" s="108">
        <v>3.0866</v>
      </c>
      <c r="S37" s="108">
        <v>2.13858</v>
      </c>
      <c r="T37" s="108">
        <f t="shared" si="13"/>
        <v>0.692859457007711</v>
      </c>
      <c r="U37" s="118">
        <f t="shared" si="2"/>
        <v>0.119607725344365</v>
      </c>
      <c r="V37" s="119">
        <f t="shared" si="3"/>
        <v>-0.115045932301581</v>
      </c>
      <c r="W37" s="107">
        <v>59</v>
      </c>
      <c r="X37" s="108">
        <v>1.1606</v>
      </c>
      <c r="Y37" s="108">
        <v>0.7206</v>
      </c>
      <c r="Z37" s="108">
        <f t="shared" si="14"/>
        <v>0.620885748750646</v>
      </c>
      <c r="AA37" s="107">
        <v>44</v>
      </c>
      <c r="AB37" s="108">
        <v>1.3702</v>
      </c>
      <c r="AC37" s="108">
        <v>0.76272</v>
      </c>
      <c r="AD37" s="108">
        <f t="shared" si="15"/>
        <v>0.556648664428551</v>
      </c>
      <c r="AE37" s="118">
        <f t="shared" si="4"/>
        <v>-0.0642370843220955</v>
      </c>
      <c r="AF37" s="119">
        <f t="shared" si="5"/>
        <v>0.0584512905911743</v>
      </c>
      <c r="AG37" s="107">
        <v>26</v>
      </c>
      <c r="AH37" s="108">
        <v>0.4507</v>
      </c>
      <c r="AI37" s="108">
        <v>0.38705</v>
      </c>
      <c r="AJ37" s="108">
        <f t="shared" si="16"/>
        <v>0.858775238517861</v>
      </c>
      <c r="AK37" s="107">
        <v>30</v>
      </c>
      <c r="AL37" s="108">
        <v>0.5403</v>
      </c>
      <c r="AM37" s="108">
        <v>0.34591</v>
      </c>
      <c r="AN37" s="108">
        <f t="shared" si="17"/>
        <v>0.640218397186748</v>
      </c>
      <c r="AO37" s="118">
        <f t="shared" si="6"/>
        <v>-0.218556841331113</v>
      </c>
      <c r="AP37" s="119">
        <f t="shared" si="7"/>
        <v>-0.106291176850536</v>
      </c>
      <c r="AQ37" s="107">
        <v>38</v>
      </c>
      <c r="AR37" s="108">
        <v>0.5701</v>
      </c>
      <c r="AS37" s="108">
        <v>0.4051</v>
      </c>
      <c r="AT37" s="64">
        <f t="shared" si="18"/>
        <v>0.710577091738291</v>
      </c>
      <c r="AU37" s="107">
        <v>45</v>
      </c>
      <c r="AV37" s="108">
        <v>0.5932</v>
      </c>
      <c r="AW37" s="108">
        <v>0.56785</v>
      </c>
      <c r="AX37" s="108">
        <f t="shared" si="19"/>
        <v>0.957265677680378</v>
      </c>
      <c r="AY37" s="118">
        <f t="shared" si="20"/>
        <v>0.246688585942086</v>
      </c>
      <c r="AZ37" s="119">
        <f t="shared" si="21"/>
        <v>0.401752653665762</v>
      </c>
      <c r="BA37" s="107">
        <v>115</v>
      </c>
      <c r="BB37" s="108">
        <v>2.1361</v>
      </c>
      <c r="BC37" s="108">
        <v>1.9465</v>
      </c>
      <c r="BD37" s="108">
        <f t="shared" si="22"/>
        <v>0.911240110481719</v>
      </c>
      <c r="BE37" s="107">
        <v>24</v>
      </c>
      <c r="BF37" s="108">
        <v>0.2629</v>
      </c>
      <c r="BG37" s="108">
        <v>0.2629</v>
      </c>
      <c r="BH37" s="108">
        <f t="shared" si="23"/>
        <v>1</v>
      </c>
      <c r="BI37" s="138">
        <f t="shared" si="24"/>
        <v>26.499353366299</v>
      </c>
      <c r="BJ37" s="139">
        <f t="shared" si="25"/>
        <v>186</v>
      </c>
      <c r="BK37" s="140">
        <f t="shared" si="26"/>
        <v>2.037475</v>
      </c>
      <c r="BL37" s="141">
        <f t="shared" si="27"/>
        <v>0.088759889518281</v>
      </c>
      <c r="BM37" s="150">
        <f t="shared" si="28"/>
        <v>0.0467377343950681</v>
      </c>
      <c r="BN37" s="151">
        <v>52.2501</v>
      </c>
    </row>
    <row r="38" ht="13.5" customHeight="1" spans="1:66">
      <c r="A38" s="61"/>
      <c r="B38" s="105" t="s">
        <v>130</v>
      </c>
      <c r="C38" s="107">
        <v>256</v>
      </c>
      <c r="D38" s="61">
        <v>5.9015</v>
      </c>
      <c r="E38" s="61">
        <v>3.63784</v>
      </c>
      <c r="F38" s="108">
        <f t="shared" si="10"/>
        <v>0.616426332288401</v>
      </c>
      <c r="G38" s="107">
        <v>378</v>
      </c>
      <c r="H38" s="108">
        <v>9.0197</v>
      </c>
      <c r="I38" s="108">
        <v>5.21081</v>
      </c>
      <c r="J38" s="108">
        <f t="shared" si="11"/>
        <v>0.577714336396998</v>
      </c>
      <c r="K38" s="118">
        <f t="shared" si="0"/>
        <v>-0.0387119958914035</v>
      </c>
      <c r="L38" s="119">
        <f t="shared" si="1"/>
        <v>0.432391199173136</v>
      </c>
      <c r="M38" s="107">
        <v>108</v>
      </c>
      <c r="N38" s="108">
        <v>2.7213</v>
      </c>
      <c r="O38" s="108">
        <v>1.71133</v>
      </c>
      <c r="P38" s="108">
        <f t="shared" si="12"/>
        <v>0.628864880755521</v>
      </c>
      <c r="Q38" s="107">
        <v>178</v>
      </c>
      <c r="R38" s="108">
        <v>5.0991</v>
      </c>
      <c r="S38" s="108">
        <v>2.6681</v>
      </c>
      <c r="T38" s="108">
        <f t="shared" si="13"/>
        <v>0.523249200839364</v>
      </c>
      <c r="U38" s="118">
        <f t="shared" si="2"/>
        <v>-0.105615679916157</v>
      </c>
      <c r="V38" s="119">
        <f t="shared" si="3"/>
        <v>0.55907978005411</v>
      </c>
      <c r="W38" s="107">
        <v>62</v>
      </c>
      <c r="X38" s="108">
        <v>1.6827</v>
      </c>
      <c r="Y38" s="108">
        <v>1.08046</v>
      </c>
      <c r="Z38" s="108">
        <f t="shared" si="14"/>
        <v>0.642099007547394</v>
      </c>
      <c r="AA38" s="107">
        <v>63</v>
      </c>
      <c r="AB38" s="108">
        <v>1.7385</v>
      </c>
      <c r="AC38" s="108">
        <v>1.05101</v>
      </c>
      <c r="AD38" s="108">
        <f t="shared" si="15"/>
        <v>0.60454989933851</v>
      </c>
      <c r="AE38" s="118">
        <f t="shared" si="4"/>
        <v>-0.0375491082088839</v>
      </c>
      <c r="AF38" s="119">
        <f t="shared" si="5"/>
        <v>-0.0272569090942748</v>
      </c>
      <c r="AG38" s="107">
        <v>42</v>
      </c>
      <c r="AH38" s="108">
        <v>0.743</v>
      </c>
      <c r="AI38" s="108">
        <v>0.42875</v>
      </c>
      <c r="AJ38" s="108">
        <f t="shared" si="16"/>
        <v>0.577052489905787</v>
      </c>
      <c r="AK38" s="107">
        <v>82</v>
      </c>
      <c r="AL38" s="108">
        <v>1.5535</v>
      </c>
      <c r="AM38" s="108">
        <v>0.99445</v>
      </c>
      <c r="AN38" s="108">
        <f t="shared" si="17"/>
        <v>0.640135178628903</v>
      </c>
      <c r="AO38" s="118">
        <f t="shared" si="6"/>
        <v>0.0630826887231152</v>
      </c>
      <c r="AP38" s="119">
        <f t="shared" si="7"/>
        <v>1.31941690962099</v>
      </c>
      <c r="AQ38" s="107">
        <v>43</v>
      </c>
      <c r="AR38" s="108">
        <v>0.7386</v>
      </c>
      <c r="AS38" s="108">
        <v>0.40617</v>
      </c>
      <c r="AT38" s="64">
        <f t="shared" si="18"/>
        <v>0.549918765231519</v>
      </c>
      <c r="AU38" s="107">
        <v>55</v>
      </c>
      <c r="AV38" s="108">
        <v>0.6286</v>
      </c>
      <c r="AW38" s="108">
        <v>0.49725</v>
      </c>
      <c r="AX38" s="108">
        <f t="shared" si="19"/>
        <v>0.791043588927776</v>
      </c>
      <c r="AY38" s="118">
        <f t="shared" si="20"/>
        <v>0.241124823696257</v>
      </c>
      <c r="AZ38" s="119">
        <f t="shared" si="21"/>
        <v>0.224241081320629</v>
      </c>
      <c r="BA38" s="107">
        <v>58</v>
      </c>
      <c r="BB38" s="108">
        <v>0.8075</v>
      </c>
      <c r="BC38" s="108">
        <v>0.473658</v>
      </c>
      <c r="BD38" s="108">
        <f t="shared" si="22"/>
        <v>0.586573374613003</v>
      </c>
      <c r="BE38" s="107"/>
      <c r="BF38" s="108">
        <v>0</v>
      </c>
      <c r="BG38" s="108">
        <v>0</v>
      </c>
      <c r="BH38" s="108" t="e">
        <f t="shared" si="23"/>
        <v>#DIV/0!</v>
      </c>
      <c r="BI38" s="138" t="str">
        <f t="shared" si="24"/>
        <v/>
      </c>
      <c r="BJ38" s="139">
        <f t="shared" si="25"/>
        <v>0</v>
      </c>
      <c r="BK38" s="140">
        <f t="shared" si="26"/>
        <v>0</v>
      </c>
      <c r="BL38" s="141" t="str">
        <f t="shared" si="27"/>
        <v/>
      </c>
      <c r="BM38" s="150">
        <f t="shared" si="28"/>
        <v>-1</v>
      </c>
      <c r="BN38" s="151">
        <v>50.8178</v>
      </c>
    </row>
    <row r="39" ht="13.5" customHeight="1" spans="1:66">
      <c r="A39" s="61"/>
      <c r="B39" s="105" t="s">
        <v>131</v>
      </c>
      <c r="C39" s="107">
        <v>322</v>
      </c>
      <c r="D39" s="61">
        <v>7.8374</v>
      </c>
      <c r="E39" s="61">
        <v>6.067085</v>
      </c>
      <c r="F39" s="108">
        <f t="shared" si="10"/>
        <v>0.774119605991783</v>
      </c>
      <c r="G39" s="107">
        <v>248</v>
      </c>
      <c r="H39" s="108">
        <v>6.9353</v>
      </c>
      <c r="I39" s="108">
        <v>3.985922</v>
      </c>
      <c r="J39" s="108">
        <f t="shared" si="11"/>
        <v>0.574729571900278</v>
      </c>
      <c r="K39" s="118">
        <f t="shared" si="0"/>
        <v>-0.199390034091505</v>
      </c>
      <c r="L39" s="119">
        <f t="shared" si="1"/>
        <v>-0.343025192493595</v>
      </c>
      <c r="M39" s="107">
        <v>180</v>
      </c>
      <c r="N39" s="108">
        <v>4.9778</v>
      </c>
      <c r="O39" s="108">
        <v>3.86783</v>
      </c>
      <c r="P39" s="108">
        <f t="shared" si="12"/>
        <v>0.777015950821648</v>
      </c>
      <c r="Q39" s="107">
        <v>116</v>
      </c>
      <c r="R39" s="108">
        <v>3.6091</v>
      </c>
      <c r="S39" s="108">
        <v>2.058995</v>
      </c>
      <c r="T39" s="108">
        <f t="shared" si="13"/>
        <v>0.570500955916988</v>
      </c>
      <c r="U39" s="118">
        <f t="shared" si="2"/>
        <v>-0.206514994904661</v>
      </c>
      <c r="V39" s="119">
        <f t="shared" si="3"/>
        <v>-0.467661453579914</v>
      </c>
      <c r="W39" s="107">
        <v>60</v>
      </c>
      <c r="X39" s="108">
        <v>1.2847</v>
      </c>
      <c r="Y39" s="108">
        <v>0.94718</v>
      </c>
      <c r="Z39" s="108">
        <f t="shared" si="14"/>
        <v>0.737277185335098</v>
      </c>
      <c r="AA39" s="107">
        <v>71</v>
      </c>
      <c r="AB39" s="108">
        <v>2.2499</v>
      </c>
      <c r="AC39" s="108">
        <v>1.244822</v>
      </c>
      <c r="AD39" s="108">
        <f t="shared" si="15"/>
        <v>0.553278812391662</v>
      </c>
      <c r="AE39" s="118">
        <f t="shared" si="4"/>
        <v>-0.183998372943436</v>
      </c>
      <c r="AF39" s="119">
        <f t="shared" si="5"/>
        <v>0.314240165544036</v>
      </c>
      <c r="AG39" s="107">
        <v>44</v>
      </c>
      <c r="AH39" s="108">
        <v>0.8875</v>
      </c>
      <c r="AI39" s="108">
        <v>0.70027</v>
      </c>
      <c r="AJ39" s="108">
        <f t="shared" si="16"/>
        <v>0.78903661971831</v>
      </c>
      <c r="AK39" s="107">
        <v>41</v>
      </c>
      <c r="AL39" s="108">
        <v>0.7358</v>
      </c>
      <c r="AM39" s="108">
        <v>0.45015</v>
      </c>
      <c r="AN39" s="108">
        <f t="shared" si="17"/>
        <v>0.611783093231856</v>
      </c>
      <c r="AO39" s="118">
        <f t="shared" si="6"/>
        <v>-0.177253526486453</v>
      </c>
      <c r="AP39" s="119">
        <f t="shared" si="7"/>
        <v>-0.357176517628915</v>
      </c>
      <c r="AQ39" s="107">
        <v>33</v>
      </c>
      <c r="AR39" s="108">
        <v>0.628</v>
      </c>
      <c r="AS39" s="108">
        <v>0.50499</v>
      </c>
      <c r="AT39" s="64">
        <f t="shared" si="18"/>
        <v>0.804124203821656</v>
      </c>
      <c r="AU39" s="107">
        <v>20</v>
      </c>
      <c r="AV39" s="108">
        <v>0.3405</v>
      </c>
      <c r="AW39" s="108">
        <v>0.231955</v>
      </c>
      <c r="AX39" s="108">
        <f t="shared" si="19"/>
        <v>0.681218795888399</v>
      </c>
      <c r="AY39" s="118">
        <f t="shared" si="20"/>
        <v>-0.122905407933257</v>
      </c>
      <c r="AZ39" s="119">
        <f t="shared" si="21"/>
        <v>-0.540674072753916</v>
      </c>
      <c r="BA39" s="107">
        <v>53</v>
      </c>
      <c r="BB39" s="108">
        <v>0.8834</v>
      </c>
      <c r="BC39" s="108">
        <v>0.703902</v>
      </c>
      <c r="BD39" s="108">
        <f t="shared" si="22"/>
        <v>0.796810052071542</v>
      </c>
      <c r="BE39" s="107"/>
      <c r="BF39" s="108">
        <v>0</v>
      </c>
      <c r="BG39" s="108">
        <v>0</v>
      </c>
      <c r="BH39" s="108" t="e">
        <f t="shared" si="23"/>
        <v>#DIV/0!</v>
      </c>
      <c r="BI39" s="138" t="str">
        <f t="shared" si="24"/>
        <v/>
      </c>
      <c r="BJ39" s="139">
        <f t="shared" si="25"/>
        <v>0</v>
      </c>
      <c r="BK39" s="140">
        <f t="shared" si="26"/>
        <v>0</v>
      </c>
      <c r="BL39" s="141" t="str">
        <f t="shared" si="27"/>
        <v/>
      </c>
      <c r="BM39" s="150">
        <f t="shared" si="28"/>
        <v>-1</v>
      </c>
      <c r="BN39" s="151">
        <v>49.5208</v>
      </c>
    </row>
    <row r="40" ht="13.5" customHeight="1" spans="1:66">
      <c r="A40" s="61"/>
      <c r="B40" s="105" t="s">
        <v>132</v>
      </c>
      <c r="C40" s="107">
        <v>393</v>
      </c>
      <c r="D40" s="61">
        <v>7.1259</v>
      </c>
      <c r="E40" s="61">
        <v>3.6307</v>
      </c>
      <c r="F40" s="108">
        <f t="shared" si="10"/>
        <v>0.509507570973491</v>
      </c>
      <c r="G40" s="107">
        <v>257</v>
      </c>
      <c r="H40" s="108">
        <v>4.9099</v>
      </c>
      <c r="I40" s="108">
        <v>2.1454</v>
      </c>
      <c r="J40" s="108">
        <f t="shared" si="11"/>
        <v>0.436953909448258</v>
      </c>
      <c r="K40" s="118">
        <f t="shared" si="0"/>
        <v>-0.0725536615252335</v>
      </c>
      <c r="L40" s="119">
        <f t="shared" si="1"/>
        <v>-0.409094664940645</v>
      </c>
      <c r="M40" s="107">
        <v>116</v>
      </c>
      <c r="N40" s="108">
        <v>2.7799</v>
      </c>
      <c r="O40" s="108">
        <v>1.401</v>
      </c>
      <c r="P40" s="108">
        <f t="shared" si="12"/>
        <v>0.50397496312817</v>
      </c>
      <c r="Q40" s="107">
        <v>123</v>
      </c>
      <c r="R40" s="108">
        <v>2.6517</v>
      </c>
      <c r="S40" s="108">
        <v>1.2038</v>
      </c>
      <c r="T40" s="108">
        <f t="shared" si="13"/>
        <v>0.453972923030509</v>
      </c>
      <c r="U40" s="118">
        <f t="shared" si="2"/>
        <v>-0.0500020400976613</v>
      </c>
      <c r="V40" s="119">
        <f t="shared" si="3"/>
        <v>-0.140756602426838</v>
      </c>
      <c r="W40" s="107">
        <v>129</v>
      </c>
      <c r="X40" s="108">
        <v>2.339</v>
      </c>
      <c r="Y40" s="108">
        <v>1.1986</v>
      </c>
      <c r="Z40" s="108">
        <f t="shared" si="14"/>
        <v>0.5124412141941</v>
      </c>
      <c r="AA40" s="107">
        <v>56</v>
      </c>
      <c r="AB40" s="108">
        <v>1.0907</v>
      </c>
      <c r="AC40" s="108">
        <v>0.4576</v>
      </c>
      <c r="AD40" s="108">
        <f t="shared" si="15"/>
        <v>0.419547079856973</v>
      </c>
      <c r="AE40" s="118">
        <f t="shared" si="4"/>
        <v>-0.0928941343371275</v>
      </c>
      <c r="AF40" s="119">
        <f t="shared" si="5"/>
        <v>-0.61822125813449</v>
      </c>
      <c r="AG40" s="107">
        <v>59</v>
      </c>
      <c r="AH40" s="108">
        <v>0.8795</v>
      </c>
      <c r="AI40" s="108">
        <v>0.4661</v>
      </c>
      <c r="AJ40" s="108">
        <f t="shared" si="16"/>
        <v>0.52996020466174</v>
      </c>
      <c r="AK40" s="107">
        <v>48</v>
      </c>
      <c r="AL40" s="108">
        <v>0.7623</v>
      </c>
      <c r="AM40" s="108">
        <v>0.3123</v>
      </c>
      <c r="AN40" s="108">
        <f t="shared" si="17"/>
        <v>0.409681227863046</v>
      </c>
      <c r="AO40" s="118">
        <f t="shared" si="6"/>
        <v>-0.120278976798694</v>
      </c>
      <c r="AP40" s="119">
        <f t="shared" si="7"/>
        <v>-0.329972108989487</v>
      </c>
      <c r="AQ40" s="107">
        <v>75</v>
      </c>
      <c r="AR40" s="108">
        <v>0.9468</v>
      </c>
      <c r="AS40" s="108">
        <v>0.4745</v>
      </c>
      <c r="AT40" s="64">
        <f t="shared" si="18"/>
        <v>0.501161808196029</v>
      </c>
      <c r="AU40" s="107">
        <v>30</v>
      </c>
      <c r="AV40" s="108">
        <v>0.4052</v>
      </c>
      <c r="AW40" s="108">
        <v>0.1717</v>
      </c>
      <c r="AX40" s="108">
        <f t="shared" si="19"/>
        <v>0.423741362290227</v>
      </c>
      <c r="AY40" s="118">
        <f t="shared" si="20"/>
        <v>-0.0774204459058017</v>
      </c>
      <c r="AZ40" s="119">
        <f t="shared" si="21"/>
        <v>-0.638145416227608</v>
      </c>
      <c r="BA40" s="107">
        <v>78</v>
      </c>
      <c r="BB40" s="108">
        <v>1.0056</v>
      </c>
      <c r="BC40" s="108">
        <v>0.4755</v>
      </c>
      <c r="BD40" s="108">
        <f t="shared" si="22"/>
        <v>0.472852028639618</v>
      </c>
      <c r="BE40" s="107"/>
      <c r="BF40" s="108">
        <v>0</v>
      </c>
      <c r="BG40" s="108">
        <v>0</v>
      </c>
      <c r="BH40" s="108" t="e">
        <f t="shared" si="23"/>
        <v>#DIV/0!</v>
      </c>
      <c r="BI40" s="138" t="str">
        <f t="shared" si="24"/>
        <v/>
      </c>
      <c r="BJ40" s="139">
        <f t="shared" si="25"/>
        <v>0</v>
      </c>
      <c r="BK40" s="140">
        <f t="shared" si="26"/>
        <v>0</v>
      </c>
      <c r="BL40" s="141" t="str">
        <f t="shared" si="27"/>
        <v/>
      </c>
      <c r="BM40" s="150">
        <f t="shared" si="28"/>
        <v>-1</v>
      </c>
      <c r="BN40" s="151">
        <v>35.1549</v>
      </c>
    </row>
    <row r="41" ht="13.5" customHeight="1" spans="1:66">
      <c r="A41" s="61"/>
      <c r="B41" s="105" t="s">
        <v>133</v>
      </c>
      <c r="C41" s="107">
        <v>67</v>
      </c>
      <c r="D41" s="61">
        <v>1.23</v>
      </c>
      <c r="E41" s="61">
        <v>0.9127</v>
      </c>
      <c r="F41" s="108">
        <f t="shared" si="10"/>
        <v>0.742032520325203</v>
      </c>
      <c r="G41" s="107">
        <v>254</v>
      </c>
      <c r="H41" s="108">
        <v>4.8173</v>
      </c>
      <c r="I41" s="108">
        <v>2.8055</v>
      </c>
      <c r="J41" s="108">
        <f t="shared" si="11"/>
        <v>0.582380171465344</v>
      </c>
      <c r="K41" s="118">
        <f t="shared" si="0"/>
        <v>-0.15965234885986</v>
      </c>
      <c r="L41" s="119">
        <f t="shared" si="1"/>
        <v>2.07384682809247</v>
      </c>
      <c r="M41" s="107">
        <v>17</v>
      </c>
      <c r="N41" s="108">
        <v>0.2683</v>
      </c>
      <c r="O41" s="108">
        <v>0.215</v>
      </c>
      <c r="P41" s="108">
        <f t="shared" si="12"/>
        <v>0.801341781587775</v>
      </c>
      <c r="Q41" s="107">
        <v>116</v>
      </c>
      <c r="R41" s="108">
        <v>2.0989</v>
      </c>
      <c r="S41" s="108">
        <v>1.1651</v>
      </c>
      <c r="T41" s="108">
        <f t="shared" si="13"/>
        <v>0.555100290628424</v>
      </c>
      <c r="U41" s="118">
        <f t="shared" si="2"/>
        <v>-0.24624149095935</v>
      </c>
      <c r="V41" s="119">
        <f t="shared" si="3"/>
        <v>4.41906976744186</v>
      </c>
      <c r="W41" s="107">
        <v>28</v>
      </c>
      <c r="X41" s="108">
        <v>0.6322</v>
      </c>
      <c r="Y41" s="108">
        <v>0.4734</v>
      </c>
      <c r="Z41" s="108">
        <f t="shared" si="14"/>
        <v>0.748813666561215</v>
      </c>
      <c r="AA41" s="107">
        <v>39</v>
      </c>
      <c r="AB41" s="108">
        <v>1.0582</v>
      </c>
      <c r="AC41" s="108">
        <v>0.6025</v>
      </c>
      <c r="AD41" s="108">
        <f t="shared" si="15"/>
        <v>0.569363069363069</v>
      </c>
      <c r="AE41" s="118">
        <f t="shared" si="4"/>
        <v>-0.179450597198145</v>
      </c>
      <c r="AF41" s="119">
        <f t="shared" si="5"/>
        <v>0.272708069286016</v>
      </c>
      <c r="AG41" s="107">
        <v>7</v>
      </c>
      <c r="AH41" s="108">
        <v>0.0709</v>
      </c>
      <c r="AI41" s="108">
        <v>0.056</v>
      </c>
      <c r="AJ41" s="108">
        <f t="shared" si="16"/>
        <v>0.78984485190409</v>
      </c>
      <c r="AK41" s="107">
        <v>80</v>
      </c>
      <c r="AL41" s="108">
        <v>1.4145</v>
      </c>
      <c r="AM41" s="108">
        <v>0.8281</v>
      </c>
      <c r="AN41" s="108">
        <f t="shared" si="17"/>
        <v>0.585436550017674</v>
      </c>
      <c r="AO41" s="118">
        <f t="shared" si="6"/>
        <v>-0.204408301886416</v>
      </c>
      <c r="AP41" s="119">
        <f t="shared" si="7"/>
        <v>13.7875</v>
      </c>
      <c r="AQ41" s="107">
        <v>10</v>
      </c>
      <c r="AR41" s="108">
        <v>0.1465</v>
      </c>
      <c r="AS41" s="108">
        <v>0.085</v>
      </c>
      <c r="AT41" s="64">
        <f t="shared" si="18"/>
        <v>0.580204778156997</v>
      </c>
      <c r="AU41" s="107">
        <v>19</v>
      </c>
      <c r="AV41" s="108">
        <v>0.2457</v>
      </c>
      <c r="AW41" s="108">
        <v>0.2098</v>
      </c>
      <c r="AX41" s="108">
        <f t="shared" si="19"/>
        <v>0.853886853886854</v>
      </c>
      <c r="AY41" s="118">
        <f t="shared" si="20"/>
        <v>0.273682075729857</v>
      </c>
      <c r="AZ41" s="119">
        <f t="shared" si="21"/>
        <v>1.46823529411765</v>
      </c>
      <c r="BA41" s="107">
        <v>32</v>
      </c>
      <c r="BB41" s="108">
        <v>0.5009</v>
      </c>
      <c r="BC41" s="108">
        <v>0.421</v>
      </c>
      <c r="BD41" s="108">
        <f t="shared" si="22"/>
        <v>0.840487123178279</v>
      </c>
      <c r="BE41" s="107"/>
      <c r="BF41" s="108">
        <v>0</v>
      </c>
      <c r="BG41" s="108">
        <v>0</v>
      </c>
      <c r="BH41" s="108" t="e">
        <f t="shared" si="23"/>
        <v>#DIV/0!</v>
      </c>
      <c r="BI41" s="138" t="str">
        <f t="shared" si="24"/>
        <v/>
      </c>
      <c r="BJ41" s="139">
        <f t="shared" si="25"/>
        <v>0</v>
      </c>
      <c r="BK41" s="140">
        <f t="shared" si="26"/>
        <v>0</v>
      </c>
      <c r="BL41" s="141" t="str">
        <f t="shared" si="27"/>
        <v/>
      </c>
      <c r="BM41" s="150">
        <f t="shared" si="28"/>
        <v>-1</v>
      </c>
      <c r="BN41" s="151">
        <v>35.9862</v>
      </c>
    </row>
    <row r="42" ht="13.5" customHeight="1" spans="1:66">
      <c r="A42" s="61"/>
      <c r="B42" s="105" t="s">
        <v>134</v>
      </c>
      <c r="C42" s="107">
        <v>148</v>
      </c>
      <c r="D42" s="61">
        <v>3.1425</v>
      </c>
      <c r="E42" s="61">
        <v>2.77954</v>
      </c>
      <c r="F42" s="108">
        <f t="shared" si="10"/>
        <v>0.884499602227526</v>
      </c>
      <c r="G42" s="107">
        <v>697</v>
      </c>
      <c r="H42" s="108">
        <v>20.1265</v>
      </c>
      <c r="I42" s="108">
        <v>10.91954</v>
      </c>
      <c r="J42" s="108">
        <f t="shared" si="11"/>
        <v>0.542545400342832</v>
      </c>
      <c r="K42" s="118">
        <f t="shared" si="0"/>
        <v>-0.341954201884694</v>
      </c>
      <c r="L42" s="119">
        <f t="shared" si="1"/>
        <v>2.92854213287091</v>
      </c>
      <c r="M42" s="107">
        <v>35</v>
      </c>
      <c r="N42" s="108">
        <v>0.7986</v>
      </c>
      <c r="O42" s="108">
        <v>0.76577</v>
      </c>
      <c r="P42" s="108">
        <f t="shared" si="12"/>
        <v>0.958890558477335</v>
      </c>
      <c r="Q42" s="107">
        <v>383</v>
      </c>
      <c r="R42" s="108">
        <v>11.8673</v>
      </c>
      <c r="S42" s="108">
        <v>5.44859</v>
      </c>
      <c r="T42" s="108">
        <f t="shared" si="13"/>
        <v>0.459126338762819</v>
      </c>
      <c r="U42" s="118">
        <f t="shared" si="2"/>
        <v>-0.499764219714516</v>
      </c>
      <c r="V42" s="119">
        <f t="shared" si="3"/>
        <v>6.11517818666179</v>
      </c>
      <c r="W42" s="107">
        <v>68</v>
      </c>
      <c r="X42" s="108">
        <v>1.4816</v>
      </c>
      <c r="Y42" s="108">
        <v>1.28101</v>
      </c>
      <c r="Z42" s="108">
        <f t="shared" si="14"/>
        <v>0.86461258099352</v>
      </c>
      <c r="AA42" s="107">
        <v>65</v>
      </c>
      <c r="AB42" s="108">
        <v>2.5611</v>
      </c>
      <c r="AC42" s="108">
        <v>1.60791</v>
      </c>
      <c r="AD42" s="108">
        <f t="shared" si="15"/>
        <v>0.627820077310531</v>
      </c>
      <c r="AE42" s="118">
        <f t="shared" si="4"/>
        <v>-0.23679250368299</v>
      </c>
      <c r="AF42" s="119">
        <f t="shared" si="5"/>
        <v>0.255189264720807</v>
      </c>
      <c r="AG42" s="107"/>
      <c r="AH42" s="108">
        <v>0</v>
      </c>
      <c r="AI42" s="108">
        <v>0</v>
      </c>
      <c r="AJ42" s="108" t="e">
        <f t="shared" si="16"/>
        <v>#DIV/0!</v>
      </c>
      <c r="AK42" s="107">
        <v>74</v>
      </c>
      <c r="AL42" s="108">
        <v>2.4259</v>
      </c>
      <c r="AM42" s="108">
        <v>1.67115</v>
      </c>
      <c r="AN42" s="108">
        <f t="shared" si="17"/>
        <v>0.688878354425162</v>
      </c>
      <c r="AO42" s="118" t="str">
        <f t="shared" si="6"/>
        <v/>
      </c>
      <c r="AP42" s="119" t="str">
        <f t="shared" si="7"/>
        <v/>
      </c>
      <c r="AQ42" s="107">
        <v>12</v>
      </c>
      <c r="AR42" s="108">
        <v>0.2132</v>
      </c>
      <c r="AS42" s="108">
        <v>0.18096</v>
      </c>
      <c r="AT42" s="64">
        <f t="shared" si="18"/>
        <v>0.848780487804878</v>
      </c>
      <c r="AU42" s="107">
        <v>108</v>
      </c>
      <c r="AV42" s="108">
        <v>1.8826</v>
      </c>
      <c r="AW42" s="108">
        <v>1.37429</v>
      </c>
      <c r="AX42" s="108">
        <f t="shared" si="19"/>
        <v>0.729995750557739</v>
      </c>
      <c r="AY42" s="118">
        <f t="shared" si="20"/>
        <v>-0.118784737247139</v>
      </c>
      <c r="AZ42" s="119">
        <f t="shared" si="21"/>
        <v>6.59444076038904</v>
      </c>
      <c r="BA42" s="107">
        <v>33</v>
      </c>
      <c r="BB42" s="108">
        <v>0.6491</v>
      </c>
      <c r="BC42" s="108">
        <v>0.5518</v>
      </c>
      <c r="BD42" s="108">
        <f t="shared" si="22"/>
        <v>0.85010013865352</v>
      </c>
      <c r="BE42" s="107">
        <v>67</v>
      </c>
      <c r="BF42" s="108">
        <v>1.3896</v>
      </c>
      <c r="BG42" s="108">
        <v>0.8176</v>
      </c>
      <c r="BH42" s="108">
        <f t="shared" si="23"/>
        <v>0.588370754173863</v>
      </c>
      <c r="BI42" s="138">
        <f t="shared" si="24"/>
        <v>10.1618595279217</v>
      </c>
      <c r="BJ42" s="139">
        <f t="shared" si="25"/>
        <v>519.25</v>
      </c>
      <c r="BK42" s="140">
        <f t="shared" si="26"/>
        <v>6.3364</v>
      </c>
      <c r="BL42" s="141">
        <f t="shared" si="27"/>
        <v>-0.261729384479657</v>
      </c>
      <c r="BM42" s="150">
        <f t="shared" si="28"/>
        <v>10.4831460674157</v>
      </c>
      <c r="BN42" s="151">
        <v>105.9069</v>
      </c>
    </row>
    <row r="43" ht="13.5" customHeight="1" spans="1:66">
      <c r="A43" s="61"/>
      <c r="B43" s="105" t="s">
        <v>135</v>
      </c>
      <c r="C43" s="107">
        <v>1060</v>
      </c>
      <c r="D43" s="61">
        <v>23.2361</v>
      </c>
      <c r="E43" s="61">
        <v>14.12469</v>
      </c>
      <c r="F43" s="108">
        <f t="shared" si="10"/>
        <v>0.607876967305185</v>
      </c>
      <c r="G43" s="107">
        <v>971</v>
      </c>
      <c r="H43" s="108">
        <v>25.319</v>
      </c>
      <c r="I43" s="108">
        <v>14.77625</v>
      </c>
      <c r="J43" s="108">
        <f t="shared" si="11"/>
        <v>0.583603222876101</v>
      </c>
      <c r="K43" s="118">
        <f t="shared" si="0"/>
        <v>-0.0242737444290837</v>
      </c>
      <c r="L43" s="119">
        <f t="shared" si="1"/>
        <v>0.0461291539849724</v>
      </c>
      <c r="M43" s="107">
        <v>300</v>
      </c>
      <c r="N43" s="108">
        <v>8.3321</v>
      </c>
      <c r="O43" s="108">
        <v>5.08769</v>
      </c>
      <c r="P43" s="108">
        <f t="shared" si="12"/>
        <v>0.610613170749271</v>
      </c>
      <c r="Q43" s="107">
        <v>262</v>
      </c>
      <c r="R43" s="108">
        <v>7.7533</v>
      </c>
      <c r="S43" s="108">
        <v>5.3767</v>
      </c>
      <c r="T43" s="108">
        <f t="shared" si="13"/>
        <v>0.693472456889324</v>
      </c>
      <c r="U43" s="118">
        <f t="shared" si="2"/>
        <v>0.0828592861400536</v>
      </c>
      <c r="V43" s="119">
        <f t="shared" si="3"/>
        <v>0.0568057409158182</v>
      </c>
      <c r="W43" s="107">
        <v>152</v>
      </c>
      <c r="X43" s="108">
        <v>3.4056</v>
      </c>
      <c r="Y43" s="108">
        <v>2.236</v>
      </c>
      <c r="Z43" s="108">
        <f t="shared" si="14"/>
        <v>0.656565656565657</v>
      </c>
      <c r="AA43" s="107">
        <v>112</v>
      </c>
      <c r="AB43" s="108">
        <v>3.7864</v>
      </c>
      <c r="AC43" s="108">
        <v>2.5472</v>
      </c>
      <c r="AD43" s="108">
        <f t="shared" si="15"/>
        <v>0.672723431227551</v>
      </c>
      <c r="AE43" s="118">
        <f t="shared" si="4"/>
        <v>0.0161577746618947</v>
      </c>
      <c r="AF43" s="119">
        <f t="shared" si="5"/>
        <v>0.1391771019678</v>
      </c>
      <c r="AG43" s="107">
        <v>233</v>
      </c>
      <c r="AH43" s="108">
        <v>4.8107</v>
      </c>
      <c r="AI43" s="108">
        <v>3.2016</v>
      </c>
      <c r="AJ43" s="108">
        <f t="shared" si="16"/>
        <v>0.665516452907061</v>
      </c>
      <c r="AK43" s="107">
        <v>417</v>
      </c>
      <c r="AL43" s="108">
        <v>10.6323</v>
      </c>
      <c r="AM43" s="108">
        <v>4.72065</v>
      </c>
      <c r="AN43" s="108">
        <f t="shared" si="17"/>
        <v>0.443991422363929</v>
      </c>
      <c r="AO43" s="118">
        <f t="shared" si="6"/>
        <v>-0.221525030543133</v>
      </c>
      <c r="AP43" s="119">
        <f t="shared" si="7"/>
        <v>0.474465892053973</v>
      </c>
      <c r="AQ43" s="107">
        <v>303</v>
      </c>
      <c r="AR43" s="108">
        <v>5.1308</v>
      </c>
      <c r="AS43" s="108">
        <v>2.8521</v>
      </c>
      <c r="AT43" s="64">
        <f t="shared" si="18"/>
        <v>0.555878225617837</v>
      </c>
      <c r="AU43" s="107">
        <v>155</v>
      </c>
      <c r="AV43" s="108">
        <v>2.7697</v>
      </c>
      <c r="AW43" s="108">
        <v>1.8583</v>
      </c>
      <c r="AX43" s="108">
        <f t="shared" si="19"/>
        <v>0.670939090876268</v>
      </c>
      <c r="AY43" s="118">
        <f t="shared" si="20"/>
        <v>0.115060865258431</v>
      </c>
      <c r="AZ43" s="119">
        <f t="shared" si="21"/>
        <v>-0.348445005434592</v>
      </c>
      <c r="BA43" s="107">
        <v>241</v>
      </c>
      <c r="BB43" s="108">
        <v>4.4639</v>
      </c>
      <c r="BC43" s="108">
        <v>2.9592</v>
      </c>
      <c r="BD43" s="108">
        <f t="shared" si="22"/>
        <v>0.662918076121777</v>
      </c>
      <c r="BE43" s="107">
        <v>25</v>
      </c>
      <c r="BF43" s="108">
        <v>0.3773</v>
      </c>
      <c r="BG43" s="108">
        <v>0.2734</v>
      </c>
      <c r="BH43" s="108">
        <f t="shared" si="23"/>
        <v>0.724622316459051</v>
      </c>
      <c r="BI43" s="138">
        <f t="shared" si="24"/>
        <v>26.6741938333775</v>
      </c>
      <c r="BJ43" s="139">
        <f t="shared" si="25"/>
        <v>193.75</v>
      </c>
      <c r="BK43" s="140">
        <f t="shared" si="26"/>
        <v>2.11885</v>
      </c>
      <c r="BL43" s="141">
        <f t="shared" si="27"/>
        <v>0.0617042403372741</v>
      </c>
      <c r="BM43" s="150">
        <f t="shared" si="28"/>
        <v>-0.283978778048121</v>
      </c>
      <c r="BN43" s="151">
        <v>75.4813</v>
      </c>
    </row>
    <row r="44" ht="13.5" customHeight="1" spans="1:66">
      <c r="A44" s="61"/>
      <c r="B44" s="105" t="s">
        <v>136</v>
      </c>
      <c r="C44" s="107">
        <v>1023</v>
      </c>
      <c r="D44" s="61">
        <v>21.7836</v>
      </c>
      <c r="E44" s="61">
        <v>14.20856</v>
      </c>
      <c r="F44" s="108">
        <f t="shared" si="10"/>
        <v>0.652259497970951</v>
      </c>
      <c r="G44" s="107">
        <v>1102</v>
      </c>
      <c r="H44" s="108">
        <v>27.5749</v>
      </c>
      <c r="I44" s="108">
        <v>16.82676</v>
      </c>
      <c r="J44" s="108">
        <f t="shared" si="11"/>
        <v>0.610220163989715</v>
      </c>
      <c r="K44" s="118">
        <f t="shared" si="0"/>
        <v>-0.0420393339812355</v>
      </c>
      <c r="L44" s="119">
        <f t="shared" si="1"/>
        <v>0.184269201101307</v>
      </c>
      <c r="M44" s="107">
        <v>364</v>
      </c>
      <c r="N44" s="108">
        <v>9.1428</v>
      </c>
      <c r="O44" s="108">
        <v>5.92185</v>
      </c>
      <c r="P44" s="108">
        <f t="shared" si="12"/>
        <v>0.647706391914949</v>
      </c>
      <c r="Q44" s="107">
        <v>561</v>
      </c>
      <c r="R44" s="108">
        <v>15.1304</v>
      </c>
      <c r="S44" s="108">
        <v>9.04145</v>
      </c>
      <c r="T44" s="108">
        <f t="shared" si="13"/>
        <v>0.597568471421773</v>
      </c>
      <c r="U44" s="118">
        <f t="shared" si="2"/>
        <v>-0.0501379204931761</v>
      </c>
      <c r="V44" s="119">
        <f t="shared" si="3"/>
        <v>0.526794836073186</v>
      </c>
      <c r="W44" s="107">
        <v>240</v>
      </c>
      <c r="X44" s="108">
        <v>5.0581</v>
      </c>
      <c r="Y44" s="108">
        <v>3.60891</v>
      </c>
      <c r="Z44" s="108">
        <f t="shared" si="14"/>
        <v>0.713491231885491</v>
      </c>
      <c r="AA44" s="107">
        <v>162</v>
      </c>
      <c r="AB44" s="108">
        <v>5.0834</v>
      </c>
      <c r="AC44" s="108">
        <v>3.3679</v>
      </c>
      <c r="AD44" s="108">
        <f t="shared" si="15"/>
        <v>0.662529016012905</v>
      </c>
      <c r="AE44" s="118">
        <f t="shared" si="4"/>
        <v>-0.0509622158725861</v>
      </c>
      <c r="AF44" s="119">
        <f t="shared" si="5"/>
        <v>-0.0667819369283248</v>
      </c>
      <c r="AG44" s="107">
        <v>228</v>
      </c>
      <c r="AH44" s="108">
        <v>4.1518</v>
      </c>
      <c r="AI44" s="108">
        <v>2.32217</v>
      </c>
      <c r="AJ44" s="108">
        <f t="shared" si="16"/>
        <v>0.559316441061708</v>
      </c>
      <c r="AK44" s="107">
        <v>247</v>
      </c>
      <c r="AL44" s="108">
        <v>5.057</v>
      </c>
      <c r="AM44" s="108">
        <v>2.78081</v>
      </c>
      <c r="AN44" s="108">
        <f t="shared" si="17"/>
        <v>0.549893217322523</v>
      </c>
      <c r="AO44" s="118">
        <f t="shared" si="6"/>
        <v>-0.00942322373918492</v>
      </c>
      <c r="AP44" s="119">
        <f t="shared" si="7"/>
        <v>0.1975049199671</v>
      </c>
      <c r="AQ44" s="107">
        <v>172</v>
      </c>
      <c r="AR44" s="108">
        <v>3.2086</v>
      </c>
      <c r="AS44" s="108">
        <v>2.14525</v>
      </c>
      <c r="AT44" s="64">
        <f t="shared" si="18"/>
        <v>0.668593779218351</v>
      </c>
      <c r="AU44" s="107">
        <v>76</v>
      </c>
      <c r="AV44" s="108">
        <v>1.2738</v>
      </c>
      <c r="AW44" s="108">
        <v>1.06524</v>
      </c>
      <c r="AX44" s="108">
        <f t="shared" si="19"/>
        <v>0.836269430051813</v>
      </c>
      <c r="AY44" s="118">
        <f t="shared" si="20"/>
        <v>0.167675650833463</v>
      </c>
      <c r="AZ44" s="119">
        <f t="shared" si="21"/>
        <v>-0.503442489220371</v>
      </c>
      <c r="BA44" s="107">
        <v>138</v>
      </c>
      <c r="BB44" s="108">
        <v>2.4537</v>
      </c>
      <c r="BC44" s="108">
        <v>2.1299</v>
      </c>
      <c r="BD44" s="108">
        <f t="shared" si="22"/>
        <v>0.868036027224192</v>
      </c>
      <c r="BE44" s="107">
        <v>56</v>
      </c>
      <c r="BF44" s="108">
        <v>1.0303</v>
      </c>
      <c r="BG44" s="108">
        <v>0.57136</v>
      </c>
      <c r="BH44" s="108">
        <f t="shared" si="23"/>
        <v>0.554556925167427</v>
      </c>
      <c r="BI44" s="138">
        <f t="shared" si="24"/>
        <v>14.3802646478372</v>
      </c>
      <c r="BJ44" s="139">
        <f t="shared" si="25"/>
        <v>434</v>
      </c>
      <c r="BK44" s="140">
        <f t="shared" si="26"/>
        <v>4.42804</v>
      </c>
      <c r="BL44" s="141">
        <f t="shared" si="27"/>
        <v>-0.313479102056765</v>
      </c>
      <c r="BM44" s="150">
        <f t="shared" si="28"/>
        <v>1.07898962392601</v>
      </c>
      <c r="BN44" s="151">
        <v>111.1199</v>
      </c>
    </row>
    <row r="45" ht="13.5" customHeight="1" spans="1:66">
      <c r="A45" s="61"/>
      <c r="B45" s="105" t="s">
        <v>137</v>
      </c>
      <c r="C45" s="107">
        <v>426</v>
      </c>
      <c r="D45" s="61">
        <v>9.1242</v>
      </c>
      <c r="E45" s="61">
        <v>3.679</v>
      </c>
      <c r="F45" s="108">
        <f t="shared" si="10"/>
        <v>0.403213432410513</v>
      </c>
      <c r="G45" s="107"/>
      <c r="H45" s="108">
        <v>0</v>
      </c>
      <c r="I45" s="108">
        <v>0</v>
      </c>
      <c r="J45" s="108" t="e">
        <f t="shared" si="11"/>
        <v>#DIV/0!</v>
      </c>
      <c r="K45" s="118" t="str">
        <f t="shared" si="0"/>
        <v/>
      </c>
      <c r="L45" s="119">
        <f t="shared" si="1"/>
        <v>-1</v>
      </c>
      <c r="M45" s="107">
        <v>132</v>
      </c>
      <c r="N45" s="108">
        <v>3.5477</v>
      </c>
      <c r="O45" s="108">
        <v>1.5362</v>
      </c>
      <c r="P45" s="108">
        <f t="shared" si="12"/>
        <v>0.433012937959805</v>
      </c>
      <c r="Q45" s="107"/>
      <c r="R45" s="108">
        <v>0</v>
      </c>
      <c r="S45" s="108">
        <v>0</v>
      </c>
      <c r="T45" s="108" t="e">
        <f t="shared" si="13"/>
        <v>#DIV/0!</v>
      </c>
      <c r="U45" s="118" t="str">
        <f t="shared" si="2"/>
        <v/>
      </c>
      <c r="V45" s="119">
        <f t="shared" si="3"/>
        <v>-1</v>
      </c>
      <c r="W45" s="107">
        <v>86</v>
      </c>
      <c r="X45" s="108">
        <v>2.0936</v>
      </c>
      <c r="Y45" s="108">
        <v>0.8475</v>
      </c>
      <c r="Z45" s="108">
        <f t="shared" si="14"/>
        <v>0.404805120366832</v>
      </c>
      <c r="AA45" s="107"/>
      <c r="AB45" s="108">
        <v>0</v>
      </c>
      <c r="AC45" s="108">
        <v>0</v>
      </c>
      <c r="AD45" s="108" t="e">
        <f t="shared" si="15"/>
        <v>#DIV/0!</v>
      </c>
      <c r="AE45" s="118" t="str">
        <f t="shared" si="4"/>
        <v/>
      </c>
      <c r="AF45" s="119">
        <f t="shared" si="5"/>
        <v>-1</v>
      </c>
      <c r="AG45" s="107">
        <v>208</v>
      </c>
      <c r="AH45" s="108">
        <v>3.4829</v>
      </c>
      <c r="AI45" s="108">
        <v>1.2953</v>
      </c>
      <c r="AJ45" s="108">
        <f t="shared" si="16"/>
        <v>0.371902724740877</v>
      </c>
      <c r="AK45" s="107"/>
      <c r="AL45" s="108">
        <v>0</v>
      </c>
      <c r="AM45" s="108">
        <v>0</v>
      </c>
      <c r="AN45" s="108" t="e">
        <f t="shared" si="17"/>
        <v>#DIV/0!</v>
      </c>
      <c r="AO45" s="118" t="str">
        <f t="shared" si="6"/>
        <v/>
      </c>
      <c r="AP45" s="119">
        <f t="shared" si="7"/>
        <v>-1</v>
      </c>
      <c r="AQ45" s="107"/>
      <c r="AR45" s="108">
        <v>0</v>
      </c>
      <c r="AS45" s="108">
        <v>0</v>
      </c>
      <c r="AT45" s="64" t="str">
        <f t="shared" si="18"/>
        <v/>
      </c>
      <c r="AU45" s="107"/>
      <c r="AV45" s="108">
        <v>0</v>
      </c>
      <c r="AW45" s="108">
        <v>0</v>
      </c>
      <c r="AX45" s="108" t="e">
        <f t="shared" si="19"/>
        <v>#DIV/0!</v>
      </c>
      <c r="AY45" s="118" t="str">
        <f t="shared" si="20"/>
        <v/>
      </c>
      <c r="AZ45" s="119" t="str">
        <f t="shared" si="21"/>
        <v/>
      </c>
      <c r="BA45" s="107"/>
      <c r="BB45" s="108">
        <v>0</v>
      </c>
      <c r="BC45" s="108">
        <v>0</v>
      </c>
      <c r="BD45" s="108" t="e">
        <f t="shared" si="22"/>
        <v>#DIV/0!</v>
      </c>
      <c r="BE45" s="107"/>
      <c r="BF45" s="108">
        <v>0</v>
      </c>
      <c r="BG45" s="108">
        <v>0</v>
      </c>
      <c r="BH45" s="108" t="e">
        <f t="shared" si="23"/>
        <v>#DIV/0!</v>
      </c>
      <c r="BI45" s="138" t="str">
        <f t="shared" si="24"/>
        <v/>
      </c>
      <c r="BJ45" s="139">
        <f t="shared" si="25"/>
        <v>0</v>
      </c>
      <c r="BK45" s="140">
        <f t="shared" si="26"/>
        <v>0</v>
      </c>
      <c r="BL45" s="141" t="str">
        <f t="shared" si="27"/>
        <v/>
      </c>
      <c r="BM45" s="150" t="str">
        <f t="shared" si="28"/>
        <v/>
      </c>
      <c r="BN45" s="151">
        <v>0.0604</v>
      </c>
    </row>
    <row r="46" ht="13.5" customHeight="1" spans="1:66">
      <c r="A46" s="61"/>
      <c r="B46" s="105" t="s">
        <v>138</v>
      </c>
      <c r="C46" s="107">
        <v>1200</v>
      </c>
      <c r="D46" s="61">
        <v>27.8581</v>
      </c>
      <c r="E46" s="61">
        <v>23.5246</v>
      </c>
      <c r="F46" s="108">
        <f t="shared" si="10"/>
        <v>0.844443806289733</v>
      </c>
      <c r="G46" s="107">
        <v>1225</v>
      </c>
      <c r="H46" s="108">
        <v>32.0776</v>
      </c>
      <c r="I46" s="108">
        <v>25.2269</v>
      </c>
      <c r="J46" s="108">
        <f t="shared" si="11"/>
        <v>0.786433523705015</v>
      </c>
      <c r="K46" s="118">
        <f t="shared" si="0"/>
        <v>-0.0580102825847172</v>
      </c>
      <c r="L46" s="119">
        <f t="shared" si="1"/>
        <v>0.072362548141095</v>
      </c>
      <c r="M46" s="107">
        <v>197</v>
      </c>
      <c r="N46" s="108">
        <v>4.9747</v>
      </c>
      <c r="O46" s="108">
        <v>4.1729</v>
      </c>
      <c r="P46" s="108">
        <f t="shared" si="12"/>
        <v>0.838824451725732</v>
      </c>
      <c r="Q46" s="107">
        <v>309</v>
      </c>
      <c r="R46" s="108">
        <v>7.6121</v>
      </c>
      <c r="S46" s="108">
        <v>6.0213</v>
      </c>
      <c r="T46" s="108">
        <f t="shared" si="13"/>
        <v>0.791016933566296</v>
      </c>
      <c r="U46" s="118">
        <f t="shared" si="2"/>
        <v>-0.0478075181594364</v>
      </c>
      <c r="V46" s="119">
        <f t="shared" si="3"/>
        <v>0.442953341800666</v>
      </c>
      <c r="W46" s="107">
        <v>309</v>
      </c>
      <c r="X46" s="108">
        <v>7.5831</v>
      </c>
      <c r="Y46" s="108">
        <v>6.4177</v>
      </c>
      <c r="Z46" s="108">
        <f t="shared" si="14"/>
        <v>0.846316150387045</v>
      </c>
      <c r="AA46" s="107">
        <v>329</v>
      </c>
      <c r="AB46" s="108">
        <v>9.0075</v>
      </c>
      <c r="AC46" s="108">
        <v>7.1977</v>
      </c>
      <c r="AD46" s="108">
        <f t="shared" si="15"/>
        <v>0.799078545656397</v>
      </c>
      <c r="AE46" s="118">
        <f t="shared" si="4"/>
        <v>-0.0472376047306474</v>
      </c>
      <c r="AF46" s="119">
        <f t="shared" si="5"/>
        <v>0.121538869065241</v>
      </c>
      <c r="AG46" s="107">
        <v>289</v>
      </c>
      <c r="AH46" s="108">
        <v>6.6433</v>
      </c>
      <c r="AI46" s="108">
        <v>5.9292</v>
      </c>
      <c r="AJ46" s="108">
        <f t="shared" si="16"/>
        <v>0.892508241386058</v>
      </c>
      <c r="AK46" s="107">
        <v>215</v>
      </c>
      <c r="AL46" s="108">
        <v>5.8818</v>
      </c>
      <c r="AM46" s="108">
        <v>4.4595</v>
      </c>
      <c r="AN46" s="108">
        <f t="shared" si="17"/>
        <v>0.758186269509334</v>
      </c>
      <c r="AO46" s="118">
        <f t="shared" si="6"/>
        <v>-0.134321971876724</v>
      </c>
      <c r="AP46" s="119">
        <f t="shared" si="7"/>
        <v>-0.247874924104432</v>
      </c>
      <c r="AQ46" s="107">
        <v>325</v>
      </c>
      <c r="AR46" s="108">
        <v>6.7742</v>
      </c>
      <c r="AS46" s="108">
        <v>5.5482</v>
      </c>
      <c r="AT46" s="64">
        <f t="shared" si="18"/>
        <v>0.819019219981695</v>
      </c>
      <c r="AU46" s="107">
        <v>294</v>
      </c>
      <c r="AV46" s="108">
        <v>7.6272</v>
      </c>
      <c r="AW46" s="108">
        <v>6.0656</v>
      </c>
      <c r="AX46" s="108">
        <f t="shared" si="19"/>
        <v>0.795259072792112</v>
      </c>
      <c r="AY46" s="118">
        <f t="shared" si="20"/>
        <v>-0.0237601471895827</v>
      </c>
      <c r="AZ46" s="119">
        <f t="shared" si="21"/>
        <v>0.0932554702426012</v>
      </c>
      <c r="BA46" s="107">
        <v>876</v>
      </c>
      <c r="BB46" s="108">
        <v>18.7557</v>
      </c>
      <c r="BC46" s="108">
        <v>13.6117</v>
      </c>
      <c r="BD46" s="108">
        <f t="shared" si="22"/>
        <v>0.725736709373684</v>
      </c>
      <c r="BE46" s="107">
        <v>78</v>
      </c>
      <c r="BF46" s="108">
        <v>1.949</v>
      </c>
      <c r="BG46" s="108">
        <v>1.4828</v>
      </c>
      <c r="BH46" s="108">
        <f t="shared" si="23"/>
        <v>0.760800410466906</v>
      </c>
      <c r="BI46" s="138">
        <f t="shared" si="24"/>
        <v>4.94514109799897</v>
      </c>
      <c r="BJ46" s="139">
        <f t="shared" si="25"/>
        <v>604.5</v>
      </c>
      <c r="BK46" s="140">
        <f t="shared" si="26"/>
        <v>11.4917</v>
      </c>
      <c r="BL46" s="141">
        <f t="shared" si="27"/>
        <v>0.0350637010932223</v>
      </c>
      <c r="BM46" s="150">
        <f t="shared" si="28"/>
        <v>-0.15574836354019</v>
      </c>
      <c r="BN46" s="151">
        <v>72.2856</v>
      </c>
    </row>
    <row r="47" ht="13.5" customHeight="1" spans="1:66">
      <c r="A47" s="61"/>
      <c r="B47" s="105" t="s">
        <v>139</v>
      </c>
      <c r="C47" s="107">
        <v>855</v>
      </c>
      <c r="D47" s="61">
        <v>22.8378</v>
      </c>
      <c r="E47" s="61">
        <v>19.41297</v>
      </c>
      <c r="F47" s="108">
        <f t="shared" si="10"/>
        <v>0.850036781126028</v>
      </c>
      <c r="G47" s="107">
        <v>676</v>
      </c>
      <c r="H47" s="108">
        <v>17.1867</v>
      </c>
      <c r="I47" s="108">
        <v>14.07379</v>
      </c>
      <c r="J47" s="108">
        <f t="shared" si="11"/>
        <v>0.818876805902239</v>
      </c>
      <c r="K47" s="118">
        <f t="shared" si="0"/>
        <v>-0.031159975223789</v>
      </c>
      <c r="L47" s="119">
        <f t="shared" si="1"/>
        <v>-0.275031589705233</v>
      </c>
      <c r="M47" s="107">
        <v>117</v>
      </c>
      <c r="N47" s="108">
        <v>3.4006</v>
      </c>
      <c r="O47" s="108">
        <v>3.06479</v>
      </c>
      <c r="P47" s="108">
        <f t="shared" si="12"/>
        <v>0.901249779450685</v>
      </c>
      <c r="Q47" s="107">
        <v>135</v>
      </c>
      <c r="R47" s="108">
        <v>3.803</v>
      </c>
      <c r="S47" s="108">
        <v>3.30122</v>
      </c>
      <c r="T47" s="108">
        <f t="shared" si="13"/>
        <v>0.868056797265317</v>
      </c>
      <c r="U47" s="118">
        <f t="shared" si="2"/>
        <v>-0.0331929821853685</v>
      </c>
      <c r="V47" s="119">
        <f t="shared" si="3"/>
        <v>0.0771439478724478</v>
      </c>
      <c r="W47" s="107">
        <v>231</v>
      </c>
      <c r="X47" s="108">
        <v>6.1194</v>
      </c>
      <c r="Y47" s="108">
        <v>5.40139</v>
      </c>
      <c r="Z47" s="108">
        <f t="shared" si="14"/>
        <v>0.882666601300781</v>
      </c>
      <c r="AA47" s="107">
        <v>94</v>
      </c>
      <c r="AB47" s="108">
        <v>2.7464</v>
      </c>
      <c r="AC47" s="108">
        <v>2.34087</v>
      </c>
      <c r="AD47" s="108">
        <f t="shared" si="15"/>
        <v>0.852341246722983</v>
      </c>
      <c r="AE47" s="118">
        <f t="shared" si="4"/>
        <v>-0.0303253545777985</v>
      </c>
      <c r="AF47" s="119">
        <f t="shared" si="5"/>
        <v>-0.566617111521294</v>
      </c>
      <c r="AG47" s="107">
        <v>284</v>
      </c>
      <c r="AH47" s="108">
        <v>7.7232</v>
      </c>
      <c r="AI47" s="108">
        <v>6.43401</v>
      </c>
      <c r="AJ47" s="108">
        <f t="shared" si="16"/>
        <v>0.833075668116843</v>
      </c>
      <c r="AK47" s="107">
        <v>234</v>
      </c>
      <c r="AL47" s="108">
        <v>5.8677</v>
      </c>
      <c r="AM47" s="108">
        <v>4.48957</v>
      </c>
      <c r="AN47" s="108">
        <f t="shared" si="17"/>
        <v>0.765132845919185</v>
      </c>
      <c r="AO47" s="118">
        <f t="shared" si="6"/>
        <v>-0.067942822197658</v>
      </c>
      <c r="AP47" s="119">
        <f t="shared" si="7"/>
        <v>-0.302212772438961</v>
      </c>
      <c r="AQ47" s="107">
        <v>190</v>
      </c>
      <c r="AR47" s="108">
        <v>4.553</v>
      </c>
      <c r="AS47" s="108">
        <v>3.67471</v>
      </c>
      <c r="AT47" s="64">
        <f t="shared" si="18"/>
        <v>0.807096419942895</v>
      </c>
      <c r="AU47" s="107">
        <v>167</v>
      </c>
      <c r="AV47" s="108">
        <v>3.6182</v>
      </c>
      <c r="AW47" s="108">
        <v>3.05671</v>
      </c>
      <c r="AX47" s="108">
        <f t="shared" si="19"/>
        <v>0.844815101431651</v>
      </c>
      <c r="AY47" s="118">
        <f t="shared" si="20"/>
        <v>0.0377186814887563</v>
      </c>
      <c r="AZ47" s="119">
        <f t="shared" si="21"/>
        <v>-0.168176536379742</v>
      </c>
      <c r="BA47" s="107">
        <v>174</v>
      </c>
      <c r="BB47" s="108">
        <v>4.508</v>
      </c>
      <c r="BC47" s="108">
        <v>4.05406</v>
      </c>
      <c r="BD47" s="108">
        <f t="shared" si="22"/>
        <v>0.899303460514641</v>
      </c>
      <c r="BE47" s="107">
        <v>46</v>
      </c>
      <c r="BF47" s="108">
        <v>1.1514</v>
      </c>
      <c r="BG47" s="108">
        <v>0.88542</v>
      </c>
      <c r="BH47" s="108">
        <f t="shared" si="23"/>
        <v>0.768994267847838</v>
      </c>
      <c r="BI47" s="138">
        <f t="shared" si="24"/>
        <v>6.19857564703839</v>
      </c>
      <c r="BJ47" s="139">
        <f t="shared" si="25"/>
        <v>356.5</v>
      </c>
      <c r="BK47" s="140">
        <f t="shared" si="26"/>
        <v>6.862005</v>
      </c>
      <c r="BL47" s="141">
        <f t="shared" si="27"/>
        <v>-0.130309192666803</v>
      </c>
      <c r="BM47" s="150">
        <f t="shared" si="28"/>
        <v>0.692625417482721</v>
      </c>
      <c r="BN47" s="151">
        <v>53.5278</v>
      </c>
    </row>
    <row r="48" ht="13.5" customHeight="1" spans="1:66">
      <c r="A48" s="61"/>
      <c r="B48" s="105" t="s">
        <v>140</v>
      </c>
      <c r="C48" s="107">
        <v>1055</v>
      </c>
      <c r="D48" s="61">
        <v>23.667</v>
      </c>
      <c r="E48" s="61">
        <v>14.5047</v>
      </c>
      <c r="F48" s="108">
        <f t="shared" si="10"/>
        <v>0.612866015971606</v>
      </c>
      <c r="G48" s="107">
        <v>1206</v>
      </c>
      <c r="H48" s="108">
        <v>28.0046</v>
      </c>
      <c r="I48" s="108">
        <v>16.235</v>
      </c>
      <c r="J48" s="108">
        <f t="shared" si="11"/>
        <v>0.579726187840569</v>
      </c>
      <c r="K48" s="118">
        <f t="shared" si="0"/>
        <v>-0.0331398281310369</v>
      </c>
      <c r="L48" s="119">
        <f t="shared" si="1"/>
        <v>0.119292367301633</v>
      </c>
      <c r="M48" s="107">
        <v>210</v>
      </c>
      <c r="N48" s="108">
        <v>5.8741</v>
      </c>
      <c r="O48" s="108">
        <v>3.5779</v>
      </c>
      <c r="P48" s="108">
        <f t="shared" si="12"/>
        <v>0.609097563882127</v>
      </c>
      <c r="Q48" s="107">
        <v>180</v>
      </c>
      <c r="R48" s="108">
        <v>4.754</v>
      </c>
      <c r="S48" s="108">
        <v>2.69</v>
      </c>
      <c r="T48" s="108">
        <f t="shared" si="13"/>
        <v>0.565839293226756</v>
      </c>
      <c r="U48" s="118">
        <f t="shared" si="2"/>
        <v>-0.0432582706553702</v>
      </c>
      <c r="V48" s="119">
        <f t="shared" si="3"/>
        <v>-0.248162329858297</v>
      </c>
      <c r="W48" s="107">
        <v>151</v>
      </c>
      <c r="X48" s="108">
        <v>3.9754</v>
      </c>
      <c r="Y48" s="108">
        <v>2.73</v>
      </c>
      <c r="Z48" s="108">
        <f t="shared" si="14"/>
        <v>0.686723348593852</v>
      </c>
      <c r="AA48" s="107">
        <v>235</v>
      </c>
      <c r="AB48" s="108">
        <v>5.5066</v>
      </c>
      <c r="AC48" s="108">
        <v>3.1719</v>
      </c>
      <c r="AD48" s="108">
        <f t="shared" si="15"/>
        <v>0.576017869465732</v>
      </c>
      <c r="AE48" s="118">
        <f t="shared" si="4"/>
        <v>-0.11070547912812</v>
      </c>
      <c r="AF48" s="119">
        <f t="shared" si="5"/>
        <v>0.161868131868132</v>
      </c>
      <c r="AG48" s="107">
        <v>356</v>
      </c>
      <c r="AH48" s="108">
        <v>7.0484</v>
      </c>
      <c r="AI48" s="108">
        <v>4.1378</v>
      </c>
      <c r="AJ48" s="108">
        <f t="shared" si="16"/>
        <v>0.58705521820555</v>
      </c>
      <c r="AK48" s="107">
        <v>290</v>
      </c>
      <c r="AL48" s="108">
        <v>6.6214</v>
      </c>
      <c r="AM48" s="108">
        <v>3.8993</v>
      </c>
      <c r="AN48" s="108">
        <f t="shared" si="17"/>
        <v>0.588893587458846</v>
      </c>
      <c r="AO48" s="118">
        <f t="shared" si="6"/>
        <v>0.00183836925329528</v>
      </c>
      <c r="AP48" s="119">
        <f t="shared" si="7"/>
        <v>-0.0576393252452995</v>
      </c>
      <c r="AQ48" s="107">
        <v>314</v>
      </c>
      <c r="AR48" s="108">
        <v>6.368</v>
      </c>
      <c r="AS48" s="108">
        <v>3.8048</v>
      </c>
      <c r="AT48" s="64">
        <f t="shared" si="18"/>
        <v>0.59748743718593</v>
      </c>
      <c r="AU48" s="107">
        <v>404</v>
      </c>
      <c r="AV48" s="108">
        <v>8.9746</v>
      </c>
      <c r="AW48" s="108">
        <v>5.2121</v>
      </c>
      <c r="AX48" s="108">
        <f t="shared" si="19"/>
        <v>0.580761259554743</v>
      </c>
      <c r="AY48" s="118">
        <f t="shared" si="20"/>
        <v>-0.0167261776311862</v>
      </c>
      <c r="AZ48" s="119">
        <f t="shared" si="21"/>
        <v>0.369874894869638</v>
      </c>
      <c r="BA48" s="107">
        <v>251</v>
      </c>
      <c r="BB48" s="108">
        <v>4.939</v>
      </c>
      <c r="BC48" s="108">
        <v>3.0235</v>
      </c>
      <c r="BD48" s="108">
        <f t="shared" si="22"/>
        <v>0.612168455152865</v>
      </c>
      <c r="BE48" s="107">
        <v>97</v>
      </c>
      <c r="BF48" s="108">
        <v>2.148</v>
      </c>
      <c r="BG48" s="108">
        <v>1.2617</v>
      </c>
      <c r="BH48" s="108">
        <f t="shared" si="23"/>
        <v>0.587383612662942</v>
      </c>
      <c r="BI48" s="138">
        <f t="shared" si="24"/>
        <v>3.97555555555556</v>
      </c>
      <c r="BJ48" s="139">
        <f t="shared" si="25"/>
        <v>751.75</v>
      </c>
      <c r="BK48" s="140">
        <f t="shared" si="26"/>
        <v>9.778175</v>
      </c>
      <c r="BL48" s="141">
        <f t="shared" si="27"/>
        <v>-0.0247848424899226</v>
      </c>
      <c r="BM48" s="150">
        <f t="shared" si="28"/>
        <v>2.23405821068298</v>
      </c>
      <c r="BN48" s="151">
        <v>64.0462</v>
      </c>
    </row>
    <row r="49" ht="13.5" customHeight="1" spans="1:66">
      <c r="A49" s="61"/>
      <c r="B49" s="105" t="s">
        <v>141</v>
      </c>
      <c r="C49" s="107">
        <v>80</v>
      </c>
      <c r="D49" s="61">
        <v>4.352</v>
      </c>
      <c r="E49" s="61">
        <v>1.96015</v>
      </c>
      <c r="F49" s="108">
        <f t="shared" si="10"/>
        <v>0.450402113970588</v>
      </c>
      <c r="G49" s="107">
        <v>937</v>
      </c>
      <c r="H49" s="108">
        <v>22.2471</v>
      </c>
      <c r="I49" s="108">
        <v>10.39525</v>
      </c>
      <c r="J49" s="108">
        <f t="shared" si="11"/>
        <v>0.467263148904801</v>
      </c>
      <c r="K49" s="118">
        <f t="shared" si="0"/>
        <v>0.0168610349342129</v>
      </c>
      <c r="L49" s="119">
        <f t="shared" si="1"/>
        <v>4.30329311532281</v>
      </c>
      <c r="M49" s="107"/>
      <c r="N49" s="108">
        <v>0</v>
      </c>
      <c r="O49" s="108">
        <v>0</v>
      </c>
      <c r="P49" s="108" t="e">
        <f t="shared" si="12"/>
        <v>#DIV/0!</v>
      </c>
      <c r="Q49" s="107">
        <v>189</v>
      </c>
      <c r="R49" s="108">
        <v>5.0576</v>
      </c>
      <c r="S49" s="108">
        <v>2.3678</v>
      </c>
      <c r="T49" s="108">
        <f t="shared" si="13"/>
        <v>0.468166719392597</v>
      </c>
      <c r="U49" s="118" t="str">
        <f t="shared" si="2"/>
        <v/>
      </c>
      <c r="V49" s="119" t="str">
        <f t="shared" si="3"/>
        <v/>
      </c>
      <c r="W49" s="107"/>
      <c r="X49" s="108">
        <v>0</v>
      </c>
      <c r="Y49" s="108">
        <v>0</v>
      </c>
      <c r="Z49" s="108" t="e">
        <f t="shared" si="14"/>
        <v>#DIV/0!</v>
      </c>
      <c r="AA49" s="107">
        <v>195</v>
      </c>
      <c r="AB49" s="108">
        <v>5.2175</v>
      </c>
      <c r="AC49" s="108">
        <v>2.34291</v>
      </c>
      <c r="AD49" s="108">
        <f t="shared" si="15"/>
        <v>0.449048394825108</v>
      </c>
      <c r="AE49" s="118" t="str">
        <f t="shared" si="4"/>
        <v/>
      </c>
      <c r="AF49" s="119" t="str">
        <f t="shared" si="5"/>
        <v/>
      </c>
      <c r="AG49" s="107"/>
      <c r="AH49" s="108">
        <v>0</v>
      </c>
      <c r="AI49" s="108">
        <v>0</v>
      </c>
      <c r="AJ49" s="108" t="e">
        <f t="shared" si="16"/>
        <v>#DIV/0!</v>
      </c>
      <c r="AK49" s="107">
        <v>221</v>
      </c>
      <c r="AL49" s="108">
        <v>4.8122</v>
      </c>
      <c r="AM49" s="108">
        <v>2.19874</v>
      </c>
      <c r="AN49" s="108">
        <f t="shared" si="17"/>
        <v>0.456909521632517</v>
      </c>
      <c r="AO49" s="118" t="str">
        <f t="shared" si="6"/>
        <v/>
      </c>
      <c r="AP49" s="119" t="str">
        <f t="shared" si="7"/>
        <v/>
      </c>
      <c r="AQ49" s="107"/>
      <c r="AR49" s="108">
        <v>0</v>
      </c>
      <c r="AS49" s="108">
        <v>0</v>
      </c>
      <c r="AT49" s="64" t="str">
        <f t="shared" si="18"/>
        <v/>
      </c>
      <c r="AU49" s="107">
        <v>285</v>
      </c>
      <c r="AV49" s="108">
        <v>6.192</v>
      </c>
      <c r="AW49" s="108">
        <v>3.0432</v>
      </c>
      <c r="AX49" s="108">
        <f t="shared" si="19"/>
        <v>0.491472868217054</v>
      </c>
      <c r="AY49" s="118" t="str">
        <f t="shared" si="20"/>
        <v/>
      </c>
      <c r="AZ49" s="119" t="str">
        <f t="shared" si="21"/>
        <v/>
      </c>
      <c r="BA49" s="107">
        <v>80</v>
      </c>
      <c r="BB49" s="108">
        <v>4.352</v>
      </c>
      <c r="BC49" s="108">
        <v>1.96015</v>
      </c>
      <c r="BD49" s="108">
        <f t="shared" si="22"/>
        <v>0.450402113970588</v>
      </c>
      <c r="BE49" s="107">
        <v>47</v>
      </c>
      <c r="BF49" s="108">
        <v>0.9678</v>
      </c>
      <c r="BG49" s="108">
        <v>0.4426</v>
      </c>
      <c r="BH49" s="108">
        <f t="shared" si="23"/>
        <v>0.457325893779707</v>
      </c>
      <c r="BI49" s="138">
        <f t="shared" si="24"/>
        <v>9.24936281600882</v>
      </c>
      <c r="BJ49" s="139">
        <f t="shared" si="25"/>
        <v>364.25</v>
      </c>
      <c r="BK49" s="140">
        <f t="shared" si="26"/>
        <v>3.43015</v>
      </c>
      <c r="BL49" s="141">
        <f t="shared" si="27"/>
        <v>0.00692377980911835</v>
      </c>
      <c r="BM49" s="150">
        <f t="shared" si="28"/>
        <v>0.749942606433181</v>
      </c>
      <c r="BN49" s="151">
        <v>67.1365</v>
      </c>
    </row>
    <row r="50" ht="13.5" customHeight="1" spans="1:66">
      <c r="A50" s="61"/>
      <c r="B50" s="105" t="s">
        <v>142</v>
      </c>
      <c r="C50" s="107">
        <v>673</v>
      </c>
      <c r="D50" s="61">
        <v>14.5294</v>
      </c>
      <c r="E50" s="61">
        <v>7.351866</v>
      </c>
      <c r="F50" s="108">
        <f t="shared" si="10"/>
        <v>0.505999284209947</v>
      </c>
      <c r="G50" s="107">
        <v>941</v>
      </c>
      <c r="H50" s="108">
        <v>20.871</v>
      </c>
      <c r="I50" s="108">
        <v>8.6411</v>
      </c>
      <c r="J50" s="108">
        <f t="shared" si="11"/>
        <v>0.414024244166547</v>
      </c>
      <c r="K50" s="118">
        <f t="shared" si="0"/>
        <v>-0.0919750400433998</v>
      </c>
      <c r="L50" s="119">
        <f t="shared" si="1"/>
        <v>0.175361466055012</v>
      </c>
      <c r="M50" s="107">
        <v>226</v>
      </c>
      <c r="N50" s="108">
        <v>6.6681</v>
      </c>
      <c r="O50" s="108">
        <v>3.5631</v>
      </c>
      <c r="P50" s="108">
        <f t="shared" si="12"/>
        <v>0.534350114725334</v>
      </c>
      <c r="Q50" s="107">
        <v>385</v>
      </c>
      <c r="R50" s="108">
        <v>8.9902</v>
      </c>
      <c r="S50" s="108">
        <v>3.944</v>
      </c>
      <c r="T50" s="108">
        <f t="shared" si="13"/>
        <v>0.438699917688149</v>
      </c>
      <c r="U50" s="118">
        <f t="shared" si="2"/>
        <v>-0.0956501970371847</v>
      </c>
      <c r="V50" s="119">
        <f t="shared" si="3"/>
        <v>0.106901293817182</v>
      </c>
      <c r="W50" s="107">
        <v>113</v>
      </c>
      <c r="X50" s="108">
        <v>2.1866</v>
      </c>
      <c r="Y50" s="108">
        <v>1.32306</v>
      </c>
      <c r="Z50" s="108">
        <f t="shared" si="14"/>
        <v>0.605076374279704</v>
      </c>
      <c r="AA50" s="107">
        <v>285</v>
      </c>
      <c r="AB50" s="108">
        <v>6.9865</v>
      </c>
      <c r="AC50" s="108">
        <v>2.4864</v>
      </c>
      <c r="AD50" s="108">
        <f t="shared" si="15"/>
        <v>0.355886352250769</v>
      </c>
      <c r="AE50" s="118">
        <f t="shared" si="4"/>
        <v>-0.249190022028934</v>
      </c>
      <c r="AF50" s="119">
        <f t="shared" si="5"/>
        <v>0.879279851253911</v>
      </c>
      <c r="AG50" s="107">
        <v>85</v>
      </c>
      <c r="AH50" s="108">
        <v>1.6062</v>
      </c>
      <c r="AI50" s="108">
        <v>0.809566</v>
      </c>
      <c r="AJ50" s="108">
        <f t="shared" si="16"/>
        <v>0.50402565060391</v>
      </c>
      <c r="AK50" s="107">
        <v>123</v>
      </c>
      <c r="AL50" s="108">
        <v>2.6821</v>
      </c>
      <c r="AM50" s="108">
        <v>1.1726</v>
      </c>
      <c r="AN50" s="108">
        <f t="shared" si="17"/>
        <v>0.437194735468476</v>
      </c>
      <c r="AO50" s="118">
        <f t="shared" si="6"/>
        <v>-0.0668309151354337</v>
      </c>
      <c r="AP50" s="119">
        <f t="shared" si="7"/>
        <v>0.4484303935689</v>
      </c>
      <c r="AQ50" s="107">
        <v>173</v>
      </c>
      <c r="AR50" s="108">
        <v>2.8367</v>
      </c>
      <c r="AS50" s="108">
        <v>1.23278</v>
      </c>
      <c r="AT50" s="64">
        <f t="shared" si="18"/>
        <v>0.434582437339162</v>
      </c>
      <c r="AU50" s="107">
        <v>148</v>
      </c>
      <c r="AV50" s="108">
        <v>2.2122</v>
      </c>
      <c r="AW50" s="108">
        <v>1.0381</v>
      </c>
      <c r="AX50" s="108">
        <f t="shared" si="19"/>
        <v>0.469261368773167</v>
      </c>
      <c r="AY50" s="118">
        <f t="shared" si="20"/>
        <v>0.0346789314340051</v>
      </c>
      <c r="AZ50" s="119">
        <f t="shared" si="21"/>
        <v>-0.157919499018479</v>
      </c>
      <c r="BA50" s="107">
        <v>210</v>
      </c>
      <c r="BB50" s="108">
        <v>3.4665</v>
      </c>
      <c r="BC50" s="108">
        <v>1.56923</v>
      </c>
      <c r="BD50" s="108">
        <f t="shared" si="22"/>
        <v>0.452684263666523</v>
      </c>
      <c r="BE50" s="107"/>
      <c r="BF50" s="108">
        <v>0</v>
      </c>
      <c r="BG50" s="108">
        <v>0</v>
      </c>
      <c r="BH50" s="108" t="e">
        <f t="shared" si="23"/>
        <v>#DIV/0!</v>
      </c>
      <c r="BI50" s="138" t="str">
        <f t="shared" si="24"/>
        <v/>
      </c>
      <c r="BJ50" s="139">
        <f t="shared" si="25"/>
        <v>0</v>
      </c>
      <c r="BK50" s="140">
        <f t="shared" si="26"/>
        <v>0</v>
      </c>
      <c r="BL50" s="141" t="str">
        <f t="shared" si="27"/>
        <v/>
      </c>
      <c r="BM50" s="150">
        <f t="shared" si="28"/>
        <v>-1</v>
      </c>
      <c r="BN50" s="151">
        <v>37.1338</v>
      </c>
    </row>
    <row r="51" ht="13.5" customHeight="1" spans="1:66">
      <c r="A51" s="61"/>
      <c r="B51" s="105" t="s">
        <v>143</v>
      </c>
      <c r="C51" s="107">
        <v>2065</v>
      </c>
      <c r="D51" s="61">
        <v>56.4167</v>
      </c>
      <c r="E51" s="61">
        <v>44.947755</v>
      </c>
      <c r="F51" s="108">
        <f t="shared" si="10"/>
        <v>0.796710105341149</v>
      </c>
      <c r="G51" s="107">
        <v>1871</v>
      </c>
      <c r="H51" s="108">
        <v>46.4486</v>
      </c>
      <c r="I51" s="108">
        <v>37.97169</v>
      </c>
      <c r="J51" s="108">
        <f t="shared" si="11"/>
        <v>0.817499128068445</v>
      </c>
      <c r="K51" s="118">
        <f t="shared" si="0"/>
        <v>0.0207890227272964</v>
      </c>
      <c r="L51" s="119">
        <f t="shared" si="1"/>
        <v>-0.155203858346207</v>
      </c>
      <c r="M51" s="107">
        <v>363</v>
      </c>
      <c r="N51" s="108">
        <v>10.6972</v>
      </c>
      <c r="O51" s="108">
        <v>8.51968</v>
      </c>
      <c r="P51" s="108">
        <f t="shared" si="12"/>
        <v>0.79644018995625</v>
      </c>
      <c r="Q51" s="107">
        <v>427</v>
      </c>
      <c r="R51" s="108">
        <v>10.9264</v>
      </c>
      <c r="S51" s="108">
        <v>8.71952</v>
      </c>
      <c r="T51" s="108">
        <f t="shared" si="13"/>
        <v>0.798023136623224</v>
      </c>
      <c r="U51" s="118">
        <f t="shared" si="2"/>
        <v>0.00158294666697412</v>
      </c>
      <c r="V51" s="119">
        <f t="shared" si="3"/>
        <v>0.0234562800480766</v>
      </c>
      <c r="W51" s="107">
        <v>437</v>
      </c>
      <c r="X51" s="108">
        <v>12.3208</v>
      </c>
      <c r="Y51" s="108">
        <v>10.70021</v>
      </c>
      <c r="Z51" s="108">
        <f t="shared" si="14"/>
        <v>0.868467144990585</v>
      </c>
      <c r="AA51" s="107">
        <v>450</v>
      </c>
      <c r="AB51" s="108">
        <v>11.2702</v>
      </c>
      <c r="AC51" s="108">
        <v>8.68326</v>
      </c>
      <c r="AD51" s="108">
        <f t="shared" si="15"/>
        <v>0.770461926141506</v>
      </c>
      <c r="AE51" s="118">
        <f t="shared" si="4"/>
        <v>-0.0980052188490792</v>
      </c>
      <c r="AF51" s="119">
        <f t="shared" si="5"/>
        <v>-0.188496300539896</v>
      </c>
      <c r="AG51" s="107">
        <v>549</v>
      </c>
      <c r="AH51" s="108">
        <v>15.7428</v>
      </c>
      <c r="AI51" s="108">
        <v>13.3411</v>
      </c>
      <c r="AJ51" s="108">
        <f t="shared" si="16"/>
        <v>0.847441370023122</v>
      </c>
      <c r="AK51" s="107">
        <v>423</v>
      </c>
      <c r="AL51" s="108">
        <v>10.6677</v>
      </c>
      <c r="AM51" s="108">
        <v>9.2349</v>
      </c>
      <c r="AN51" s="108">
        <f t="shared" si="17"/>
        <v>0.865688011473888</v>
      </c>
      <c r="AO51" s="118">
        <f t="shared" si="6"/>
        <v>0.0182466414507667</v>
      </c>
      <c r="AP51" s="119">
        <f t="shared" si="7"/>
        <v>-0.307785714821117</v>
      </c>
      <c r="AQ51" s="107">
        <v>605</v>
      </c>
      <c r="AR51" s="108">
        <v>15.0177</v>
      </c>
      <c r="AS51" s="108">
        <v>10.713565</v>
      </c>
      <c r="AT51" s="64">
        <f t="shared" si="18"/>
        <v>0.713395859552395</v>
      </c>
      <c r="AU51" s="107">
        <v>470</v>
      </c>
      <c r="AV51" s="108">
        <v>10.9695</v>
      </c>
      <c r="AW51" s="108">
        <v>9.36511</v>
      </c>
      <c r="AX51" s="108">
        <f t="shared" si="19"/>
        <v>0.853740826838051</v>
      </c>
      <c r="AY51" s="118">
        <f t="shared" si="20"/>
        <v>0.140344967285656</v>
      </c>
      <c r="AZ51" s="119">
        <f t="shared" si="21"/>
        <v>-0.125864266469658</v>
      </c>
      <c r="BA51" s="107">
        <v>809</v>
      </c>
      <c r="BB51" s="108">
        <v>20.766</v>
      </c>
      <c r="BC51" s="108">
        <v>16.6324</v>
      </c>
      <c r="BD51" s="108">
        <f t="shared" si="22"/>
        <v>0.800943850524897</v>
      </c>
      <c r="BE51" s="107">
        <v>101</v>
      </c>
      <c r="BF51" s="108">
        <v>2.6148</v>
      </c>
      <c r="BG51" s="108">
        <v>1.9689</v>
      </c>
      <c r="BH51" s="108">
        <f t="shared" si="23"/>
        <v>0.752983019733823</v>
      </c>
      <c r="BI51" s="138">
        <f t="shared" si="24"/>
        <v>3.67036867064403</v>
      </c>
      <c r="BJ51" s="139">
        <f t="shared" si="25"/>
        <v>782.75</v>
      </c>
      <c r="BK51" s="140">
        <f t="shared" si="26"/>
        <v>15.258975</v>
      </c>
      <c r="BL51" s="141">
        <f t="shared" si="27"/>
        <v>-0.0479608307910737</v>
      </c>
      <c r="BM51" s="150">
        <f t="shared" si="28"/>
        <v>-0.0825752747649168</v>
      </c>
      <c r="BN51" s="151">
        <v>71.9796</v>
      </c>
    </row>
    <row r="52" ht="13.5" customHeight="1" spans="1:66">
      <c r="A52" s="61"/>
      <c r="B52" s="105" t="s">
        <v>144</v>
      </c>
      <c r="C52" s="107">
        <v>987</v>
      </c>
      <c r="D52" s="61">
        <v>20.0441</v>
      </c>
      <c r="E52" s="61">
        <v>12.4681</v>
      </c>
      <c r="F52" s="108">
        <f t="shared" si="10"/>
        <v>0.622033416317021</v>
      </c>
      <c r="G52" s="107">
        <v>1465</v>
      </c>
      <c r="H52" s="108">
        <v>30.6538</v>
      </c>
      <c r="I52" s="108">
        <v>14.9785</v>
      </c>
      <c r="J52" s="108">
        <f t="shared" si="11"/>
        <v>0.488634361808324</v>
      </c>
      <c r="K52" s="118">
        <f t="shared" si="0"/>
        <v>-0.133399054508697</v>
      </c>
      <c r="L52" s="119">
        <f t="shared" si="1"/>
        <v>0.201345834569822</v>
      </c>
      <c r="M52" s="107">
        <v>423</v>
      </c>
      <c r="N52" s="108">
        <v>10.4772</v>
      </c>
      <c r="O52" s="108">
        <v>5.70369</v>
      </c>
      <c r="P52" s="108">
        <f t="shared" si="12"/>
        <v>0.544390676898408</v>
      </c>
      <c r="Q52" s="107">
        <v>480</v>
      </c>
      <c r="R52" s="108">
        <v>12.6023</v>
      </c>
      <c r="S52" s="108">
        <v>6.5789</v>
      </c>
      <c r="T52" s="108">
        <f t="shared" si="13"/>
        <v>0.52203962768701</v>
      </c>
      <c r="U52" s="118">
        <f t="shared" si="2"/>
        <v>-0.0223510492113984</v>
      </c>
      <c r="V52" s="119">
        <f t="shared" si="3"/>
        <v>0.153446277760537</v>
      </c>
      <c r="W52" s="107">
        <v>296</v>
      </c>
      <c r="X52" s="108">
        <v>5.5937</v>
      </c>
      <c r="Y52" s="108">
        <v>4.12455</v>
      </c>
      <c r="Z52" s="108">
        <f t="shared" si="14"/>
        <v>0.737356311564796</v>
      </c>
      <c r="AA52" s="107">
        <v>219</v>
      </c>
      <c r="AB52" s="108">
        <v>5.3521</v>
      </c>
      <c r="AC52" s="108">
        <v>3.0913</v>
      </c>
      <c r="AD52" s="108">
        <f t="shared" si="15"/>
        <v>0.577586367967714</v>
      </c>
      <c r="AE52" s="118">
        <f t="shared" si="4"/>
        <v>-0.159769943597083</v>
      </c>
      <c r="AF52" s="119">
        <f t="shared" si="5"/>
        <v>-0.250512177085985</v>
      </c>
      <c r="AG52" s="107">
        <v>143</v>
      </c>
      <c r="AH52" s="108">
        <v>2.2069</v>
      </c>
      <c r="AI52" s="108">
        <v>1.43805</v>
      </c>
      <c r="AJ52" s="108">
        <f t="shared" si="16"/>
        <v>0.651615388100956</v>
      </c>
      <c r="AK52" s="107">
        <v>561</v>
      </c>
      <c r="AL52" s="108">
        <v>9.3436</v>
      </c>
      <c r="AM52" s="108">
        <v>3.3743</v>
      </c>
      <c r="AN52" s="108">
        <f t="shared" si="17"/>
        <v>0.361134894473222</v>
      </c>
      <c r="AO52" s="118">
        <f t="shared" si="6"/>
        <v>-0.290480493627734</v>
      </c>
      <c r="AP52" s="119">
        <f t="shared" si="7"/>
        <v>1.34644136156601</v>
      </c>
      <c r="AQ52" s="107">
        <v>109</v>
      </c>
      <c r="AR52" s="108">
        <v>1.4896</v>
      </c>
      <c r="AS52" s="108">
        <v>1.01061</v>
      </c>
      <c r="AT52" s="64">
        <f t="shared" si="18"/>
        <v>0.67844387755102</v>
      </c>
      <c r="AU52" s="107">
        <v>183</v>
      </c>
      <c r="AV52" s="108">
        <v>3.0647</v>
      </c>
      <c r="AW52" s="108">
        <v>1.722</v>
      </c>
      <c r="AX52" s="108">
        <f t="shared" si="19"/>
        <v>0.561882076549091</v>
      </c>
      <c r="AY52" s="118">
        <f t="shared" si="20"/>
        <v>-0.116561801001929</v>
      </c>
      <c r="AZ52" s="119">
        <f t="shared" si="21"/>
        <v>0.703921394009559</v>
      </c>
      <c r="BA52" s="107">
        <v>247</v>
      </c>
      <c r="BB52" s="108">
        <v>3.2845</v>
      </c>
      <c r="BC52" s="108">
        <v>1.83065</v>
      </c>
      <c r="BD52" s="108">
        <f t="shared" si="22"/>
        <v>0.557360328817172</v>
      </c>
      <c r="BE52" s="107">
        <v>22</v>
      </c>
      <c r="BF52" s="108">
        <v>0.2911</v>
      </c>
      <c r="BG52" s="108">
        <v>0.212</v>
      </c>
      <c r="BH52" s="108">
        <f t="shared" si="23"/>
        <v>0.728272071453109</v>
      </c>
      <c r="BI52" s="138">
        <f t="shared" si="24"/>
        <v>35.3163861216077</v>
      </c>
      <c r="BJ52" s="139">
        <f t="shared" si="25"/>
        <v>170.5</v>
      </c>
      <c r="BK52" s="140">
        <f t="shared" si="26"/>
        <v>1.643</v>
      </c>
      <c r="BL52" s="141">
        <f t="shared" si="27"/>
        <v>0.170911742635937</v>
      </c>
      <c r="BM52" s="150">
        <f t="shared" si="28"/>
        <v>-0.102504574877776</v>
      </c>
      <c r="BN52" s="151">
        <v>77.1045</v>
      </c>
    </row>
    <row r="53" ht="13.5" customHeight="1" spans="1:66">
      <c r="A53" s="61"/>
      <c r="B53" s="105" t="s">
        <v>145</v>
      </c>
      <c r="C53" s="107">
        <v>547</v>
      </c>
      <c r="D53" s="61">
        <v>13.9459</v>
      </c>
      <c r="E53" s="61">
        <v>9.851997</v>
      </c>
      <c r="F53" s="108">
        <f t="shared" si="10"/>
        <v>0.706443972780531</v>
      </c>
      <c r="G53" s="107">
        <v>851</v>
      </c>
      <c r="H53" s="108">
        <v>18.8727</v>
      </c>
      <c r="I53" s="108">
        <v>9.74547</v>
      </c>
      <c r="J53" s="108">
        <f t="shared" si="11"/>
        <v>0.51637921442083</v>
      </c>
      <c r="K53" s="118">
        <f t="shared" si="0"/>
        <v>-0.1900647583597</v>
      </c>
      <c r="L53" s="119">
        <f t="shared" si="1"/>
        <v>-0.0108127316725738</v>
      </c>
      <c r="M53" s="107">
        <v>327</v>
      </c>
      <c r="N53" s="108">
        <v>9.5375</v>
      </c>
      <c r="O53" s="108">
        <v>6.99441</v>
      </c>
      <c r="P53" s="108">
        <f t="shared" si="12"/>
        <v>0.733358846657929</v>
      </c>
      <c r="Q53" s="107">
        <v>287</v>
      </c>
      <c r="R53" s="108">
        <v>8.537</v>
      </c>
      <c r="S53" s="108">
        <v>4.5891</v>
      </c>
      <c r="T53" s="108">
        <f t="shared" si="13"/>
        <v>0.537554175940026</v>
      </c>
      <c r="U53" s="118">
        <f t="shared" si="2"/>
        <v>-0.195804670717904</v>
      </c>
      <c r="V53" s="119">
        <f t="shared" si="3"/>
        <v>-0.343890335282032</v>
      </c>
      <c r="W53" s="107">
        <v>58</v>
      </c>
      <c r="X53" s="108">
        <v>1.7631</v>
      </c>
      <c r="Y53" s="108">
        <v>1.07247</v>
      </c>
      <c r="Z53" s="108">
        <f t="shared" si="14"/>
        <v>0.608286540752084</v>
      </c>
      <c r="AA53" s="107">
        <v>126</v>
      </c>
      <c r="AB53" s="108">
        <v>2.558</v>
      </c>
      <c r="AC53" s="108">
        <v>1.37005</v>
      </c>
      <c r="AD53" s="108">
        <f t="shared" si="15"/>
        <v>0.535594214229867</v>
      </c>
      <c r="AE53" s="118">
        <f t="shared" si="4"/>
        <v>-0.0726923265222174</v>
      </c>
      <c r="AF53" s="119">
        <f t="shared" si="5"/>
        <v>0.277471630908091</v>
      </c>
      <c r="AG53" s="107">
        <v>87</v>
      </c>
      <c r="AH53" s="108">
        <v>1.2704</v>
      </c>
      <c r="AI53" s="108">
        <v>0.7958</v>
      </c>
      <c r="AJ53" s="108">
        <f t="shared" si="16"/>
        <v>0.626416876574307</v>
      </c>
      <c r="AK53" s="107">
        <v>188</v>
      </c>
      <c r="AL53" s="108">
        <v>3.9291</v>
      </c>
      <c r="AM53" s="108">
        <v>1.62702</v>
      </c>
      <c r="AN53" s="108">
        <f t="shared" si="17"/>
        <v>0.4140948308773</v>
      </c>
      <c r="AO53" s="118">
        <f t="shared" si="6"/>
        <v>-0.212322045697007</v>
      </c>
      <c r="AP53" s="119">
        <f t="shared" si="7"/>
        <v>1.04450867052023</v>
      </c>
      <c r="AQ53" s="107">
        <v>68</v>
      </c>
      <c r="AR53" s="108">
        <v>1.2198</v>
      </c>
      <c r="AS53" s="108">
        <v>0.868957</v>
      </c>
      <c r="AT53" s="64">
        <f t="shared" si="18"/>
        <v>0.712376619117888</v>
      </c>
      <c r="AU53" s="107">
        <v>181</v>
      </c>
      <c r="AV53" s="108">
        <v>2.8532</v>
      </c>
      <c r="AW53" s="108">
        <v>1.6784</v>
      </c>
      <c r="AX53" s="108">
        <f t="shared" si="19"/>
        <v>0.588251787466704</v>
      </c>
      <c r="AY53" s="118">
        <f t="shared" si="20"/>
        <v>-0.124124831651184</v>
      </c>
      <c r="AZ53" s="119">
        <f t="shared" si="21"/>
        <v>0.931510995365708</v>
      </c>
      <c r="BA53" s="107">
        <v>79</v>
      </c>
      <c r="BB53" s="108">
        <v>1.4191</v>
      </c>
      <c r="BC53" s="108">
        <v>0.97744</v>
      </c>
      <c r="BD53" s="108">
        <f t="shared" si="22"/>
        <v>0.688774575435135</v>
      </c>
      <c r="BE53" s="107">
        <v>69</v>
      </c>
      <c r="BF53" s="108">
        <v>0.9954</v>
      </c>
      <c r="BG53" s="108">
        <v>0.4809</v>
      </c>
      <c r="BH53" s="108">
        <f t="shared" si="23"/>
        <v>0.483122362869198</v>
      </c>
      <c r="BI53" s="138">
        <f t="shared" si="24"/>
        <v>6.18848034291072</v>
      </c>
      <c r="BJ53" s="139">
        <f t="shared" si="25"/>
        <v>534.75</v>
      </c>
      <c r="BK53" s="140">
        <f t="shared" si="26"/>
        <v>3.726975</v>
      </c>
      <c r="BL53" s="141">
        <f t="shared" si="27"/>
        <v>-0.205652212565937</v>
      </c>
      <c r="BM53" s="150">
        <f t="shared" si="28"/>
        <v>2.81299619413979</v>
      </c>
      <c r="BN53" s="151">
        <v>46.2001</v>
      </c>
    </row>
    <row r="54" ht="13.5" customHeight="1" spans="1:66">
      <c r="A54" s="61"/>
      <c r="B54" s="105" t="s">
        <v>146</v>
      </c>
      <c r="C54" s="107">
        <v>2186</v>
      </c>
      <c r="D54" s="61">
        <v>43.3637</v>
      </c>
      <c r="E54" s="61">
        <v>30.932162</v>
      </c>
      <c r="F54" s="108">
        <f t="shared" si="10"/>
        <v>0.713319250894181</v>
      </c>
      <c r="G54" s="107">
        <v>2022</v>
      </c>
      <c r="H54" s="108">
        <v>47.2784</v>
      </c>
      <c r="I54" s="108">
        <v>29.264979</v>
      </c>
      <c r="J54" s="108">
        <f t="shared" si="11"/>
        <v>0.618992584351416</v>
      </c>
      <c r="K54" s="118">
        <f t="shared" si="0"/>
        <v>-0.0943266665427648</v>
      </c>
      <c r="L54" s="119">
        <f t="shared" si="1"/>
        <v>-0.0538980430789158</v>
      </c>
      <c r="M54" s="107">
        <v>787</v>
      </c>
      <c r="N54" s="108">
        <v>18.9836</v>
      </c>
      <c r="O54" s="108">
        <v>15.806317</v>
      </c>
      <c r="P54" s="108">
        <f t="shared" si="12"/>
        <v>0.832630112307466</v>
      </c>
      <c r="Q54" s="107">
        <v>1082</v>
      </c>
      <c r="R54" s="108">
        <v>25.1555</v>
      </c>
      <c r="S54" s="108">
        <v>15.293539</v>
      </c>
      <c r="T54" s="108">
        <f t="shared" si="13"/>
        <v>0.60796004849834</v>
      </c>
      <c r="U54" s="118">
        <f t="shared" si="2"/>
        <v>-0.224670063809125</v>
      </c>
      <c r="V54" s="119">
        <f t="shared" si="3"/>
        <v>-0.0324413334238458</v>
      </c>
      <c r="W54" s="107">
        <v>679</v>
      </c>
      <c r="X54" s="108">
        <v>13.0257</v>
      </c>
      <c r="Y54" s="108">
        <v>8.00164</v>
      </c>
      <c r="Z54" s="108">
        <f t="shared" si="14"/>
        <v>0.614296352595254</v>
      </c>
      <c r="AA54" s="107">
        <v>304</v>
      </c>
      <c r="AB54" s="108">
        <v>8.7156</v>
      </c>
      <c r="AC54" s="108">
        <v>5.201965</v>
      </c>
      <c r="AD54" s="108">
        <f t="shared" si="15"/>
        <v>0.596856785533985</v>
      </c>
      <c r="AE54" s="118">
        <f t="shared" si="4"/>
        <v>-0.0174395670612691</v>
      </c>
      <c r="AF54" s="119">
        <f t="shared" si="5"/>
        <v>-0.349887648032154</v>
      </c>
      <c r="AG54" s="107">
        <v>390</v>
      </c>
      <c r="AH54" s="108">
        <v>6.0246</v>
      </c>
      <c r="AI54" s="108">
        <v>3.63919</v>
      </c>
      <c r="AJ54" s="108">
        <f t="shared" si="16"/>
        <v>0.604055040998573</v>
      </c>
      <c r="AK54" s="107">
        <v>285</v>
      </c>
      <c r="AL54" s="108">
        <v>6.616</v>
      </c>
      <c r="AM54" s="108">
        <v>4.0413</v>
      </c>
      <c r="AN54" s="108">
        <f t="shared" si="17"/>
        <v>0.610837363966143</v>
      </c>
      <c r="AO54" s="118">
        <f t="shared" si="6"/>
        <v>0.00678232296757009</v>
      </c>
      <c r="AP54" s="119">
        <f t="shared" si="7"/>
        <v>0.110494368252276</v>
      </c>
      <c r="AQ54" s="107">
        <v>272</v>
      </c>
      <c r="AR54" s="108">
        <v>4.4056</v>
      </c>
      <c r="AS54" s="108">
        <v>2.85587</v>
      </c>
      <c r="AT54" s="64">
        <f t="shared" si="18"/>
        <v>0.648236335572907</v>
      </c>
      <c r="AU54" s="107">
        <v>351</v>
      </c>
      <c r="AV54" s="108">
        <v>6.7913</v>
      </c>
      <c r="AW54" s="108">
        <v>4.728175</v>
      </c>
      <c r="AX54" s="108">
        <f t="shared" si="19"/>
        <v>0.696210592964528</v>
      </c>
      <c r="AY54" s="118">
        <f t="shared" si="20"/>
        <v>0.047974257391621</v>
      </c>
      <c r="AZ54" s="119">
        <f t="shared" si="21"/>
        <v>0.655598819273986</v>
      </c>
      <c r="BA54" s="107">
        <v>393</v>
      </c>
      <c r="BB54" s="108">
        <v>6.1314</v>
      </c>
      <c r="BC54" s="108">
        <v>3.8144</v>
      </c>
      <c r="BD54" s="108">
        <f t="shared" si="22"/>
        <v>0.622109143099455</v>
      </c>
      <c r="BE54" s="107"/>
      <c r="BF54" s="108">
        <v>0</v>
      </c>
      <c r="BG54" s="108">
        <v>0</v>
      </c>
      <c r="BH54" s="108" t="e">
        <f t="shared" si="23"/>
        <v>#DIV/0!</v>
      </c>
      <c r="BI54" s="138" t="str">
        <f t="shared" si="24"/>
        <v/>
      </c>
      <c r="BJ54" s="139">
        <f t="shared" si="25"/>
        <v>0</v>
      </c>
      <c r="BK54" s="140">
        <f t="shared" si="26"/>
        <v>0</v>
      </c>
      <c r="BL54" s="141" t="str">
        <f t="shared" si="27"/>
        <v/>
      </c>
      <c r="BM54" s="150">
        <f t="shared" si="28"/>
        <v>-1</v>
      </c>
      <c r="BN54" s="151">
        <v>78.4371</v>
      </c>
    </row>
    <row r="55" ht="13.5" customHeight="1" spans="1:66">
      <c r="A55" s="61"/>
      <c r="B55" s="105" t="s">
        <v>147</v>
      </c>
      <c r="C55" s="107">
        <v>532</v>
      </c>
      <c r="D55" s="61">
        <v>13.3973</v>
      </c>
      <c r="E55" s="61">
        <v>10.39299</v>
      </c>
      <c r="F55" s="108">
        <f t="shared" si="10"/>
        <v>0.775752577011786</v>
      </c>
      <c r="G55" s="107">
        <v>305</v>
      </c>
      <c r="H55" s="108">
        <v>9.0188</v>
      </c>
      <c r="I55" s="108">
        <v>6.43941</v>
      </c>
      <c r="J55" s="108">
        <f t="shared" si="11"/>
        <v>0.713998536390651</v>
      </c>
      <c r="K55" s="118">
        <f t="shared" si="0"/>
        <v>-0.0617540406211353</v>
      </c>
      <c r="L55" s="119">
        <f t="shared" si="1"/>
        <v>-0.380408332924404</v>
      </c>
      <c r="M55" s="107">
        <v>70</v>
      </c>
      <c r="N55" s="108">
        <v>1.9238</v>
      </c>
      <c r="O55" s="108">
        <v>1.501604</v>
      </c>
      <c r="P55" s="108">
        <f t="shared" si="12"/>
        <v>0.780540596735627</v>
      </c>
      <c r="Q55" s="107">
        <v>75</v>
      </c>
      <c r="R55" s="108">
        <v>2.1765</v>
      </c>
      <c r="S55" s="108">
        <v>1.68424</v>
      </c>
      <c r="T55" s="108">
        <f t="shared" si="13"/>
        <v>0.773829542844016</v>
      </c>
      <c r="U55" s="118">
        <f t="shared" si="2"/>
        <v>-0.00671105389161175</v>
      </c>
      <c r="V55" s="119">
        <f t="shared" si="3"/>
        <v>0.12162727323582</v>
      </c>
      <c r="W55" s="107">
        <v>164</v>
      </c>
      <c r="X55" s="108">
        <v>4.3284</v>
      </c>
      <c r="Y55" s="108">
        <v>3.166096</v>
      </c>
      <c r="Z55" s="108">
        <f t="shared" si="14"/>
        <v>0.73147028925238</v>
      </c>
      <c r="AA55" s="107">
        <v>91</v>
      </c>
      <c r="AB55" s="108">
        <v>3.0607</v>
      </c>
      <c r="AC55" s="108">
        <v>1.81213</v>
      </c>
      <c r="AD55" s="108">
        <f t="shared" si="15"/>
        <v>0.592063906949391</v>
      </c>
      <c r="AE55" s="118">
        <f t="shared" si="4"/>
        <v>-0.139406382302989</v>
      </c>
      <c r="AF55" s="119">
        <f t="shared" si="5"/>
        <v>-0.427645276706708</v>
      </c>
      <c r="AG55" s="107">
        <v>140</v>
      </c>
      <c r="AH55" s="108">
        <v>3.5779</v>
      </c>
      <c r="AI55" s="108">
        <v>2.960176</v>
      </c>
      <c r="AJ55" s="108">
        <f t="shared" si="16"/>
        <v>0.827350121579697</v>
      </c>
      <c r="AK55" s="107">
        <v>62</v>
      </c>
      <c r="AL55" s="108">
        <v>1.829</v>
      </c>
      <c r="AM55" s="108">
        <v>1.40424</v>
      </c>
      <c r="AN55" s="108">
        <f t="shared" si="17"/>
        <v>0.767763805358119</v>
      </c>
      <c r="AO55" s="118">
        <f t="shared" si="6"/>
        <v>-0.0595863162215783</v>
      </c>
      <c r="AP55" s="119">
        <f t="shared" si="7"/>
        <v>-0.525622800806439</v>
      </c>
      <c r="AQ55" s="107">
        <v>144</v>
      </c>
      <c r="AR55" s="108">
        <v>3.3033</v>
      </c>
      <c r="AS55" s="108">
        <v>2.55137</v>
      </c>
      <c r="AT55" s="64">
        <f t="shared" si="18"/>
        <v>0.772370054188236</v>
      </c>
      <c r="AU55" s="107">
        <v>77</v>
      </c>
      <c r="AV55" s="108">
        <v>1.9526</v>
      </c>
      <c r="AW55" s="108">
        <v>1.5388</v>
      </c>
      <c r="AX55" s="108">
        <f t="shared" si="19"/>
        <v>0.788077435214586</v>
      </c>
      <c r="AY55" s="118">
        <f t="shared" si="20"/>
        <v>0.0157073810263498</v>
      </c>
      <c r="AZ55" s="119">
        <f t="shared" si="21"/>
        <v>-0.396873052516883</v>
      </c>
      <c r="BA55" s="107">
        <v>153</v>
      </c>
      <c r="BB55" s="108">
        <v>3.0848</v>
      </c>
      <c r="BC55" s="108">
        <v>2.428136</v>
      </c>
      <c r="BD55" s="108">
        <f t="shared" si="22"/>
        <v>0.787129149377593</v>
      </c>
      <c r="BE55" s="107"/>
      <c r="BF55" s="108">
        <v>0</v>
      </c>
      <c r="BG55" s="108">
        <v>0</v>
      </c>
      <c r="BH55" s="108" t="e">
        <f t="shared" si="23"/>
        <v>#DIV/0!</v>
      </c>
      <c r="BI55" s="138" t="str">
        <f t="shared" si="24"/>
        <v/>
      </c>
      <c r="BJ55" s="139">
        <f t="shared" si="25"/>
        <v>0</v>
      </c>
      <c r="BK55" s="140">
        <f t="shared" si="26"/>
        <v>0</v>
      </c>
      <c r="BL55" s="141" t="str">
        <f t="shared" si="27"/>
        <v/>
      </c>
      <c r="BM55" s="150">
        <f t="shared" si="28"/>
        <v>-1</v>
      </c>
      <c r="BN55" s="151">
        <v>43.1048</v>
      </c>
    </row>
    <row r="56" ht="13.5" customHeight="1" spans="1:66">
      <c r="A56" s="61"/>
      <c r="B56" s="105" t="s">
        <v>148</v>
      </c>
      <c r="C56" s="107">
        <v>1020</v>
      </c>
      <c r="D56" s="61">
        <v>22.9174</v>
      </c>
      <c r="E56" s="61">
        <v>18.90499</v>
      </c>
      <c r="F56" s="108">
        <f t="shared" si="10"/>
        <v>0.824918620785953</v>
      </c>
      <c r="G56" s="107">
        <v>833</v>
      </c>
      <c r="H56" s="108">
        <v>18.7148</v>
      </c>
      <c r="I56" s="108">
        <v>15.32146</v>
      </c>
      <c r="J56" s="108">
        <f t="shared" si="11"/>
        <v>0.818681471348879</v>
      </c>
      <c r="K56" s="118">
        <f t="shared" si="0"/>
        <v>-0.00623714943707432</v>
      </c>
      <c r="L56" s="119">
        <f t="shared" si="1"/>
        <v>-0.189554715448144</v>
      </c>
      <c r="M56" s="107">
        <v>146</v>
      </c>
      <c r="N56" s="108">
        <v>3.6627</v>
      </c>
      <c r="O56" s="108">
        <v>3.02003</v>
      </c>
      <c r="P56" s="108">
        <f t="shared" si="12"/>
        <v>0.824536544079504</v>
      </c>
      <c r="Q56" s="107">
        <v>205</v>
      </c>
      <c r="R56" s="108">
        <v>4.5201</v>
      </c>
      <c r="S56" s="108">
        <v>3.62203</v>
      </c>
      <c r="T56" s="108">
        <f t="shared" si="13"/>
        <v>0.801316342558793</v>
      </c>
      <c r="U56" s="118">
        <f t="shared" si="2"/>
        <v>-0.0232202015207112</v>
      </c>
      <c r="V56" s="119">
        <f t="shared" si="3"/>
        <v>0.199335768187733</v>
      </c>
      <c r="W56" s="107">
        <v>238</v>
      </c>
      <c r="X56" s="108">
        <v>5.6892</v>
      </c>
      <c r="Y56" s="108">
        <v>4.69563</v>
      </c>
      <c r="Z56" s="108">
        <f t="shared" si="14"/>
        <v>0.825358574140477</v>
      </c>
      <c r="AA56" s="107">
        <v>191</v>
      </c>
      <c r="AB56" s="108">
        <v>4.4847</v>
      </c>
      <c r="AC56" s="108">
        <v>3.59021</v>
      </c>
      <c r="AD56" s="108">
        <f t="shared" si="15"/>
        <v>0.800546301870805</v>
      </c>
      <c r="AE56" s="118">
        <f t="shared" si="4"/>
        <v>-0.0248122722696715</v>
      </c>
      <c r="AF56" s="119">
        <f t="shared" si="5"/>
        <v>-0.235414630198717</v>
      </c>
      <c r="AG56" s="107">
        <v>301</v>
      </c>
      <c r="AH56" s="108">
        <v>6.93</v>
      </c>
      <c r="AI56" s="108">
        <v>5.98841</v>
      </c>
      <c r="AJ56" s="108">
        <f t="shared" si="16"/>
        <v>0.864128427128427</v>
      </c>
      <c r="AK56" s="107">
        <v>171</v>
      </c>
      <c r="AL56" s="108">
        <v>3.6761</v>
      </c>
      <c r="AM56" s="108">
        <v>2.96946</v>
      </c>
      <c r="AN56" s="108">
        <f t="shared" si="17"/>
        <v>0.807774543674002</v>
      </c>
      <c r="AO56" s="118">
        <f t="shared" si="6"/>
        <v>-0.056353883454425</v>
      </c>
      <c r="AP56" s="119">
        <f t="shared" si="7"/>
        <v>-0.50413214860038</v>
      </c>
      <c r="AQ56" s="107">
        <v>306</v>
      </c>
      <c r="AR56" s="108">
        <v>6.0666</v>
      </c>
      <c r="AS56" s="108">
        <v>4.73239</v>
      </c>
      <c r="AT56" s="64">
        <f t="shared" si="18"/>
        <v>0.780072857943494</v>
      </c>
      <c r="AU56" s="107">
        <v>226</v>
      </c>
      <c r="AV56" s="108">
        <v>4.9544</v>
      </c>
      <c r="AW56" s="108">
        <v>4.26574</v>
      </c>
      <c r="AX56" s="108">
        <f t="shared" si="19"/>
        <v>0.861000322945261</v>
      </c>
      <c r="AY56" s="118">
        <f t="shared" si="20"/>
        <v>0.080927465001767</v>
      </c>
      <c r="AZ56" s="119">
        <f t="shared" si="21"/>
        <v>-0.0986076802630385</v>
      </c>
      <c r="BA56" s="107">
        <v>343</v>
      </c>
      <c r="BB56" s="108">
        <v>6.6827</v>
      </c>
      <c r="BC56" s="108">
        <v>5.81482</v>
      </c>
      <c r="BD56" s="108">
        <f t="shared" si="22"/>
        <v>0.87013033654062</v>
      </c>
      <c r="BE56" s="107">
        <v>40</v>
      </c>
      <c r="BF56" s="108">
        <v>1.0795</v>
      </c>
      <c r="BG56" s="108">
        <v>0.87402</v>
      </c>
      <c r="BH56" s="108">
        <f t="shared" si="23"/>
        <v>0.809652616952293</v>
      </c>
      <c r="BI56" s="138">
        <f t="shared" si="24"/>
        <v>6.18288713910761</v>
      </c>
      <c r="BJ56" s="139">
        <f t="shared" si="25"/>
        <v>310</v>
      </c>
      <c r="BK56" s="140">
        <f t="shared" si="26"/>
        <v>6.773655</v>
      </c>
      <c r="BL56" s="141">
        <f t="shared" si="27"/>
        <v>-0.0604777195883272</v>
      </c>
      <c r="BM56" s="150">
        <f t="shared" si="28"/>
        <v>0.164895044042636</v>
      </c>
      <c r="BN56" s="151">
        <v>50.0582</v>
      </c>
    </row>
    <row r="57" ht="13.5" customHeight="1" spans="1:66">
      <c r="A57" s="61"/>
      <c r="B57" s="105" t="s">
        <v>149</v>
      </c>
      <c r="C57" s="107">
        <v>521</v>
      </c>
      <c r="D57" s="61">
        <v>12.5528</v>
      </c>
      <c r="E57" s="61">
        <v>11.28304</v>
      </c>
      <c r="F57" s="108">
        <f t="shared" si="10"/>
        <v>0.898846472500159</v>
      </c>
      <c r="G57" s="107">
        <v>1060</v>
      </c>
      <c r="H57" s="108">
        <v>29.705</v>
      </c>
      <c r="I57" s="108">
        <v>19.40383</v>
      </c>
      <c r="J57" s="108">
        <f t="shared" si="11"/>
        <v>0.653217640127925</v>
      </c>
      <c r="K57" s="118">
        <f t="shared" si="0"/>
        <v>-0.245628832372235</v>
      </c>
      <c r="L57" s="119">
        <f t="shared" si="1"/>
        <v>0.71973422056467</v>
      </c>
      <c r="M57" s="107">
        <v>105</v>
      </c>
      <c r="N57" s="108">
        <v>2.313</v>
      </c>
      <c r="O57" s="108">
        <v>2.0292</v>
      </c>
      <c r="P57" s="108">
        <f t="shared" si="12"/>
        <v>0.877302204928664</v>
      </c>
      <c r="Q57" s="107">
        <v>259</v>
      </c>
      <c r="R57" s="108">
        <v>6.9421</v>
      </c>
      <c r="S57" s="108">
        <v>4.18182</v>
      </c>
      <c r="T57" s="108">
        <f t="shared" si="13"/>
        <v>0.602385445326342</v>
      </c>
      <c r="U57" s="118">
        <f t="shared" si="2"/>
        <v>-0.274916759602322</v>
      </c>
      <c r="V57" s="119">
        <f t="shared" si="3"/>
        <v>1.06082199881727</v>
      </c>
      <c r="W57" s="107">
        <v>87</v>
      </c>
      <c r="X57" s="108">
        <v>2.1622</v>
      </c>
      <c r="Y57" s="108">
        <v>2.03147</v>
      </c>
      <c r="Z57" s="108">
        <f t="shared" si="14"/>
        <v>0.939538433077421</v>
      </c>
      <c r="AA57" s="107">
        <v>102</v>
      </c>
      <c r="AB57" s="108">
        <v>3.081</v>
      </c>
      <c r="AC57" s="108">
        <v>2.83065</v>
      </c>
      <c r="AD57" s="108">
        <f t="shared" si="15"/>
        <v>0.918743914313535</v>
      </c>
      <c r="AE57" s="118">
        <f t="shared" si="4"/>
        <v>-0.0207945187638867</v>
      </c>
      <c r="AF57" s="119">
        <f t="shared" si="5"/>
        <v>0.393399853308195</v>
      </c>
      <c r="AG57" s="107">
        <v>143</v>
      </c>
      <c r="AH57" s="108">
        <v>3.48</v>
      </c>
      <c r="AI57" s="108">
        <v>3.09085</v>
      </c>
      <c r="AJ57" s="108">
        <f t="shared" si="16"/>
        <v>0.888175287356322</v>
      </c>
      <c r="AK57" s="107">
        <v>425</v>
      </c>
      <c r="AL57" s="108">
        <v>12.5388</v>
      </c>
      <c r="AM57" s="108">
        <v>6.51716</v>
      </c>
      <c r="AN57" s="108">
        <f t="shared" si="17"/>
        <v>0.519759466615625</v>
      </c>
      <c r="AO57" s="118">
        <f t="shared" si="6"/>
        <v>-0.368415820740697</v>
      </c>
      <c r="AP57" s="119">
        <f t="shared" si="7"/>
        <v>1.10853325137098</v>
      </c>
      <c r="AQ57" s="107">
        <v>184</v>
      </c>
      <c r="AR57" s="108">
        <v>4.537</v>
      </c>
      <c r="AS57" s="108">
        <v>4.08001</v>
      </c>
      <c r="AT57" s="64">
        <f t="shared" si="18"/>
        <v>0.899274851223275</v>
      </c>
      <c r="AU57" s="107">
        <v>248</v>
      </c>
      <c r="AV57" s="108">
        <v>6.6173</v>
      </c>
      <c r="AW57" s="108">
        <v>5.41537</v>
      </c>
      <c r="AX57" s="108">
        <f t="shared" si="19"/>
        <v>0.818365496501594</v>
      </c>
      <c r="AY57" s="118">
        <f t="shared" si="20"/>
        <v>-0.0809093547216813</v>
      </c>
      <c r="AZ57" s="119">
        <f t="shared" si="21"/>
        <v>0.32729331545756</v>
      </c>
      <c r="BA57" s="107">
        <v>301</v>
      </c>
      <c r="BB57" s="108">
        <v>7.0906</v>
      </c>
      <c r="BC57" s="108">
        <v>5.42321</v>
      </c>
      <c r="BD57" s="108">
        <f t="shared" si="22"/>
        <v>0.764845006064367</v>
      </c>
      <c r="BE57" s="107">
        <v>26</v>
      </c>
      <c r="BF57" s="108">
        <v>0.5258</v>
      </c>
      <c r="BG57" s="108">
        <v>0.45883</v>
      </c>
      <c r="BH57" s="108">
        <f t="shared" si="23"/>
        <v>0.872632179535945</v>
      </c>
      <c r="BI57" s="138">
        <f t="shared" si="24"/>
        <v>20.739901103081</v>
      </c>
      <c r="BJ57" s="139">
        <f t="shared" si="25"/>
        <v>201.5</v>
      </c>
      <c r="BK57" s="140">
        <f t="shared" si="26"/>
        <v>3.5559325</v>
      </c>
      <c r="BL57" s="141">
        <f t="shared" si="27"/>
        <v>0.107787173471578</v>
      </c>
      <c r="BM57" s="150">
        <f t="shared" si="28"/>
        <v>-0.344312224678742</v>
      </c>
      <c r="BN57" s="151">
        <v>81.7878</v>
      </c>
    </row>
    <row r="58" ht="13.5" customHeight="1" spans="1:66">
      <c r="A58" s="61"/>
      <c r="B58" s="105" t="s">
        <v>150</v>
      </c>
      <c r="C58" s="107"/>
      <c r="D58" s="61">
        <v>0</v>
      </c>
      <c r="E58" s="61">
        <v>0</v>
      </c>
      <c r="F58" s="108" t="e">
        <f t="shared" si="10"/>
        <v>#DIV/0!</v>
      </c>
      <c r="G58" s="107">
        <v>206</v>
      </c>
      <c r="H58" s="108">
        <v>8.132</v>
      </c>
      <c r="I58" s="108">
        <v>3.01372</v>
      </c>
      <c r="J58" s="108">
        <f t="shared" si="11"/>
        <v>0.370600098376783</v>
      </c>
      <c r="K58" s="118" t="str">
        <f t="shared" si="0"/>
        <v/>
      </c>
      <c r="L58" s="119" t="str">
        <f t="shared" si="1"/>
        <v/>
      </c>
      <c r="M58" s="107"/>
      <c r="N58" s="108">
        <v>0</v>
      </c>
      <c r="O58" s="108">
        <v>0</v>
      </c>
      <c r="P58" s="108" t="e">
        <f t="shared" si="12"/>
        <v>#DIV/0!</v>
      </c>
      <c r="Q58" s="107">
        <v>173</v>
      </c>
      <c r="R58" s="108">
        <v>6.8347</v>
      </c>
      <c r="S58" s="108">
        <v>2.4089</v>
      </c>
      <c r="T58" s="108">
        <f t="shared" si="13"/>
        <v>0.352451460927327</v>
      </c>
      <c r="U58" s="118" t="str">
        <f t="shared" si="2"/>
        <v/>
      </c>
      <c r="V58" s="119" t="str">
        <f t="shared" si="3"/>
        <v/>
      </c>
      <c r="W58" s="107"/>
      <c r="X58" s="108">
        <v>0</v>
      </c>
      <c r="Y58" s="108">
        <v>0</v>
      </c>
      <c r="Z58" s="108" t="e">
        <f t="shared" si="14"/>
        <v>#DIV/0!</v>
      </c>
      <c r="AA58" s="107">
        <v>19</v>
      </c>
      <c r="AB58" s="108">
        <v>0.8999</v>
      </c>
      <c r="AC58" s="108">
        <v>0.34192</v>
      </c>
      <c r="AD58" s="108">
        <f t="shared" si="15"/>
        <v>0.379953328147572</v>
      </c>
      <c r="AE58" s="118" t="str">
        <f t="shared" si="4"/>
        <v/>
      </c>
      <c r="AF58" s="119" t="str">
        <f t="shared" si="5"/>
        <v/>
      </c>
      <c r="AG58" s="107"/>
      <c r="AH58" s="108">
        <v>0</v>
      </c>
      <c r="AI58" s="108">
        <v>0</v>
      </c>
      <c r="AJ58" s="108" t="e">
        <f t="shared" si="16"/>
        <v>#DIV/0!</v>
      </c>
      <c r="AK58" s="107"/>
      <c r="AL58" s="108">
        <v>0</v>
      </c>
      <c r="AM58" s="108">
        <v>0</v>
      </c>
      <c r="AN58" s="108" t="e">
        <f t="shared" si="17"/>
        <v>#DIV/0!</v>
      </c>
      <c r="AO58" s="118" t="str">
        <f t="shared" si="6"/>
        <v/>
      </c>
      <c r="AP58" s="119" t="str">
        <f t="shared" si="7"/>
        <v/>
      </c>
      <c r="AQ58" s="107"/>
      <c r="AR58" s="108">
        <v>0</v>
      </c>
      <c r="AS58" s="108">
        <v>0</v>
      </c>
      <c r="AT58" s="64" t="str">
        <f t="shared" si="18"/>
        <v/>
      </c>
      <c r="AU58" s="107">
        <v>14</v>
      </c>
      <c r="AV58" s="108">
        <v>0.3974</v>
      </c>
      <c r="AW58" s="108">
        <v>0.2629</v>
      </c>
      <c r="AX58" s="108">
        <f t="shared" si="19"/>
        <v>0.66155007549069</v>
      </c>
      <c r="AY58" s="118" t="str">
        <f t="shared" si="20"/>
        <v/>
      </c>
      <c r="AZ58" s="119" t="str">
        <f t="shared" si="21"/>
        <v/>
      </c>
      <c r="BA58" s="107"/>
      <c r="BB58" s="108">
        <v>0</v>
      </c>
      <c r="BC58" s="108">
        <v>0</v>
      </c>
      <c r="BD58" s="108" t="e">
        <f t="shared" si="22"/>
        <v>#DIV/0!</v>
      </c>
      <c r="BE58" s="107"/>
      <c r="BF58" s="108">
        <v>0</v>
      </c>
      <c r="BG58" s="108">
        <v>0</v>
      </c>
      <c r="BH58" s="108" t="e">
        <f t="shared" si="23"/>
        <v>#DIV/0!</v>
      </c>
      <c r="BI58" s="138" t="str">
        <f t="shared" si="24"/>
        <v/>
      </c>
      <c r="BJ58" s="139">
        <f t="shared" si="25"/>
        <v>0</v>
      </c>
      <c r="BK58" s="140">
        <f t="shared" si="26"/>
        <v>0</v>
      </c>
      <c r="BL58" s="141" t="str">
        <f t="shared" si="27"/>
        <v/>
      </c>
      <c r="BM58" s="150" t="str">
        <f t="shared" si="28"/>
        <v/>
      </c>
      <c r="BN58" s="151">
        <v>19.0578</v>
      </c>
    </row>
    <row r="59" ht="13.5" customHeight="1" spans="1:66">
      <c r="A59" s="61"/>
      <c r="B59" s="105" t="s">
        <v>151</v>
      </c>
      <c r="C59" s="107"/>
      <c r="D59" s="61">
        <v>0</v>
      </c>
      <c r="E59" s="61">
        <v>0</v>
      </c>
      <c r="F59" s="108" t="e">
        <f t="shared" si="10"/>
        <v>#DIV/0!</v>
      </c>
      <c r="G59" s="107">
        <v>496</v>
      </c>
      <c r="H59" s="108">
        <v>11.3505</v>
      </c>
      <c r="I59" s="108">
        <v>10.32505</v>
      </c>
      <c r="J59" s="108">
        <f t="shared" si="11"/>
        <v>0.90965596229241</v>
      </c>
      <c r="K59" s="118" t="str">
        <f t="shared" ref="K59:K107" si="29">IFERROR(J59-F59,"")</f>
        <v/>
      </c>
      <c r="L59" s="119" t="str">
        <f t="shared" si="1"/>
        <v/>
      </c>
      <c r="M59" s="107"/>
      <c r="N59" s="108">
        <v>0</v>
      </c>
      <c r="O59" s="108">
        <v>0</v>
      </c>
      <c r="P59" s="108" t="e">
        <f t="shared" si="12"/>
        <v>#DIV/0!</v>
      </c>
      <c r="Q59" s="107">
        <v>104</v>
      </c>
      <c r="R59" s="108">
        <v>2.4772</v>
      </c>
      <c r="S59" s="108">
        <v>2.24474</v>
      </c>
      <c r="T59" s="108">
        <f t="shared" si="13"/>
        <v>0.906160180849346</v>
      </c>
      <c r="U59" s="118" t="str">
        <f t="shared" ref="U59:U107" si="30">IFERROR(T59-P59,"")</f>
        <v/>
      </c>
      <c r="V59" s="119" t="str">
        <f t="shared" si="3"/>
        <v/>
      </c>
      <c r="W59" s="107"/>
      <c r="X59" s="108">
        <v>0</v>
      </c>
      <c r="Y59" s="108">
        <v>0</v>
      </c>
      <c r="Z59" s="108" t="e">
        <f t="shared" si="14"/>
        <v>#DIV/0!</v>
      </c>
      <c r="AA59" s="107">
        <v>91</v>
      </c>
      <c r="AB59" s="108">
        <v>2.1075</v>
      </c>
      <c r="AC59" s="108">
        <v>1.84866</v>
      </c>
      <c r="AD59" s="108">
        <f t="shared" si="15"/>
        <v>0.877181494661922</v>
      </c>
      <c r="AE59" s="118" t="str">
        <f t="shared" ref="AE59:AE107" si="31">IFERROR(AD59-Z59,"")</f>
        <v/>
      </c>
      <c r="AF59" s="119" t="str">
        <f t="shared" si="5"/>
        <v/>
      </c>
      <c r="AG59" s="107"/>
      <c r="AH59" s="108">
        <v>0</v>
      </c>
      <c r="AI59" s="108">
        <v>0</v>
      </c>
      <c r="AJ59" s="108" t="e">
        <f t="shared" si="16"/>
        <v>#DIV/0!</v>
      </c>
      <c r="AK59" s="107">
        <v>134</v>
      </c>
      <c r="AL59" s="108">
        <v>3.2529</v>
      </c>
      <c r="AM59" s="108">
        <v>2.93744</v>
      </c>
      <c r="AN59" s="108">
        <f t="shared" si="17"/>
        <v>0.903021918903133</v>
      </c>
      <c r="AO59" s="118" t="str">
        <f t="shared" ref="AO59:AO107" si="32">IFERROR(AN59-AJ59,"")</f>
        <v/>
      </c>
      <c r="AP59" s="119" t="str">
        <f t="shared" si="7"/>
        <v/>
      </c>
      <c r="AQ59" s="107"/>
      <c r="AR59" s="108">
        <v>0</v>
      </c>
      <c r="AS59" s="108">
        <v>0</v>
      </c>
      <c r="AT59" s="64" t="str">
        <f t="shared" si="18"/>
        <v/>
      </c>
      <c r="AU59" s="107">
        <v>151</v>
      </c>
      <c r="AV59" s="108">
        <v>3.1981</v>
      </c>
      <c r="AW59" s="108">
        <v>3.02431</v>
      </c>
      <c r="AX59" s="108">
        <f t="shared" si="19"/>
        <v>0.945658359651043</v>
      </c>
      <c r="AY59" s="118" t="str">
        <f t="shared" si="20"/>
        <v/>
      </c>
      <c r="AZ59" s="119" t="str">
        <f t="shared" si="21"/>
        <v/>
      </c>
      <c r="BA59" s="107"/>
      <c r="BB59" s="108">
        <v>0</v>
      </c>
      <c r="BC59" s="108">
        <v>0</v>
      </c>
      <c r="BD59" s="108" t="e">
        <f t="shared" si="22"/>
        <v>#DIV/0!</v>
      </c>
      <c r="BE59" s="107">
        <v>16</v>
      </c>
      <c r="BF59" s="108">
        <v>0.3148</v>
      </c>
      <c r="BG59" s="108">
        <v>0.2699</v>
      </c>
      <c r="BH59" s="108">
        <f t="shared" si="23"/>
        <v>0.857369758576874</v>
      </c>
      <c r="BI59" s="138">
        <f t="shared" si="24"/>
        <v>37.0482422702245</v>
      </c>
      <c r="BJ59" s="139">
        <f t="shared" si="25"/>
        <v>124</v>
      </c>
      <c r="BK59" s="140">
        <f t="shared" si="26"/>
        <v>2.091725</v>
      </c>
      <c r="BL59" s="141" t="str">
        <f t="shared" si="27"/>
        <v/>
      </c>
      <c r="BM59" s="150" t="str">
        <f t="shared" si="28"/>
        <v/>
      </c>
      <c r="BN59" s="151">
        <v>87.4709</v>
      </c>
    </row>
    <row r="60" ht="13.5" customHeight="1" spans="1:66">
      <c r="A60" s="61"/>
      <c r="B60" s="105" t="s">
        <v>152</v>
      </c>
      <c r="C60" s="107"/>
      <c r="D60" s="61">
        <v>0</v>
      </c>
      <c r="E60" s="61">
        <v>0</v>
      </c>
      <c r="F60" s="108" t="e">
        <f t="shared" si="10"/>
        <v>#DIV/0!</v>
      </c>
      <c r="G60" s="107">
        <v>21</v>
      </c>
      <c r="H60" s="108">
        <v>0.8279</v>
      </c>
      <c r="I60" s="108">
        <v>0.289756</v>
      </c>
      <c r="J60" s="108">
        <f t="shared" si="11"/>
        <v>0.349989129121875</v>
      </c>
      <c r="K60" s="118" t="str">
        <f t="shared" si="29"/>
        <v/>
      </c>
      <c r="L60" s="119" t="str">
        <f t="shared" si="1"/>
        <v/>
      </c>
      <c r="M60" s="107"/>
      <c r="N60" s="108">
        <v>0</v>
      </c>
      <c r="O60" s="108">
        <v>0</v>
      </c>
      <c r="P60" s="108" t="e">
        <f t="shared" si="12"/>
        <v>#DIV/0!</v>
      </c>
      <c r="Q60" s="107"/>
      <c r="R60" s="108">
        <v>0</v>
      </c>
      <c r="S60" s="108">
        <v>0</v>
      </c>
      <c r="T60" s="108" t="e">
        <f t="shared" si="13"/>
        <v>#DIV/0!</v>
      </c>
      <c r="U60" s="118" t="str">
        <f t="shared" si="30"/>
        <v/>
      </c>
      <c r="V60" s="119" t="str">
        <f t="shared" si="3"/>
        <v/>
      </c>
      <c r="W60" s="107"/>
      <c r="X60" s="108">
        <v>0</v>
      </c>
      <c r="Y60" s="108">
        <v>0</v>
      </c>
      <c r="Z60" s="108" t="e">
        <f t="shared" si="14"/>
        <v>#DIV/0!</v>
      </c>
      <c r="AA60" s="107"/>
      <c r="AB60" s="108">
        <v>0</v>
      </c>
      <c r="AC60" s="108">
        <v>0</v>
      </c>
      <c r="AD60" s="108" t="e">
        <f t="shared" si="15"/>
        <v>#DIV/0!</v>
      </c>
      <c r="AE60" s="118" t="str">
        <f t="shared" si="31"/>
        <v/>
      </c>
      <c r="AF60" s="119" t="str">
        <f t="shared" si="5"/>
        <v/>
      </c>
      <c r="AG60" s="107"/>
      <c r="AH60" s="108">
        <v>0</v>
      </c>
      <c r="AI60" s="108">
        <v>0</v>
      </c>
      <c r="AJ60" s="108" t="e">
        <f t="shared" si="16"/>
        <v>#DIV/0!</v>
      </c>
      <c r="AK60" s="107"/>
      <c r="AL60" s="108">
        <v>0</v>
      </c>
      <c r="AM60" s="108">
        <v>0</v>
      </c>
      <c r="AN60" s="108" t="e">
        <f t="shared" si="17"/>
        <v>#DIV/0!</v>
      </c>
      <c r="AO60" s="118" t="str">
        <f t="shared" si="32"/>
        <v/>
      </c>
      <c r="AP60" s="119" t="str">
        <f t="shared" si="7"/>
        <v/>
      </c>
      <c r="AQ60" s="107"/>
      <c r="AR60" s="108">
        <v>0</v>
      </c>
      <c r="AS60" s="108">
        <v>0</v>
      </c>
      <c r="AT60" s="64" t="str">
        <f t="shared" si="18"/>
        <v/>
      </c>
      <c r="AU60" s="107">
        <v>21</v>
      </c>
      <c r="AV60" s="108">
        <v>0.8279</v>
      </c>
      <c r="AW60" s="108">
        <v>0.289756</v>
      </c>
      <c r="AX60" s="108">
        <f t="shared" si="19"/>
        <v>0.349989129121875</v>
      </c>
      <c r="AY60" s="118" t="str">
        <f t="shared" si="20"/>
        <v/>
      </c>
      <c r="AZ60" s="119" t="str">
        <f t="shared" si="21"/>
        <v/>
      </c>
      <c r="BA60" s="107"/>
      <c r="BB60" s="108">
        <v>0</v>
      </c>
      <c r="BC60" s="108">
        <v>0</v>
      </c>
      <c r="BD60" s="108" t="e">
        <f t="shared" si="22"/>
        <v>#DIV/0!</v>
      </c>
      <c r="BE60" s="107"/>
      <c r="BF60" s="108">
        <v>0</v>
      </c>
      <c r="BG60" s="108">
        <v>0</v>
      </c>
      <c r="BH60" s="108" t="e">
        <f t="shared" si="23"/>
        <v>#DIV/0!</v>
      </c>
      <c r="BI60" s="138" t="str">
        <f t="shared" si="24"/>
        <v/>
      </c>
      <c r="BJ60" s="139">
        <f t="shared" si="25"/>
        <v>0</v>
      </c>
      <c r="BK60" s="140">
        <f t="shared" si="26"/>
        <v>0</v>
      </c>
      <c r="BL60" s="141" t="str">
        <f t="shared" si="27"/>
        <v/>
      </c>
      <c r="BM60" s="150" t="str">
        <f t="shared" si="28"/>
        <v/>
      </c>
      <c r="BN60" s="151">
        <v>18.5845</v>
      </c>
    </row>
    <row r="61" ht="13.5" customHeight="1" spans="1:66">
      <c r="A61" s="62" t="s">
        <v>153</v>
      </c>
      <c r="B61" s="109"/>
      <c r="C61" s="84">
        <v>17189</v>
      </c>
      <c r="D61" s="61">
        <v>395.8372</v>
      </c>
      <c r="E61" s="61">
        <v>288.145565</v>
      </c>
      <c r="F61" s="64">
        <f t="shared" si="10"/>
        <v>0.727939579706</v>
      </c>
      <c r="G61" s="84">
        <v>19553</v>
      </c>
      <c r="H61" s="64">
        <v>475.5909</v>
      </c>
      <c r="I61" s="64">
        <v>302.404427</v>
      </c>
      <c r="J61" s="64">
        <f t="shared" si="11"/>
        <v>0.635849901669691</v>
      </c>
      <c r="K61" s="120">
        <f t="shared" si="29"/>
        <v>-0.0920896780363089</v>
      </c>
      <c r="L61" s="121">
        <f t="shared" si="1"/>
        <v>0.0494849261344699</v>
      </c>
      <c r="M61" s="63">
        <v>5115</v>
      </c>
      <c r="N61" s="64">
        <v>136.568</v>
      </c>
      <c r="O61" s="64">
        <v>99.733651</v>
      </c>
      <c r="P61" s="64">
        <f t="shared" si="12"/>
        <v>0.730285652568684</v>
      </c>
      <c r="Q61" s="84">
        <v>6679</v>
      </c>
      <c r="R61" s="64">
        <v>177.8258</v>
      </c>
      <c r="S61" s="64">
        <v>108.818664</v>
      </c>
      <c r="T61" s="64">
        <f t="shared" si="13"/>
        <v>0.611939684792645</v>
      </c>
      <c r="U61" s="120">
        <f t="shared" si="30"/>
        <v>-0.118345967776038</v>
      </c>
      <c r="V61" s="121">
        <f t="shared" si="3"/>
        <v>0.0910927546410587</v>
      </c>
      <c r="W61" s="63">
        <v>3827</v>
      </c>
      <c r="X61" s="64">
        <v>87.4857</v>
      </c>
      <c r="Y61" s="64">
        <v>64.581312</v>
      </c>
      <c r="Z61" s="64">
        <f t="shared" si="14"/>
        <v>0.738192778934157</v>
      </c>
      <c r="AA61" s="84">
        <v>3503</v>
      </c>
      <c r="AB61" s="64">
        <v>94.4049</v>
      </c>
      <c r="AC61" s="64">
        <v>60.520587</v>
      </c>
      <c r="AD61" s="64">
        <f t="shared" si="15"/>
        <v>0.641074637015663</v>
      </c>
      <c r="AE61" s="120">
        <f t="shared" si="31"/>
        <v>-0.0971181419184941</v>
      </c>
      <c r="AF61" s="121">
        <f t="shared" si="5"/>
        <v>-0.0628777098861046</v>
      </c>
      <c r="AG61" s="63">
        <v>3788</v>
      </c>
      <c r="AH61" s="64">
        <v>80.7805</v>
      </c>
      <c r="AI61" s="64">
        <v>60.166756</v>
      </c>
      <c r="AJ61" s="64">
        <f t="shared" si="16"/>
        <v>0.744817821132575</v>
      </c>
      <c r="AK61" s="84">
        <v>4646</v>
      </c>
      <c r="AL61" s="64">
        <v>105.7238</v>
      </c>
      <c r="AM61" s="64">
        <v>63.54579</v>
      </c>
      <c r="AN61" s="64">
        <f t="shared" si="17"/>
        <v>0.601054729398679</v>
      </c>
      <c r="AO61" s="120">
        <f t="shared" si="32"/>
        <v>-0.143763091733897</v>
      </c>
      <c r="AP61" s="121">
        <f t="shared" si="7"/>
        <v>0.0561611465308185</v>
      </c>
      <c r="AQ61" s="63">
        <v>3668</v>
      </c>
      <c r="AR61" s="64">
        <v>72.8298</v>
      </c>
      <c r="AS61" s="64">
        <v>52.319042</v>
      </c>
      <c r="AT61" s="64">
        <f t="shared" si="18"/>
        <v>0.71837409961307</v>
      </c>
      <c r="AU61" s="84">
        <v>4011</v>
      </c>
      <c r="AV61" s="64">
        <v>82.5387</v>
      </c>
      <c r="AW61" s="64">
        <v>59.257056</v>
      </c>
      <c r="AX61" s="64">
        <f t="shared" si="19"/>
        <v>0.717930570750448</v>
      </c>
      <c r="AY61" s="120">
        <f t="shared" si="20"/>
        <v>-0.000443528862622444</v>
      </c>
      <c r="AZ61" s="121">
        <f t="shared" si="21"/>
        <v>0.132609729360106</v>
      </c>
      <c r="BA61" s="63">
        <v>4959</v>
      </c>
      <c r="BB61" s="64">
        <v>102.1118</v>
      </c>
      <c r="BC61" s="64">
        <v>74.540356</v>
      </c>
      <c r="BD61" s="64">
        <f t="shared" si="22"/>
        <v>0.729987680170166</v>
      </c>
      <c r="BE61" s="142">
        <v>714</v>
      </c>
      <c r="BF61" s="143">
        <v>15.0977</v>
      </c>
      <c r="BG61" s="143">
        <v>10.26233</v>
      </c>
      <c r="BH61" s="143">
        <f t="shared" si="23"/>
        <v>0.67972803804553</v>
      </c>
      <c r="BI61" s="138">
        <f t="shared" si="24"/>
        <v>13.3195246075009</v>
      </c>
      <c r="BJ61" s="144">
        <f t="shared" si="25"/>
        <v>5533.5</v>
      </c>
      <c r="BK61" s="145">
        <f t="shared" si="26"/>
        <v>79.5330575</v>
      </c>
      <c r="BL61" s="141">
        <f t="shared" si="27"/>
        <v>-0.0502596421246361</v>
      </c>
      <c r="BM61" s="150">
        <f t="shared" si="28"/>
        <v>0.0669798451190655</v>
      </c>
      <c r="BN61" s="151">
        <f>SUM(BN33:BN60)</f>
        <v>1508.2064</v>
      </c>
    </row>
    <row r="62" ht="13.5" customHeight="1" spans="1:66">
      <c r="A62" s="62" t="s">
        <v>72</v>
      </c>
      <c r="B62" s="62" t="s">
        <v>154</v>
      </c>
      <c r="C62" s="84">
        <v>436</v>
      </c>
      <c r="D62" s="61">
        <v>11.1125</v>
      </c>
      <c r="E62" s="61">
        <v>6.40576</v>
      </c>
      <c r="F62" s="64">
        <f t="shared" si="10"/>
        <v>0.576446344206974</v>
      </c>
      <c r="G62" s="84">
        <v>536</v>
      </c>
      <c r="H62" s="64">
        <v>15.5412</v>
      </c>
      <c r="I62" s="64">
        <v>8.27544</v>
      </c>
      <c r="J62" s="64">
        <f t="shared" si="11"/>
        <v>0.532483978071192</v>
      </c>
      <c r="K62" s="118">
        <f t="shared" si="29"/>
        <v>-0.0439623661357822</v>
      </c>
      <c r="L62" s="119">
        <f t="shared" si="1"/>
        <v>0.291874812668599</v>
      </c>
      <c r="M62" s="84">
        <v>187</v>
      </c>
      <c r="N62" s="64">
        <v>5.9504</v>
      </c>
      <c r="O62" s="64">
        <v>3.44027</v>
      </c>
      <c r="P62" s="64">
        <f t="shared" si="12"/>
        <v>0.578157770906158</v>
      </c>
      <c r="Q62" s="84">
        <v>264</v>
      </c>
      <c r="R62" s="64">
        <v>8.8957</v>
      </c>
      <c r="S62" s="64">
        <v>5.21128</v>
      </c>
      <c r="T62" s="64">
        <f t="shared" si="13"/>
        <v>0.585820115336623</v>
      </c>
      <c r="U62" s="118">
        <f t="shared" si="30"/>
        <v>0.00766234443046576</v>
      </c>
      <c r="V62" s="119">
        <f t="shared" si="3"/>
        <v>0.514788083493447</v>
      </c>
      <c r="W62" s="84">
        <v>99</v>
      </c>
      <c r="X62" s="64">
        <v>2.7371</v>
      </c>
      <c r="Y62" s="64">
        <v>1.65122</v>
      </c>
      <c r="Z62" s="64">
        <f t="shared" si="14"/>
        <v>0.603273537685872</v>
      </c>
      <c r="AA62" s="84">
        <v>110</v>
      </c>
      <c r="AB62" s="64">
        <v>3.4596</v>
      </c>
      <c r="AC62" s="64">
        <v>1.53643</v>
      </c>
      <c r="AD62" s="64">
        <f t="shared" si="15"/>
        <v>0.444106255058388</v>
      </c>
      <c r="AE62" s="118">
        <f t="shared" si="31"/>
        <v>-0.159167282627484</v>
      </c>
      <c r="AF62" s="119">
        <f t="shared" si="5"/>
        <v>-0.0695182955632807</v>
      </c>
      <c r="AG62" s="84">
        <v>55</v>
      </c>
      <c r="AH62" s="64">
        <v>0.8989</v>
      </c>
      <c r="AI62" s="64">
        <v>0.5283</v>
      </c>
      <c r="AJ62" s="64">
        <f t="shared" si="16"/>
        <v>0.587718322394037</v>
      </c>
      <c r="AK62" s="84">
        <v>73</v>
      </c>
      <c r="AL62" s="64">
        <v>1.4731</v>
      </c>
      <c r="AM62" s="64">
        <v>0.70798</v>
      </c>
      <c r="AN62" s="64">
        <f t="shared" si="17"/>
        <v>0.480605525761998</v>
      </c>
      <c r="AO62" s="118">
        <f t="shared" si="32"/>
        <v>-0.107112796632039</v>
      </c>
      <c r="AP62" s="119">
        <f t="shared" si="7"/>
        <v>0.340109786106379</v>
      </c>
      <c r="AQ62" s="84">
        <v>78</v>
      </c>
      <c r="AR62" s="64">
        <v>1.2468</v>
      </c>
      <c r="AS62" s="64">
        <v>0.60494</v>
      </c>
      <c r="AT62" s="64">
        <f t="shared" si="18"/>
        <v>0.485194096888033</v>
      </c>
      <c r="AU62" s="84">
        <v>54</v>
      </c>
      <c r="AV62" s="64">
        <v>1.1849</v>
      </c>
      <c r="AW62" s="64">
        <v>0.56461</v>
      </c>
      <c r="AX62" s="64">
        <f t="shared" si="19"/>
        <v>0.476504346358342</v>
      </c>
      <c r="AY62" s="118">
        <f t="shared" si="20"/>
        <v>-0.00868975052969095</v>
      </c>
      <c r="AZ62" s="119">
        <f t="shared" si="21"/>
        <v>-0.0666677687043342</v>
      </c>
      <c r="BA62" s="84">
        <v>131</v>
      </c>
      <c r="BB62" s="64">
        <v>1.8804</v>
      </c>
      <c r="BC62" s="64">
        <v>0.99702</v>
      </c>
      <c r="BD62" s="64">
        <f t="shared" si="22"/>
        <v>0.530216975111678</v>
      </c>
      <c r="BE62" s="107">
        <v>35</v>
      </c>
      <c r="BF62" s="137">
        <v>0.5279</v>
      </c>
      <c r="BG62" s="137">
        <v>0.25514</v>
      </c>
      <c r="BH62" s="137">
        <f t="shared" si="23"/>
        <v>0.483311233188104</v>
      </c>
      <c r="BI62" s="138">
        <f t="shared" si="24"/>
        <v>10.2995011681505</v>
      </c>
      <c r="BJ62" s="139">
        <f t="shared" si="25"/>
        <v>271.25</v>
      </c>
      <c r="BK62" s="140">
        <f t="shared" si="26"/>
        <v>1.977335</v>
      </c>
      <c r="BL62" s="141">
        <f t="shared" si="27"/>
        <v>-0.0469057419235746</v>
      </c>
      <c r="BM62" s="150">
        <f t="shared" si="28"/>
        <v>0.983245070309522</v>
      </c>
      <c r="BN62" s="151">
        <v>40.7783</v>
      </c>
    </row>
    <row r="63" ht="13.5" customHeight="1" spans="1:66">
      <c r="A63" s="61"/>
      <c r="B63" s="105" t="s">
        <v>155</v>
      </c>
      <c r="C63" s="107">
        <v>1669</v>
      </c>
      <c r="D63" s="61">
        <v>32.9876</v>
      </c>
      <c r="E63" s="61">
        <v>26.25546</v>
      </c>
      <c r="F63" s="108">
        <f t="shared" si="10"/>
        <v>0.795919072621227</v>
      </c>
      <c r="G63" s="107">
        <v>1357</v>
      </c>
      <c r="H63" s="108">
        <v>30.3559</v>
      </c>
      <c r="I63" s="108">
        <v>27.65619</v>
      </c>
      <c r="J63" s="108">
        <f t="shared" si="11"/>
        <v>0.911064735356224</v>
      </c>
      <c r="K63" s="118">
        <f t="shared" si="29"/>
        <v>0.115145662734997</v>
      </c>
      <c r="L63" s="119">
        <f t="shared" si="1"/>
        <v>0.0533500460475651</v>
      </c>
      <c r="M63" s="107">
        <v>697</v>
      </c>
      <c r="N63" s="108">
        <v>17.6124</v>
      </c>
      <c r="O63" s="108">
        <v>15.3598</v>
      </c>
      <c r="P63" s="108">
        <f t="shared" si="12"/>
        <v>0.872101473961527</v>
      </c>
      <c r="Q63" s="107">
        <v>800</v>
      </c>
      <c r="R63" s="108">
        <v>20.877</v>
      </c>
      <c r="S63" s="108">
        <v>21.15606</v>
      </c>
      <c r="T63" s="108">
        <f t="shared" si="13"/>
        <v>1.01336686305504</v>
      </c>
      <c r="U63" s="118">
        <f t="shared" si="30"/>
        <v>0.14126538909351</v>
      </c>
      <c r="V63" s="119">
        <f t="shared" si="3"/>
        <v>0.377365590697796</v>
      </c>
      <c r="W63" s="107">
        <v>381</v>
      </c>
      <c r="X63" s="108">
        <v>6.9737</v>
      </c>
      <c r="Y63" s="108">
        <v>3.80869</v>
      </c>
      <c r="Z63" s="108">
        <f t="shared" si="14"/>
        <v>0.546150537017652</v>
      </c>
      <c r="AA63" s="107">
        <v>133</v>
      </c>
      <c r="AB63" s="108">
        <v>3.3323</v>
      </c>
      <c r="AC63" s="108">
        <v>1.9536</v>
      </c>
      <c r="AD63" s="108">
        <f t="shared" si="15"/>
        <v>0.586261741139753</v>
      </c>
      <c r="AE63" s="118">
        <f t="shared" si="31"/>
        <v>0.0401112041221012</v>
      </c>
      <c r="AF63" s="119">
        <f t="shared" si="5"/>
        <v>-0.487067731949831</v>
      </c>
      <c r="AG63" s="107">
        <v>143</v>
      </c>
      <c r="AH63" s="108">
        <v>2.419</v>
      </c>
      <c r="AI63" s="108">
        <v>1.76668</v>
      </c>
      <c r="AJ63" s="108">
        <f t="shared" si="16"/>
        <v>0.730334849111203</v>
      </c>
      <c r="AK63" s="107">
        <v>187</v>
      </c>
      <c r="AL63" s="108">
        <v>2.8929</v>
      </c>
      <c r="AM63" s="108">
        <v>1.99906</v>
      </c>
      <c r="AN63" s="108">
        <f t="shared" si="17"/>
        <v>0.691022849044212</v>
      </c>
      <c r="AO63" s="118">
        <f t="shared" si="32"/>
        <v>-0.0393120000669914</v>
      </c>
      <c r="AP63" s="119">
        <f t="shared" si="7"/>
        <v>0.131534856340707</v>
      </c>
      <c r="AQ63" s="107">
        <v>345</v>
      </c>
      <c r="AR63" s="108">
        <v>4.6531</v>
      </c>
      <c r="AS63" s="108">
        <v>3.95687</v>
      </c>
      <c r="AT63" s="64">
        <f t="shared" si="18"/>
        <v>0.85037286969977</v>
      </c>
      <c r="AU63" s="107">
        <v>147</v>
      </c>
      <c r="AV63" s="108">
        <v>2.2176</v>
      </c>
      <c r="AW63" s="108">
        <v>1.53237</v>
      </c>
      <c r="AX63" s="108">
        <f t="shared" si="19"/>
        <v>0.691003787878788</v>
      </c>
      <c r="AY63" s="118">
        <f t="shared" si="20"/>
        <v>-0.159369081820982</v>
      </c>
      <c r="AZ63" s="119">
        <f t="shared" si="21"/>
        <v>-0.612731780422405</v>
      </c>
      <c r="BA63" s="107">
        <v>262</v>
      </c>
      <c r="BB63" s="108">
        <v>3.6702</v>
      </c>
      <c r="BC63" s="108">
        <v>3.37213</v>
      </c>
      <c r="BD63" s="108">
        <f t="shared" si="22"/>
        <v>0.918786442155741</v>
      </c>
      <c r="BE63" s="107">
        <v>90</v>
      </c>
      <c r="BF63" s="108">
        <v>1.0361</v>
      </c>
      <c r="BG63" s="108">
        <v>1.0151</v>
      </c>
      <c r="BH63" s="108">
        <f t="shared" si="23"/>
        <v>0.979731686130682</v>
      </c>
      <c r="BI63" s="138">
        <f t="shared" si="24"/>
        <v>7.63770549818229</v>
      </c>
      <c r="BJ63" s="139">
        <f t="shared" si="25"/>
        <v>697.5</v>
      </c>
      <c r="BK63" s="140">
        <f t="shared" si="26"/>
        <v>7.867025</v>
      </c>
      <c r="BL63" s="141">
        <f t="shared" si="27"/>
        <v>0.0609452439749414</v>
      </c>
      <c r="BM63" s="150">
        <f t="shared" si="28"/>
        <v>1.3329542455362</v>
      </c>
      <c r="BN63" s="151">
        <v>59.3507</v>
      </c>
    </row>
    <row r="64" ht="13.5" customHeight="1" spans="1:66">
      <c r="A64" s="61"/>
      <c r="B64" s="105" t="s">
        <v>156</v>
      </c>
      <c r="C64" s="107">
        <v>2073</v>
      </c>
      <c r="D64" s="61">
        <v>48.2751</v>
      </c>
      <c r="E64" s="61">
        <v>32.749476</v>
      </c>
      <c r="F64" s="108">
        <f t="shared" si="10"/>
        <v>0.678392711770665</v>
      </c>
      <c r="G64" s="107">
        <v>2201</v>
      </c>
      <c r="H64" s="108">
        <v>61.6281</v>
      </c>
      <c r="I64" s="108">
        <v>47.702198</v>
      </c>
      <c r="J64" s="108">
        <f t="shared" si="11"/>
        <v>0.774033241329848</v>
      </c>
      <c r="K64" s="118">
        <f t="shared" si="29"/>
        <v>0.0956405295591835</v>
      </c>
      <c r="L64" s="119">
        <f t="shared" si="1"/>
        <v>0.456578969385647</v>
      </c>
      <c r="M64" s="107">
        <v>832</v>
      </c>
      <c r="N64" s="108">
        <v>24.5899</v>
      </c>
      <c r="O64" s="108">
        <v>17.228256</v>
      </c>
      <c r="P64" s="108">
        <f t="shared" si="12"/>
        <v>0.700623264023034</v>
      </c>
      <c r="Q64" s="107">
        <v>1360</v>
      </c>
      <c r="R64" s="108">
        <v>45.4477</v>
      </c>
      <c r="S64" s="108">
        <v>36.9046</v>
      </c>
      <c r="T64" s="108">
        <f t="shared" si="13"/>
        <v>0.812023490737705</v>
      </c>
      <c r="U64" s="118">
        <f t="shared" si="30"/>
        <v>0.111400226714671</v>
      </c>
      <c r="V64" s="119">
        <f t="shared" si="3"/>
        <v>1.14209726161487</v>
      </c>
      <c r="W64" s="107">
        <v>625</v>
      </c>
      <c r="X64" s="108">
        <v>14.3528</v>
      </c>
      <c r="Y64" s="108">
        <v>7.809298</v>
      </c>
      <c r="Z64" s="108">
        <f t="shared" si="14"/>
        <v>0.544095786188061</v>
      </c>
      <c r="AA64" s="107">
        <v>238</v>
      </c>
      <c r="AB64" s="108">
        <v>6.5382</v>
      </c>
      <c r="AC64" s="108">
        <v>4.273768</v>
      </c>
      <c r="AD64" s="108">
        <f t="shared" si="15"/>
        <v>0.653661252332446</v>
      </c>
      <c r="AE64" s="118">
        <f t="shared" si="31"/>
        <v>0.109565466144386</v>
      </c>
      <c r="AF64" s="119">
        <f t="shared" si="5"/>
        <v>-0.452733395498545</v>
      </c>
      <c r="AG64" s="107">
        <v>197</v>
      </c>
      <c r="AH64" s="108">
        <v>3.4144</v>
      </c>
      <c r="AI64" s="108">
        <v>2.520394</v>
      </c>
      <c r="AJ64" s="108">
        <f t="shared" si="16"/>
        <v>0.738166002811621</v>
      </c>
      <c r="AK64" s="107">
        <v>244</v>
      </c>
      <c r="AL64" s="108">
        <v>4.837</v>
      </c>
      <c r="AM64" s="108">
        <v>3.312848</v>
      </c>
      <c r="AN64" s="108">
        <f t="shared" si="17"/>
        <v>0.684897250361795</v>
      </c>
      <c r="AO64" s="118">
        <f t="shared" si="32"/>
        <v>-0.0532687524498268</v>
      </c>
      <c r="AP64" s="119">
        <f t="shared" si="7"/>
        <v>0.314416714212143</v>
      </c>
      <c r="AQ64" s="107">
        <v>281</v>
      </c>
      <c r="AR64" s="108">
        <v>4.1492</v>
      </c>
      <c r="AS64" s="108">
        <v>3.40608</v>
      </c>
      <c r="AT64" s="64">
        <f t="shared" si="18"/>
        <v>0.820900414537742</v>
      </c>
      <c r="AU64" s="107">
        <v>232</v>
      </c>
      <c r="AV64" s="108">
        <v>3.2783</v>
      </c>
      <c r="AW64" s="108">
        <v>2.38322</v>
      </c>
      <c r="AX64" s="108">
        <f t="shared" si="19"/>
        <v>0.72696824573712</v>
      </c>
      <c r="AY64" s="118">
        <f t="shared" si="20"/>
        <v>-0.0939321688006224</v>
      </c>
      <c r="AZ64" s="119">
        <f t="shared" si="21"/>
        <v>-0.300304161969185</v>
      </c>
      <c r="BA64" s="107">
        <v>577</v>
      </c>
      <c r="BB64" s="108">
        <v>9.7282</v>
      </c>
      <c r="BC64" s="108">
        <v>6.304524</v>
      </c>
      <c r="BD64" s="108">
        <f t="shared" si="22"/>
        <v>0.648066857178101</v>
      </c>
      <c r="BE64" s="107">
        <v>127</v>
      </c>
      <c r="BF64" s="108">
        <v>1.5269</v>
      </c>
      <c r="BG64" s="108">
        <v>0.827762</v>
      </c>
      <c r="BH64" s="108">
        <f t="shared" si="23"/>
        <v>0.542119326740454</v>
      </c>
      <c r="BI64" s="138">
        <f t="shared" si="24"/>
        <v>6.59178728141987</v>
      </c>
      <c r="BJ64" s="139">
        <f t="shared" si="25"/>
        <v>984.25</v>
      </c>
      <c r="BK64" s="140">
        <f t="shared" si="26"/>
        <v>6.4151555</v>
      </c>
      <c r="BL64" s="141">
        <f t="shared" si="27"/>
        <v>-0.105947530437646</v>
      </c>
      <c r="BM64" s="150">
        <f t="shared" si="28"/>
        <v>0.0175479544530248</v>
      </c>
      <c r="BN64" s="151">
        <v>75.4875</v>
      </c>
    </row>
    <row r="65" ht="13.5" customHeight="1" spans="1:66">
      <c r="A65" s="61"/>
      <c r="B65" s="105" t="s">
        <v>157</v>
      </c>
      <c r="C65" s="107">
        <v>2187</v>
      </c>
      <c r="D65" s="61">
        <v>45.8197</v>
      </c>
      <c r="E65" s="61">
        <v>43.10869</v>
      </c>
      <c r="F65" s="108">
        <f t="shared" si="10"/>
        <v>0.9408330914432</v>
      </c>
      <c r="G65" s="107">
        <v>2626</v>
      </c>
      <c r="H65" s="108">
        <v>59.2805</v>
      </c>
      <c r="I65" s="108">
        <v>37.932124</v>
      </c>
      <c r="J65" s="108">
        <f t="shared" si="11"/>
        <v>0.639875237219659</v>
      </c>
      <c r="K65" s="118">
        <f t="shared" si="29"/>
        <v>-0.300957854223542</v>
      </c>
      <c r="L65" s="119">
        <f t="shared" si="1"/>
        <v>-0.120081728301185</v>
      </c>
      <c r="M65" s="107">
        <v>664</v>
      </c>
      <c r="N65" s="108">
        <v>19.2976</v>
      </c>
      <c r="O65" s="108">
        <v>18.9787</v>
      </c>
      <c r="P65" s="108">
        <f t="shared" si="12"/>
        <v>0.983474628969406</v>
      </c>
      <c r="Q65" s="107">
        <v>1112</v>
      </c>
      <c r="R65" s="108">
        <v>29.2639</v>
      </c>
      <c r="S65" s="108">
        <v>19.1037</v>
      </c>
      <c r="T65" s="108">
        <f t="shared" si="13"/>
        <v>0.652807725559478</v>
      </c>
      <c r="U65" s="118">
        <f t="shared" si="30"/>
        <v>-0.330666903409928</v>
      </c>
      <c r="V65" s="119">
        <f t="shared" si="3"/>
        <v>0.00658633099211192</v>
      </c>
      <c r="W65" s="107">
        <v>516</v>
      </c>
      <c r="X65" s="108">
        <v>11.1557</v>
      </c>
      <c r="Y65" s="108">
        <v>10.26084</v>
      </c>
      <c r="Z65" s="108">
        <f t="shared" si="14"/>
        <v>0.919784504782308</v>
      </c>
      <c r="AA65" s="107">
        <v>381</v>
      </c>
      <c r="AB65" s="108">
        <v>9.9692</v>
      </c>
      <c r="AC65" s="108">
        <v>5.35431</v>
      </c>
      <c r="AD65" s="108">
        <f t="shared" si="15"/>
        <v>0.537085222485255</v>
      </c>
      <c r="AE65" s="118">
        <f t="shared" si="31"/>
        <v>-0.382699282297054</v>
      </c>
      <c r="AF65" s="119">
        <f t="shared" si="5"/>
        <v>-0.478180148993649</v>
      </c>
      <c r="AG65" s="107">
        <v>437</v>
      </c>
      <c r="AH65" s="108">
        <v>7.1302</v>
      </c>
      <c r="AI65" s="108">
        <v>6.3633</v>
      </c>
      <c r="AJ65" s="108">
        <f t="shared" si="16"/>
        <v>0.892443409722027</v>
      </c>
      <c r="AK65" s="107">
        <v>616</v>
      </c>
      <c r="AL65" s="108">
        <v>11.9777</v>
      </c>
      <c r="AM65" s="108">
        <v>5.58022</v>
      </c>
      <c r="AN65" s="108">
        <f t="shared" si="17"/>
        <v>0.465884101288227</v>
      </c>
      <c r="AO65" s="118">
        <f t="shared" si="32"/>
        <v>-0.4265593084338</v>
      </c>
      <c r="AP65" s="119">
        <f t="shared" si="7"/>
        <v>-0.123061933273616</v>
      </c>
      <c r="AQ65" s="107">
        <v>490</v>
      </c>
      <c r="AR65" s="108">
        <v>7.0984</v>
      </c>
      <c r="AS65" s="108">
        <v>6.37149</v>
      </c>
      <c r="AT65" s="64">
        <f t="shared" si="18"/>
        <v>0.897595232728502</v>
      </c>
      <c r="AU65" s="107">
        <v>400</v>
      </c>
      <c r="AV65" s="108">
        <v>6.4436</v>
      </c>
      <c r="AW65" s="108">
        <v>6.278124</v>
      </c>
      <c r="AX65" s="108">
        <f t="shared" si="19"/>
        <v>0.974319324601155</v>
      </c>
      <c r="AY65" s="118">
        <f t="shared" si="20"/>
        <v>0.0767240918726524</v>
      </c>
      <c r="AZ65" s="119">
        <f t="shared" si="21"/>
        <v>-0.0146537152220282</v>
      </c>
      <c r="BA65" s="107">
        <v>329</v>
      </c>
      <c r="BB65" s="108">
        <v>4.722</v>
      </c>
      <c r="BC65" s="108">
        <v>4.09118</v>
      </c>
      <c r="BD65" s="108">
        <f t="shared" si="22"/>
        <v>0.866408301567133</v>
      </c>
      <c r="BE65" s="107">
        <v>117</v>
      </c>
      <c r="BF65" s="108">
        <v>1.6261</v>
      </c>
      <c r="BG65" s="108">
        <v>1.61577</v>
      </c>
      <c r="BH65" s="108">
        <f t="shared" si="23"/>
        <v>0.993647377160076</v>
      </c>
      <c r="BI65" s="138">
        <f t="shared" si="24"/>
        <v>6.69937478219872</v>
      </c>
      <c r="BJ65" s="139">
        <f t="shared" si="25"/>
        <v>906.75</v>
      </c>
      <c r="BK65" s="140">
        <f t="shared" si="26"/>
        <v>12.5222175</v>
      </c>
      <c r="BL65" s="141">
        <f t="shared" si="27"/>
        <v>0.127239075592944</v>
      </c>
      <c r="BM65" s="150">
        <f t="shared" si="28"/>
        <v>2.06078380809449</v>
      </c>
      <c r="BN65" s="151">
        <v>81.7039</v>
      </c>
    </row>
    <row r="66" ht="13.5" customHeight="1" spans="1:66">
      <c r="A66" s="61"/>
      <c r="B66" s="105" t="s">
        <v>158</v>
      </c>
      <c r="C66" s="107">
        <v>1052</v>
      </c>
      <c r="D66" s="61">
        <v>20.978</v>
      </c>
      <c r="E66" s="61">
        <v>19.93865</v>
      </c>
      <c r="F66" s="108">
        <f t="shared" si="10"/>
        <v>0.950455238821623</v>
      </c>
      <c r="G66" s="107">
        <v>1352</v>
      </c>
      <c r="H66" s="108">
        <v>33.7346</v>
      </c>
      <c r="I66" s="108">
        <v>28.20598</v>
      </c>
      <c r="J66" s="108">
        <f t="shared" si="11"/>
        <v>0.836114256579298</v>
      </c>
      <c r="K66" s="118">
        <f t="shared" si="29"/>
        <v>-0.114340982242324</v>
      </c>
      <c r="L66" s="119">
        <f t="shared" si="1"/>
        <v>0.414638403302129</v>
      </c>
      <c r="M66" s="107">
        <v>418</v>
      </c>
      <c r="N66" s="108">
        <v>9.874</v>
      </c>
      <c r="O66" s="108">
        <v>9.58705</v>
      </c>
      <c r="P66" s="108">
        <f t="shared" si="12"/>
        <v>0.970938829248531</v>
      </c>
      <c r="Q66" s="107">
        <v>938</v>
      </c>
      <c r="R66" s="108">
        <v>24.4552</v>
      </c>
      <c r="S66" s="108">
        <v>23.06888</v>
      </c>
      <c r="T66" s="108">
        <f t="shared" si="13"/>
        <v>0.943311851876084</v>
      </c>
      <c r="U66" s="118">
        <f t="shared" si="30"/>
        <v>-0.0276269773724478</v>
      </c>
      <c r="V66" s="119">
        <f t="shared" si="3"/>
        <v>1.40625427008308</v>
      </c>
      <c r="W66" s="107">
        <v>369</v>
      </c>
      <c r="X66" s="108">
        <v>6.365</v>
      </c>
      <c r="Y66" s="108">
        <v>6.08328</v>
      </c>
      <c r="Z66" s="108">
        <f t="shared" si="14"/>
        <v>0.955739198743127</v>
      </c>
      <c r="AA66" s="107">
        <v>105</v>
      </c>
      <c r="AB66" s="108">
        <v>3.1194</v>
      </c>
      <c r="AC66" s="108">
        <v>1.68292</v>
      </c>
      <c r="AD66" s="108">
        <f t="shared" si="15"/>
        <v>0.539501186125537</v>
      </c>
      <c r="AE66" s="118">
        <f t="shared" si="31"/>
        <v>-0.41623801261759</v>
      </c>
      <c r="AF66" s="119">
        <f t="shared" si="5"/>
        <v>-0.723353191041675</v>
      </c>
      <c r="AG66" s="107">
        <v>105</v>
      </c>
      <c r="AH66" s="108">
        <v>1.8919</v>
      </c>
      <c r="AI66" s="108">
        <v>1.45707</v>
      </c>
      <c r="AJ66" s="108">
        <f t="shared" si="16"/>
        <v>0.770162270733126</v>
      </c>
      <c r="AK66" s="107">
        <v>145</v>
      </c>
      <c r="AL66" s="108">
        <v>3.7943</v>
      </c>
      <c r="AM66" s="108">
        <v>1.81916</v>
      </c>
      <c r="AN66" s="108">
        <f t="shared" si="17"/>
        <v>0.479445484015497</v>
      </c>
      <c r="AO66" s="118">
        <f t="shared" si="32"/>
        <v>-0.290716786717629</v>
      </c>
      <c r="AP66" s="119">
        <f t="shared" si="7"/>
        <v>0.248505562533028</v>
      </c>
      <c r="AQ66" s="107">
        <v>113</v>
      </c>
      <c r="AR66" s="108">
        <v>1.9283</v>
      </c>
      <c r="AS66" s="108">
        <v>1.86875</v>
      </c>
      <c r="AT66" s="64">
        <f t="shared" si="18"/>
        <v>0.969117875849194</v>
      </c>
      <c r="AU66" s="107">
        <v>130</v>
      </c>
      <c r="AV66" s="108">
        <v>1.7685</v>
      </c>
      <c r="AW66" s="108">
        <v>1.07652</v>
      </c>
      <c r="AX66" s="108">
        <f t="shared" si="19"/>
        <v>0.60871925360475</v>
      </c>
      <c r="AY66" s="118">
        <f t="shared" si="20"/>
        <v>-0.360398622244444</v>
      </c>
      <c r="AZ66" s="119">
        <f t="shared" si="21"/>
        <v>-0.423935785953177</v>
      </c>
      <c r="BA66" s="107">
        <v>419</v>
      </c>
      <c r="BB66" s="108">
        <v>8.4299</v>
      </c>
      <c r="BC66" s="108">
        <v>5.23563</v>
      </c>
      <c r="BD66" s="108">
        <f t="shared" si="22"/>
        <v>0.621078541856961</v>
      </c>
      <c r="BE66" s="107">
        <v>34</v>
      </c>
      <c r="BF66" s="108">
        <v>0.5972</v>
      </c>
      <c r="BG66" s="108">
        <v>0.5585</v>
      </c>
      <c r="BH66" s="108">
        <f t="shared" si="23"/>
        <v>0.935197588747488</v>
      </c>
      <c r="BI66" s="138">
        <f t="shared" si="24"/>
        <v>25.6956240232195</v>
      </c>
      <c r="BJ66" s="139">
        <f t="shared" si="25"/>
        <v>263.5</v>
      </c>
      <c r="BK66" s="140">
        <f t="shared" si="26"/>
        <v>4.328375</v>
      </c>
      <c r="BL66" s="141">
        <f t="shared" si="27"/>
        <v>0.314119046890527</v>
      </c>
      <c r="BM66" s="150">
        <f t="shared" si="28"/>
        <v>-0.173284781392115</v>
      </c>
      <c r="BN66" s="151">
        <v>115.0907</v>
      </c>
    </row>
    <row r="67" ht="13.5" customHeight="1" spans="1:66">
      <c r="A67" s="61"/>
      <c r="B67" s="105" t="s">
        <v>159</v>
      </c>
      <c r="C67" s="107">
        <v>1650</v>
      </c>
      <c r="D67" s="61">
        <v>37.7429</v>
      </c>
      <c r="E67" s="61">
        <v>33.02194</v>
      </c>
      <c r="F67" s="108">
        <f t="shared" si="10"/>
        <v>0.874917931584483</v>
      </c>
      <c r="G67" s="107">
        <v>2113</v>
      </c>
      <c r="H67" s="108">
        <v>44.6392</v>
      </c>
      <c r="I67" s="108">
        <v>33.01552</v>
      </c>
      <c r="J67" s="108">
        <f t="shared" si="11"/>
        <v>0.739608236706751</v>
      </c>
      <c r="K67" s="118">
        <f t="shared" si="29"/>
        <v>-0.135309694877732</v>
      </c>
      <c r="L67" s="119">
        <f t="shared" si="1"/>
        <v>-0.000194416197231262</v>
      </c>
      <c r="M67" s="107">
        <v>743</v>
      </c>
      <c r="N67" s="108">
        <v>21.0243</v>
      </c>
      <c r="O67" s="108">
        <v>20.62857</v>
      </c>
      <c r="P67" s="108">
        <f t="shared" si="12"/>
        <v>0.981177494613376</v>
      </c>
      <c r="Q67" s="107">
        <v>1017</v>
      </c>
      <c r="R67" s="108">
        <v>23.8703</v>
      </c>
      <c r="S67" s="108">
        <v>22.13773</v>
      </c>
      <c r="T67" s="108">
        <f t="shared" si="13"/>
        <v>0.927417334511925</v>
      </c>
      <c r="U67" s="118">
        <f t="shared" si="30"/>
        <v>-0.053760160101451</v>
      </c>
      <c r="V67" s="119">
        <f t="shared" si="3"/>
        <v>0.0731587308281669</v>
      </c>
      <c r="W67" s="107">
        <v>440</v>
      </c>
      <c r="X67" s="108">
        <v>9.7275</v>
      </c>
      <c r="Y67" s="108">
        <v>6.80723</v>
      </c>
      <c r="Z67" s="108">
        <f t="shared" si="14"/>
        <v>0.699792341300437</v>
      </c>
      <c r="AA67" s="107">
        <v>271</v>
      </c>
      <c r="AB67" s="108">
        <v>6.6532</v>
      </c>
      <c r="AC67" s="108">
        <v>3.5699</v>
      </c>
      <c r="AD67" s="108">
        <f t="shared" si="15"/>
        <v>0.536568869115614</v>
      </c>
      <c r="AE67" s="118">
        <f t="shared" si="31"/>
        <v>-0.163223472184823</v>
      </c>
      <c r="AF67" s="119">
        <f t="shared" si="5"/>
        <v>-0.475572295926537</v>
      </c>
      <c r="AG67" s="107">
        <v>232</v>
      </c>
      <c r="AH67" s="108">
        <v>3.5827</v>
      </c>
      <c r="AI67" s="108">
        <v>3.14132</v>
      </c>
      <c r="AJ67" s="108">
        <f t="shared" si="16"/>
        <v>0.876802411589025</v>
      </c>
      <c r="AK67" s="107">
        <v>357</v>
      </c>
      <c r="AL67" s="108">
        <v>6.8353</v>
      </c>
      <c r="AM67" s="108">
        <v>3.76313</v>
      </c>
      <c r="AN67" s="108">
        <f t="shared" si="17"/>
        <v>0.550543502114026</v>
      </c>
      <c r="AO67" s="118">
        <f t="shared" si="32"/>
        <v>-0.326258909474999</v>
      </c>
      <c r="AP67" s="119">
        <f t="shared" si="7"/>
        <v>0.197945449683573</v>
      </c>
      <c r="AQ67" s="107">
        <v>191</v>
      </c>
      <c r="AR67" s="108">
        <v>2.7889</v>
      </c>
      <c r="AS67" s="108">
        <v>2.07603</v>
      </c>
      <c r="AT67" s="64">
        <f t="shared" si="18"/>
        <v>0.744390261393381</v>
      </c>
      <c r="AU67" s="107">
        <v>381</v>
      </c>
      <c r="AV67" s="108">
        <v>6.1497</v>
      </c>
      <c r="AW67" s="108">
        <v>2.92141</v>
      </c>
      <c r="AX67" s="108">
        <f t="shared" si="19"/>
        <v>0.475049189391352</v>
      </c>
      <c r="AY67" s="118">
        <f t="shared" si="20"/>
        <v>-0.269341072002029</v>
      </c>
      <c r="AZ67" s="119">
        <f t="shared" si="21"/>
        <v>0.407209915078298</v>
      </c>
      <c r="BA67" s="107">
        <v>301</v>
      </c>
      <c r="BB67" s="108">
        <v>4.4716</v>
      </c>
      <c r="BC67" s="108">
        <v>2.77437</v>
      </c>
      <c r="BD67" s="108">
        <f t="shared" si="22"/>
        <v>0.620442347258252</v>
      </c>
      <c r="BE67" s="107">
        <v>87</v>
      </c>
      <c r="BF67" s="108">
        <v>1.1307</v>
      </c>
      <c r="BG67" s="108">
        <v>0.62335</v>
      </c>
      <c r="BH67" s="108">
        <f t="shared" si="23"/>
        <v>0.551295657557265</v>
      </c>
      <c r="BI67" s="138">
        <f t="shared" si="24"/>
        <v>14.2671147666637</v>
      </c>
      <c r="BJ67" s="139">
        <f t="shared" si="25"/>
        <v>674.25</v>
      </c>
      <c r="BK67" s="140">
        <f t="shared" si="26"/>
        <v>4.8309625</v>
      </c>
      <c r="BL67" s="141">
        <f t="shared" si="27"/>
        <v>-0.0691466897009867</v>
      </c>
      <c r="BM67" s="150">
        <f t="shared" si="28"/>
        <v>0.741282705623259</v>
      </c>
      <c r="BN67" s="151">
        <v>120.9887</v>
      </c>
    </row>
    <row r="68" ht="13.5" customHeight="1" spans="1:66">
      <c r="A68" s="61"/>
      <c r="B68" s="105" t="s">
        <v>160</v>
      </c>
      <c r="C68" s="107">
        <v>1380</v>
      </c>
      <c r="D68" s="61">
        <v>29.4027</v>
      </c>
      <c r="E68" s="61">
        <v>19.2049</v>
      </c>
      <c r="F68" s="108">
        <f t="shared" si="10"/>
        <v>0.653167906348737</v>
      </c>
      <c r="G68" s="107">
        <v>613</v>
      </c>
      <c r="H68" s="108">
        <v>16.0318</v>
      </c>
      <c r="I68" s="108">
        <v>14.2532</v>
      </c>
      <c r="J68" s="108">
        <f t="shared" si="11"/>
        <v>0.889057997230504</v>
      </c>
      <c r="K68" s="118">
        <f t="shared" si="29"/>
        <v>0.235890090881768</v>
      </c>
      <c r="L68" s="119">
        <f t="shared" ref="L68:L92" si="33">IFERROR(I68/E68-1,"")</f>
        <v>-0.257835239964801</v>
      </c>
      <c r="M68" s="107">
        <v>117</v>
      </c>
      <c r="N68" s="108">
        <v>2.9566</v>
      </c>
      <c r="O68" s="108">
        <v>2.5167</v>
      </c>
      <c r="P68" s="108">
        <f t="shared" si="12"/>
        <v>0.851214232564432</v>
      </c>
      <c r="Q68" s="107">
        <v>115</v>
      </c>
      <c r="R68" s="108">
        <v>3.1256</v>
      </c>
      <c r="S68" s="108">
        <v>2.8643</v>
      </c>
      <c r="T68" s="108">
        <f t="shared" si="13"/>
        <v>0.916400051190172</v>
      </c>
      <c r="U68" s="118">
        <f t="shared" si="30"/>
        <v>0.0651858186257394</v>
      </c>
      <c r="V68" s="119">
        <f t="shared" ref="V68:V92" si="34">IFERROR(S68/O68-1,"")</f>
        <v>0.138117375928796</v>
      </c>
      <c r="W68" s="107">
        <v>143</v>
      </c>
      <c r="X68" s="108">
        <v>3.2493</v>
      </c>
      <c r="Y68" s="108">
        <v>2.9692</v>
      </c>
      <c r="Z68" s="108">
        <f t="shared" si="14"/>
        <v>0.913796817776136</v>
      </c>
      <c r="AA68" s="107">
        <v>110</v>
      </c>
      <c r="AB68" s="108">
        <v>3.1716</v>
      </c>
      <c r="AC68" s="108">
        <v>2.8522</v>
      </c>
      <c r="AD68" s="108">
        <f t="shared" si="15"/>
        <v>0.899293731870349</v>
      </c>
      <c r="AE68" s="118">
        <f t="shared" si="31"/>
        <v>-0.0145030859057872</v>
      </c>
      <c r="AF68" s="119">
        <f t="shared" ref="AF68:AF92" si="35">IFERROR(AC68/Y68-1,"")</f>
        <v>-0.0394045534150613</v>
      </c>
      <c r="AG68" s="107">
        <v>183</v>
      </c>
      <c r="AH68" s="108">
        <v>3.9633</v>
      </c>
      <c r="AI68" s="108">
        <v>3.597</v>
      </c>
      <c r="AJ68" s="108">
        <f t="shared" si="16"/>
        <v>0.907577019150708</v>
      </c>
      <c r="AK68" s="107">
        <v>129</v>
      </c>
      <c r="AL68" s="108">
        <v>3.3016</v>
      </c>
      <c r="AM68" s="108">
        <v>2.9016</v>
      </c>
      <c r="AN68" s="108">
        <f t="shared" si="17"/>
        <v>0.878846619820693</v>
      </c>
      <c r="AO68" s="118">
        <f t="shared" si="32"/>
        <v>-0.0287303993300148</v>
      </c>
      <c r="AP68" s="119">
        <f t="shared" ref="AP68:AP92" si="36">IFERROR(AM68/AI68-1,"")</f>
        <v>-0.193327773144287</v>
      </c>
      <c r="AQ68" s="107">
        <v>220</v>
      </c>
      <c r="AR68" s="108">
        <v>4.6791</v>
      </c>
      <c r="AS68" s="108">
        <v>4.1199</v>
      </c>
      <c r="AT68" s="64">
        <f t="shared" si="18"/>
        <v>0.880489837789319</v>
      </c>
      <c r="AU68" s="107">
        <v>203</v>
      </c>
      <c r="AV68" s="108">
        <v>5.0677</v>
      </c>
      <c r="AW68" s="108">
        <v>4.5013</v>
      </c>
      <c r="AX68" s="108">
        <f t="shared" si="19"/>
        <v>0.888233320835882</v>
      </c>
      <c r="AY68" s="118">
        <f t="shared" si="20"/>
        <v>0.00774348304656347</v>
      </c>
      <c r="AZ68" s="119">
        <f t="shared" si="21"/>
        <v>0.0925750625015169</v>
      </c>
      <c r="BA68" s="107">
        <v>890</v>
      </c>
      <c r="BB68" s="108">
        <v>18.9728</v>
      </c>
      <c r="BC68" s="108">
        <v>9.9771</v>
      </c>
      <c r="BD68" s="108">
        <f t="shared" si="22"/>
        <v>0.52586334120425</v>
      </c>
      <c r="BE68" s="107">
        <v>56</v>
      </c>
      <c r="BF68" s="108">
        <v>1.3653</v>
      </c>
      <c r="BG68" s="108">
        <v>1.1338</v>
      </c>
      <c r="BH68" s="108">
        <f t="shared" si="23"/>
        <v>0.830440196293855</v>
      </c>
      <c r="BI68" s="138">
        <f t="shared" si="24"/>
        <v>8.1245147586611</v>
      </c>
      <c r="BJ68" s="139">
        <f t="shared" si="25"/>
        <v>434</v>
      </c>
      <c r="BK68" s="140">
        <f t="shared" si="26"/>
        <v>8.78695</v>
      </c>
      <c r="BL68" s="141">
        <f t="shared" si="27"/>
        <v>0.304576855089605</v>
      </c>
      <c r="BM68" s="150">
        <f t="shared" si="28"/>
        <v>-0.119288169909092</v>
      </c>
      <c r="BN68" s="151">
        <v>83.193</v>
      </c>
    </row>
    <row r="69" ht="13.5" customHeight="1" spans="1:66">
      <c r="A69" s="61"/>
      <c r="B69" s="105" t="s">
        <v>161</v>
      </c>
      <c r="C69" s="107">
        <v>815</v>
      </c>
      <c r="D69" s="61">
        <v>20.9142</v>
      </c>
      <c r="E69" s="61">
        <v>14.070038</v>
      </c>
      <c r="F69" s="108">
        <f t="shared" ref="F69:F107" si="37">E69/D69</f>
        <v>0.672750475753315</v>
      </c>
      <c r="G69" s="107">
        <v>1163</v>
      </c>
      <c r="H69" s="108">
        <v>27.0445</v>
      </c>
      <c r="I69" s="108">
        <v>16.46819</v>
      </c>
      <c r="J69" s="108">
        <f t="shared" ref="J69:J107" si="38">I69/H69</f>
        <v>0.608929357170589</v>
      </c>
      <c r="K69" s="118">
        <f t="shared" si="29"/>
        <v>-0.063821118582726</v>
      </c>
      <c r="L69" s="119">
        <f t="shared" si="33"/>
        <v>0.170443889348417</v>
      </c>
      <c r="M69" s="107">
        <v>349</v>
      </c>
      <c r="N69" s="108">
        <v>10.2743</v>
      </c>
      <c r="O69" s="108">
        <v>6.32453</v>
      </c>
      <c r="P69" s="108">
        <f t="shared" ref="P69:P107" si="39">O69/N69</f>
        <v>0.615567970567338</v>
      </c>
      <c r="Q69" s="107">
        <v>492</v>
      </c>
      <c r="R69" s="108">
        <v>14.0227</v>
      </c>
      <c r="S69" s="108">
        <v>9.201248</v>
      </c>
      <c r="T69" s="108">
        <f t="shared" ref="T69:T107" si="40">S69/R69</f>
        <v>0.656168070343087</v>
      </c>
      <c r="U69" s="118">
        <f t="shared" si="30"/>
        <v>0.0406000997757487</v>
      </c>
      <c r="V69" s="119">
        <f t="shared" si="34"/>
        <v>0.454850874294216</v>
      </c>
      <c r="W69" s="107">
        <v>259</v>
      </c>
      <c r="X69" s="108">
        <v>6.5348</v>
      </c>
      <c r="Y69" s="108">
        <v>4.457374</v>
      </c>
      <c r="Z69" s="108">
        <f t="shared" ref="Z69:Z107" si="41">Y69/X69</f>
        <v>0.68209799840852</v>
      </c>
      <c r="AA69" s="107">
        <v>84</v>
      </c>
      <c r="AB69" s="108">
        <v>2.3615</v>
      </c>
      <c r="AC69" s="108">
        <v>1.67716</v>
      </c>
      <c r="AD69" s="108">
        <f t="shared" ref="AD69:AD107" si="42">AC69/AB69</f>
        <v>0.710209612534406</v>
      </c>
      <c r="AE69" s="118">
        <f t="shared" si="31"/>
        <v>0.0281116141258858</v>
      </c>
      <c r="AF69" s="119">
        <f t="shared" si="35"/>
        <v>-0.623733615352896</v>
      </c>
      <c r="AG69" s="107">
        <v>98</v>
      </c>
      <c r="AH69" s="108">
        <v>2.0371</v>
      </c>
      <c r="AI69" s="108">
        <v>1.532832</v>
      </c>
      <c r="AJ69" s="108">
        <f t="shared" ref="AJ69:AJ107" si="43">AI69/AH69</f>
        <v>0.752457905846546</v>
      </c>
      <c r="AK69" s="107">
        <v>473</v>
      </c>
      <c r="AL69" s="108">
        <v>8.614</v>
      </c>
      <c r="AM69" s="108">
        <v>3.979694</v>
      </c>
      <c r="AN69" s="108">
        <f t="shared" ref="AN69:AN107" si="44">AM69/AL69</f>
        <v>0.462003018342234</v>
      </c>
      <c r="AO69" s="118">
        <f t="shared" si="32"/>
        <v>-0.290454887504313</v>
      </c>
      <c r="AP69" s="119">
        <f t="shared" si="36"/>
        <v>1.59630148639903</v>
      </c>
      <c r="AQ69" s="107">
        <v>104</v>
      </c>
      <c r="AR69" s="108">
        <v>1.9908</v>
      </c>
      <c r="AS69" s="108">
        <v>1.687366</v>
      </c>
      <c r="AT69" s="64">
        <f t="shared" ref="AT69:AT107" si="45">IFERROR(AS69/AR69,"")</f>
        <v>0.84758187663251</v>
      </c>
      <c r="AU69" s="107">
        <v>101</v>
      </c>
      <c r="AV69" s="108">
        <v>1.8065</v>
      </c>
      <c r="AW69" s="108">
        <v>1.42516</v>
      </c>
      <c r="AX69" s="108">
        <f t="shared" ref="AX69:AX107" si="46">AW69/AV69</f>
        <v>0.788906725712704</v>
      </c>
      <c r="AY69" s="118">
        <f t="shared" ref="AY69:AY107" si="47">IFERROR(AX69-AT69,"")</f>
        <v>-0.0586751509198055</v>
      </c>
      <c r="AZ69" s="119">
        <f t="shared" ref="AZ69:AZ107" si="48">IFERROR(AW69/AS69-1,"")</f>
        <v>-0.155393672742013</v>
      </c>
      <c r="BA69" s="107">
        <v>139</v>
      </c>
      <c r="BB69" s="108">
        <v>3.1853</v>
      </c>
      <c r="BC69" s="108">
        <v>2.506818</v>
      </c>
      <c r="BD69" s="108">
        <f t="shared" ref="BD69:BD107" si="49">BC69/BB69</f>
        <v>0.786995887357549</v>
      </c>
      <c r="BE69" s="107">
        <v>13</v>
      </c>
      <c r="BF69" s="108">
        <v>0.2398</v>
      </c>
      <c r="BG69" s="108">
        <v>0.184928</v>
      </c>
      <c r="BH69" s="108">
        <f t="shared" ref="BH69:BH107" si="50">BG69/BF69</f>
        <v>0.771175979983319</v>
      </c>
      <c r="BI69" s="138">
        <f t="shared" ref="BI69:BI107" si="51">IFERROR(BN69/((BF69/4)*30),"")</f>
        <v>75.0433694745621</v>
      </c>
      <c r="BJ69" s="139">
        <f t="shared" ref="BJ69:BJ107" si="52">IFERROR(BE69/4*31,"")</f>
        <v>100.75</v>
      </c>
      <c r="BK69" s="140">
        <f t="shared" ref="BK69:BK107" si="53">IFERROR(BG69/4*31,"")</f>
        <v>1.433192</v>
      </c>
      <c r="BL69" s="141">
        <f t="shared" ref="BL69:BL107" si="54">IFERROR(BH69-BD69,"")</f>
        <v>-0.0158199073742292</v>
      </c>
      <c r="BM69" s="150">
        <f t="shared" ref="BM69:BM107" si="55">IFERROR(BK69/BC69-1,"")</f>
        <v>-0.428282388270708</v>
      </c>
      <c r="BN69" s="151">
        <v>134.9655</v>
      </c>
    </row>
    <row r="70" ht="13.5" customHeight="1" spans="1:66">
      <c r="A70" s="61"/>
      <c r="B70" s="105" t="s">
        <v>162</v>
      </c>
      <c r="C70" s="107">
        <v>1287</v>
      </c>
      <c r="D70" s="61">
        <v>26.3802</v>
      </c>
      <c r="E70" s="61">
        <v>22.723936</v>
      </c>
      <c r="F70" s="108">
        <f t="shared" si="37"/>
        <v>0.861401202416964</v>
      </c>
      <c r="G70" s="107">
        <v>2414</v>
      </c>
      <c r="H70" s="108">
        <v>55.0324</v>
      </c>
      <c r="I70" s="108">
        <v>45.61649</v>
      </c>
      <c r="J70" s="108">
        <f t="shared" si="38"/>
        <v>0.828902428387641</v>
      </c>
      <c r="K70" s="118">
        <f t="shared" si="29"/>
        <v>-0.0324987740293234</v>
      </c>
      <c r="L70" s="119">
        <f t="shared" si="33"/>
        <v>1.00742028141604</v>
      </c>
      <c r="M70" s="107">
        <v>544</v>
      </c>
      <c r="N70" s="108">
        <v>14.4321</v>
      </c>
      <c r="O70" s="108">
        <v>11.9058</v>
      </c>
      <c r="P70" s="108">
        <f t="shared" si="39"/>
        <v>0.824952709584884</v>
      </c>
      <c r="Q70" s="107">
        <v>1201</v>
      </c>
      <c r="R70" s="108">
        <v>30.799</v>
      </c>
      <c r="S70" s="108">
        <v>30.41795</v>
      </c>
      <c r="T70" s="108">
        <f t="shared" si="40"/>
        <v>0.987627845059905</v>
      </c>
      <c r="U70" s="118">
        <f t="shared" si="30"/>
        <v>0.162675135475021</v>
      </c>
      <c r="V70" s="119">
        <f t="shared" si="34"/>
        <v>1.55488501402678</v>
      </c>
      <c r="W70" s="107">
        <v>310</v>
      </c>
      <c r="X70" s="108">
        <v>5.8987</v>
      </c>
      <c r="Y70" s="108">
        <v>5.751416</v>
      </c>
      <c r="Z70" s="108">
        <f t="shared" si="41"/>
        <v>0.975031108549341</v>
      </c>
      <c r="AA70" s="107">
        <v>294</v>
      </c>
      <c r="AB70" s="108">
        <v>8.5926</v>
      </c>
      <c r="AC70" s="108">
        <v>6.31732</v>
      </c>
      <c r="AD70" s="108">
        <f t="shared" si="42"/>
        <v>0.735204711030421</v>
      </c>
      <c r="AE70" s="118">
        <f t="shared" si="31"/>
        <v>-0.23982639751892</v>
      </c>
      <c r="AF70" s="119">
        <f t="shared" si="35"/>
        <v>0.0983938563998847</v>
      </c>
      <c r="AG70" s="107">
        <v>93</v>
      </c>
      <c r="AH70" s="108">
        <v>1.6429</v>
      </c>
      <c r="AI70" s="108">
        <v>1.12368</v>
      </c>
      <c r="AJ70" s="108">
        <f t="shared" si="43"/>
        <v>0.683961287966401</v>
      </c>
      <c r="AK70" s="107">
        <v>431</v>
      </c>
      <c r="AL70" s="108">
        <v>7.8729</v>
      </c>
      <c r="AM70" s="108">
        <v>3.80975</v>
      </c>
      <c r="AN70" s="108">
        <f t="shared" si="44"/>
        <v>0.483906819596337</v>
      </c>
      <c r="AO70" s="118">
        <f t="shared" si="32"/>
        <v>-0.200054468370064</v>
      </c>
      <c r="AP70" s="119">
        <f t="shared" si="36"/>
        <v>2.39042254022497</v>
      </c>
      <c r="AQ70" s="107">
        <v>310</v>
      </c>
      <c r="AR70" s="108">
        <v>3.9772</v>
      </c>
      <c r="AS70" s="108">
        <v>3.68307</v>
      </c>
      <c r="AT70" s="64">
        <f t="shared" si="45"/>
        <v>0.926045961983305</v>
      </c>
      <c r="AU70" s="107">
        <v>353</v>
      </c>
      <c r="AV70" s="108">
        <v>5.9141</v>
      </c>
      <c r="AW70" s="108">
        <v>3.22229</v>
      </c>
      <c r="AX70" s="108">
        <f t="shared" si="46"/>
        <v>0.544848751289292</v>
      </c>
      <c r="AY70" s="118">
        <f t="shared" si="47"/>
        <v>-0.381197210694013</v>
      </c>
      <c r="AZ70" s="119">
        <f t="shared" si="48"/>
        <v>-0.125107586877252</v>
      </c>
      <c r="BA70" s="107">
        <v>184</v>
      </c>
      <c r="BB70" s="108">
        <v>2.3826</v>
      </c>
      <c r="BC70" s="108">
        <v>1.45019</v>
      </c>
      <c r="BD70" s="108">
        <f t="shared" si="49"/>
        <v>0.608658608243096</v>
      </c>
      <c r="BE70" s="107">
        <v>135</v>
      </c>
      <c r="BF70" s="108">
        <v>1.8538</v>
      </c>
      <c r="BG70" s="108">
        <v>1.84918</v>
      </c>
      <c r="BH70" s="108">
        <f t="shared" si="50"/>
        <v>0.997507821771497</v>
      </c>
      <c r="BI70" s="138">
        <f t="shared" si="51"/>
        <v>8.40732908979753</v>
      </c>
      <c r="BJ70" s="139">
        <f t="shared" si="52"/>
        <v>1046.25</v>
      </c>
      <c r="BK70" s="140">
        <f t="shared" si="53"/>
        <v>14.331145</v>
      </c>
      <c r="BL70" s="141">
        <f t="shared" si="54"/>
        <v>0.388849213528401</v>
      </c>
      <c r="BM70" s="150">
        <f t="shared" si="55"/>
        <v>8.88225335990457</v>
      </c>
      <c r="BN70" s="151">
        <v>116.8913</v>
      </c>
    </row>
    <row r="71" ht="13.5" customHeight="1" spans="1:66">
      <c r="A71" s="61"/>
      <c r="B71" s="105" t="s">
        <v>163</v>
      </c>
      <c r="C71" s="107">
        <v>1847</v>
      </c>
      <c r="D71" s="61">
        <v>39.1742</v>
      </c>
      <c r="E71" s="61">
        <v>37.07236</v>
      </c>
      <c r="F71" s="108">
        <f t="shared" si="37"/>
        <v>0.946346319771687</v>
      </c>
      <c r="G71" s="107">
        <v>3045</v>
      </c>
      <c r="H71" s="108">
        <v>74.2301</v>
      </c>
      <c r="I71" s="108">
        <v>65.30801</v>
      </c>
      <c r="J71" s="108">
        <f t="shared" si="38"/>
        <v>0.879804957827081</v>
      </c>
      <c r="K71" s="118">
        <f t="shared" si="29"/>
        <v>-0.0665413619446061</v>
      </c>
      <c r="L71" s="119">
        <f t="shared" si="33"/>
        <v>0.761636162359233</v>
      </c>
      <c r="M71" s="107">
        <v>660</v>
      </c>
      <c r="N71" s="108">
        <v>18.9631</v>
      </c>
      <c r="O71" s="108">
        <v>18.56126</v>
      </c>
      <c r="P71" s="108">
        <f t="shared" si="39"/>
        <v>0.978809371885399</v>
      </c>
      <c r="Q71" s="107">
        <v>1762</v>
      </c>
      <c r="R71" s="108">
        <v>47.7197</v>
      </c>
      <c r="S71" s="108">
        <v>47.71658</v>
      </c>
      <c r="T71" s="108">
        <f t="shared" si="40"/>
        <v>0.999934618197516</v>
      </c>
      <c r="U71" s="118">
        <f t="shared" si="30"/>
        <v>0.0211252463121172</v>
      </c>
      <c r="V71" s="119">
        <f t="shared" si="34"/>
        <v>1.57076189870731</v>
      </c>
      <c r="W71" s="107">
        <v>517</v>
      </c>
      <c r="X71" s="108">
        <v>9.9891</v>
      </c>
      <c r="Y71" s="108">
        <v>9.66309</v>
      </c>
      <c r="Z71" s="108">
        <f t="shared" si="41"/>
        <v>0.967363426134486</v>
      </c>
      <c r="AA71" s="107">
        <v>278</v>
      </c>
      <c r="AB71" s="108">
        <v>8.3307</v>
      </c>
      <c r="AC71" s="108">
        <v>5.10534</v>
      </c>
      <c r="AD71" s="108">
        <f t="shared" si="42"/>
        <v>0.612834455687997</v>
      </c>
      <c r="AE71" s="118">
        <f t="shared" si="31"/>
        <v>-0.354528970446489</v>
      </c>
      <c r="AF71" s="119">
        <f t="shared" si="35"/>
        <v>-0.471665895691751</v>
      </c>
      <c r="AG71" s="107">
        <v>278</v>
      </c>
      <c r="AH71" s="108">
        <v>3.9395</v>
      </c>
      <c r="AI71" s="108">
        <v>3.38933</v>
      </c>
      <c r="AJ71" s="108">
        <f t="shared" si="43"/>
        <v>0.860345221474806</v>
      </c>
      <c r="AK71" s="107">
        <v>431</v>
      </c>
      <c r="AL71" s="108">
        <v>9.4911</v>
      </c>
      <c r="AM71" s="108">
        <v>6.38557</v>
      </c>
      <c r="AN71" s="108">
        <f t="shared" si="44"/>
        <v>0.672795566372707</v>
      </c>
      <c r="AO71" s="118">
        <f t="shared" si="32"/>
        <v>-0.187549655102099</v>
      </c>
      <c r="AP71" s="119">
        <f t="shared" si="36"/>
        <v>0.884021325748747</v>
      </c>
      <c r="AQ71" s="107">
        <v>331</v>
      </c>
      <c r="AR71" s="108">
        <v>5.3743</v>
      </c>
      <c r="AS71" s="108">
        <v>4.93825</v>
      </c>
      <c r="AT71" s="64">
        <f t="shared" si="45"/>
        <v>0.918863852036545</v>
      </c>
      <c r="AU71" s="107">
        <v>464</v>
      </c>
      <c r="AV71" s="108">
        <v>7.1144</v>
      </c>
      <c r="AW71" s="108">
        <v>5.26721</v>
      </c>
      <c r="AX71" s="108">
        <f t="shared" si="46"/>
        <v>0.740358990217025</v>
      </c>
      <c r="AY71" s="118">
        <f t="shared" si="47"/>
        <v>-0.17850486181952</v>
      </c>
      <c r="AZ71" s="119">
        <f t="shared" si="48"/>
        <v>0.0666146914392747</v>
      </c>
      <c r="BA71" s="107">
        <v>486</v>
      </c>
      <c r="BB71" s="108">
        <v>7.6666</v>
      </c>
      <c r="BC71" s="108">
        <v>4.35946</v>
      </c>
      <c r="BD71" s="108">
        <f t="shared" si="49"/>
        <v>0.568630162001409</v>
      </c>
      <c r="BE71" s="107">
        <v>110</v>
      </c>
      <c r="BF71" s="108">
        <v>1.5742</v>
      </c>
      <c r="BG71" s="108">
        <v>0.83331</v>
      </c>
      <c r="BH71" s="108">
        <f t="shared" si="50"/>
        <v>0.529354592809046</v>
      </c>
      <c r="BI71" s="138">
        <f t="shared" si="51"/>
        <v>10.2550882988184</v>
      </c>
      <c r="BJ71" s="139">
        <f t="shared" si="52"/>
        <v>852.5</v>
      </c>
      <c r="BK71" s="140">
        <f t="shared" si="53"/>
        <v>6.4581525</v>
      </c>
      <c r="BL71" s="141">
        <f t="shared" si="54"/>
        <v>-0.0392755691923629</v>
      </c>
      <c r="BM71" s="150">
        <f t="shared" si="55"/>
        <v>0.481411115138114</v>
      </c>
      <c r="BN71" s="151">
        <v>121.0767</v>
      </c>
    </row>
    <row r="72" ht="13.5" customHeight="1" spans="1:66">
      <c r="A72" s="61"/>
      <c r="B72" s="105" t="s">
        <v>164</v>
      </c>
      <c r="C72" s="107">
        <v>921</v>
      </c>
      <c r="D72" s="61">
        <v>24.0137</v>
      </c>
      <c r="E72" s="61">
        <v>19.12452</v>
      </c>
      <c r="F72" s="108">
        <f t="shared" si="37"/>
        <v>0.796400388111786</v>
      </c>
      <c r="G72" s="107">
        <v>1327</v>
      </c>
      <c r="H72" s="108">
        <v>42.0188</v>
      </c>
      <c r="I72" s="108">
        <v>26.62282</v>
      </c>
      <c r="J72" s="108">
        <f t="shared" si="38"/>
        <v>0.633593058345312</v>
      </c>
      <c r="K72" s="118">
        <f t="shared" si="29"/>
        <v>-0.162807329766474</v>
      </c>
      <c r="L72" s="119">
        <f t="shared" si="33"/>
        <v>0.392077814240567</v>
      </c>
      <c r="M72" s="107">
        <v>235</v>
      </c>
      <c r="N72" s="108">
        <v>7.154</v>
      </c>
      <c r="O72" s="108">
        <v>4.62404</v>
      </c>
      <c r="P72" s="108">
        <f t="shared" si="39"/>
        <v>0.646357282639083</v>
      </c>
      <c r="Q72" s="107">
        <v>558</v>
      </c>
      <c r="R72" s="108">
        <v>21.008</v>
      </c>
      <c r="S72" s="108">
        <v>9.00794</v>
      </c>
      <c r="T72" s="108">
        <f t="shared" si="40"/>
        <v>0.428786176694593</v>
      </c>
      <c r="U72" s="118">
        <f t="shared" si="30"/>
        <v>-0.21757110594449</v>
      </c>
      <c r="V72" s="119">
        <f t="shared" si="34"/>
        <v>0.948067058243441</v>
      </c>
      <c r="W72" s="107">
        <v>145</v>
      </c>
      <c r="X72" s="108">
        <v>3.7318</v>
      </c>
      <c r="Y72" s="108">
        <v>2.94322</v>
      </c>
      <c r="Z72" s="108">
        <f t="shared" si="41"/>
        <v>0.788686424781607</v>
      </c>
      <c r="AA72" s="107">
        <v>168</v>
      </c>
      <c r="AB72" s="108">
        <v>4.8671</v>
      </c>
      <c r="AC72" s="108">
        <v>4.04326</v>
      </c>
      <c r="AD72" s="108">
        <f t="shared" si="42"/>
        <v>0.830732879949046</v>
      </c>
      <c r="AE72" s="118">
        <f t="shared" si="31"/>
        <v>0.0420464551674391</v>
      </c>
      <c r="AF72" s="119">
        <f t="shared" si="35"/>
        <v>0.373753915779317</v>
      </c>
      <c r="AG72" s="107">
        <v>278</v>
      </c>
      <c r="AH72" s="108">
        <v>6.7947</v>
      </c>
      <c r="AI72" s="108">
        <v>5.94719</v>
      </c>
      <c r="AJ72" s="108">
        <f t="shared" si="43"/>
        <v>0.8752689596303</v>
      </c>
      <c r="AK72" s="107">
        <v>282</v>
      </c>
      <c r="AL72" s="108">
        <v>7.2788</v>
      </c>
      <c r="AM72" s="108">
        <v>6.18416</v>
      </c>
      <c r="AN72" s="108">
        <f t="shared" si="44"/>
        <v>0.849612573501126</v>
      </c>
      <c r="AO72" s="118">
        <f t="shared" si="32"/>
        <v>-0.0256563861291738</v>
      </c>
      <c r="AP72" s="119">
        <f t="shared" si="36"/>
        <v>0.0398457086455957</v>
      </c>
      <c r="AQ72" s="107">
        <v>228</v>
      </c>
      <c r="AR72" s="108">
        <v>5.502</v>
      </c>
      <c r="AS72" s="108">
        <v>4.87182</v>
      </c>
      <c r="AT72" s="64">
        <f t="shared" si="45"/>
        <v>0.88546346782988</v>
      </c>
      <c r="AU72" s="107">
        <v>239</v>
      </c>
      <c r="AV72" s="108">
        <v>6.6413</v>
      </c>
      <c r="AW72" s="108">
        <v>5.60356</v>
      </c>
      <c r="AX72" s="108">
        <f t="shared" si="46"/>
        <v>0.843744447623206</v>
      </c>
      <c r="AY72" s="118">
        <f t="shared" si="47"/>
        <v>-0.0417190202066736</v>
      </c>
      <c r="AZ72" s="119">
        <f t="shared" si="48"/>
        <v>0.150198488449902</v>
      </c>
      <c r="BA72" s="107">
        <v>399</v>
      </c>
      <c r="BB72" s="108">
        <v>10.18</v>
      </c>
      <c r="BC72" s="108">
        <v>8.80686</v>
      </c>
      <c r="BD72" s="108">
        <f t="shared" si="49"/>
        <v>0.86511394891945</v>
      </c>
      <c r="BE72" s="107">
        <v>80</v>
      </c>
      <c r="BF72" s="108">
        <v>2.2236</v>
      </c>
      <c r="BG72" s="108">
        <v>1.7839</v>
      </c>
      <c r="BH72" s="108">
        <f t="shared" si="50"/>
        <v>0.802257600287822</v>
      </c>
      <c r="BI72" s="138">
        <f t="shared" si="51"/>
        <v>9.35980092342747</v>
      </c>
      <c r="BJ72" s="139">
        <f t="shared" si="52"/>
        <v>620</v>
      </c>
      <c r="BK72" s="140">
        <f t="shared" si="53"/>
        <v>13.825225</v>
      </c>
      <c r="BL72" s="141">
        <f t="shared" si="54"/>
        <v>-0.0628563486316281</v>
      </c>
      <c r="BM72" s="150">
        <f t="shared" si="55"/>
        <v>0.569824545865382</v>
      </c>
      <c r="BN72" s="151">
        <v>156.0934</v>
      </c>
    </row>
    <row r="73" ht="13.5" customHeight="1" spans="1:66">
      <c r="A73" s="61"/>
      <c r="B73" s="105" t="s">
        <v>165</v>
      </c>
      <c r="C73" s="107">
        <v>1078</v>
      </c>
      <c r="D73" s="61">
        <v>25.9627</v>
      </c>
      <c r="E73" s="61">
        <v>25.78839</v>
      </c>
      <c r="F73" s="108">
        <f t="shared" si="37"/>
        <v>0.993286137420222</v>
      </c>
      <c r="G73" s="107">
        <v>1166</v>
      </c>
      <c r="H73" s="108">
        <v>33.619</v>
      </c>
      <c r="I73" s="108">
        <v>33.76129</v>
      </c>
      <c r="J73" s="108">
        <f t="shared" si="38"/>
        <v>1.00423242809126</v>
      </c>
      <c r="K73" s="118">
        <f t="shared" si="29"/>
        <v>0.0109462906710356</v>
      </c>
      <c r="L73" s="119">
        <f t="shared" si="33"/>
        <v>0.309166256598415</v>
      </c>
      <c r="M73" s="107">
        <v>480</v>
      </c>
      <c r="N73" s="108">
        <v>14.0317</v>
      </c>
      <c r="O73" s="108">
        <v>14.39318</v>
      </c>
      <c r="P73" s="108">
        <f t="shared" si="39"/>
        <v>1.02576166822267</v>
      </c>
      <c r="Q73" s="107">
        <v>723</v>
      </c>
      <c r="R73" s="108">
        <v>24.3285</v>
      </c>
      <c r="S73" s="108">
        <v>25.57601</v>
      </c>
      <c r="T73" s="108">
        <f t="shared" si="40"/>
        <v>1.05127771954703</v>
      </c>
      <c r="U73" s="118">
        <f t="shared" si="30"/>
        <v>0.0255160513243662</v>
      </c>
      <c r="V73" s="119">
        <f t="shared" si="34"/>
        <v>0.776953390425188</v>
      </c>
      <c r="W73" s="107">
        <v>233</v>
      </c>
      <c r="X73" s="108">
        <v>5.4664</v>
      </c>
      <c r="Y73" s="108">
        <v>5.61801</v>
      </c>
      <c r="Z73" s="108">
        <f t="shared" si="41"/>
        <v>1.02773488950681</v>
      </c>
      <c r="AA73" s="107">
        <v>143</v>
      </c>
      <c r="AB73" s="108">
        <v>3.8379</v>
      </c>
      <c r="AC73" s="108">
        <v>3.60466</v>
      </c>
      <c r="AD73" s="108">
        <f t="shared" si="42"/>
        <v>0.939227181531567</v>
      </c>
      <c r="AE73" s="118">
        <f t="shared" si="31"/>
        <v>-0.0885077079752382</v>
      </c>
      <c r="AF73" s="119">
        <f t="shared" si="35"/>
        <v>-0.358374228596959</v>
      </c>
      <c r="AG73" s="107">
        <v>81</v>
      </c>
      <c r="AH73" s="108">
        <v>1.6061</v>
      </c>
      <c r="AI73" s="108">
        <v>1.10651</v>
      </c>
      <c r="AJ73" s="108">
        <f t="shared" si="43"/>
        <v>0.688942158022539</v>
      </c>
      <c r="AK73" s="107">
        <v>124</v>
      </c>
      <c r="AL73" s="108">
        <v>2.4978</v>
      </c>
      <c r="AM73" s="108">
        <v>2.14271</v>
      </c>
      <c r="AN73" s="108">
        <f t="shared" si="44"/>
        <v>0.857838898230443</v>
      </c>
      <c r="AO73" s="118">
        <f t="shared" si="32"/>
        <v>0.168896740207904</v>
      </c>
      <c r="AP73" s="119">
        <f t="shared" si="36"/>
        <v>0.936457872048151</v>
      </c>
      <c r="AQ73" s="107">
        <v>237</v>
      </c>
      <c r="AR73" s="108">
        <v>4.0652</v>
      </c>
      <c r="AS73" s="108">
        <v>3.87775</v>
      </c>
      <c r="AT73" s="64">
        <f t="shared" si="45"/>
        <v>0.953889107546984</v>
      </c>
      <c r="AU73" s="107">
        <v>134</v>
      </c>
      <c r="AV73" s="108">
        <v>2.3203</v>
      </c>
      <c r="AW73" s="108">
        <v>1.87361</v>
      </c>
      <c r="AX73" s="108">
        <f t="shared" si="46"/>
        <v>0.807486100935224</v>
      </c>
      <c r="AY73" s="118">
        <f t="shared" si="47"/>
        <v>-0.14640300661176</v>
      </c>
      <c r="AZ73" s="119">
        <f t="shared" si="48"/>
        <v>-0.51683063632261</v>
      </c>
      <c r="BA73" s="107">
        <v>197</v>
      </c>
      <c r="BB73" s="108">
        <v>3.0613</v>
      </c>
      <c r="BC73" s="108">
        <v>2.4565</v>
      </c>
      <c r="BD73" s="108">
        <f t="shared" si="49"/>
        <v>0.802436873223794</v>
      </c>
      <c r="BE73" s="107">
        <v>42</v>
      </c>
      <c r="BF73" s="108">
        <v>0.6345</v>
      </c>
      <c r="BG73" s="108">
        <v>0.5643</v>
      </c>
      <c r="BH73" s="108">
        <f t="shared" si="50"/>
        <v>0.88936170212766</v>
      </c>
      <c r="BI73" s="138">
        <f t="shared" si="51"/>
        <v>17.9483477804045</v>
      </c>
      <c r="BJ73" s="139">
        <f t="shared" si="52"/>
        <v>325.5</v>
      </c>
      <c r="BK73" s="140">
        <f t="shared" si="53"/>
        <v>4.373325</v>
      </c>
      <c r="BL73" s="141">
        <f t="shared" si="54"/>
        <v>0.0869248289038657</v>
      </c>
      <c r="BM73" s="150">
        <f t="shared" si="55"/>
        <v>0.780307347852636</v>
      </c>
      <c r="BN73" s="151">
        <v>85.4117</v>
      </c>
    </row>
    <row r="74" ht="13.5" customHeight="1" spans="1:66">
      <c r="A74" s="61"/>
      <c r="B74" s="105" t="s">
        <v>166</v>
      </c>
      <c r="C74" s="107">
        <v>953</v>
      </c>
      <c r="D74" s="61">
        <v>23.0713</v>
      </c>
      <c r="E74" s="61">
        <v>18.14634</v>
      </c>
      <c r="F74" s="108">
        <f t="shared" si="37"/>
        <v>0.786533051886977</v>
      </c>
      <c r="G74" s="107">
        <v>1398</v>
      </c>
      <c r="H74" s="108">
        <v>35.1671</v>
      </c>
      <c r="I74" s="108">
        <v>27.07265</v>
      </c>
      <c r="J74" s="108">
        <f t="shared" si="38"/>
        <v>0.769828902582243</v>
      </c>
      <c r="K74" s="118">
        <f t="shared" si="29"/>
        <v>-0.0167041493047334</v>
      </c>
      <c r="L74" s="119">
        <f t="shared" si="33"/>
        <v>0.491906907949482</v>
      </c>
      <c r="M74" s="107">
        <v>473</v>
      </c>
      <c r="N74" s="108">
        <v>14.0285</v>
      </c>
      <c r="O74" s="108">
        <v>12.75572</v>
      </c>
      <c r="P74" s="108">
        <f t="shared" si="39"/>
        <v>0.909271839469651</v>
      </c>
      <c r="Q74" s="107">
        <v>859</v>
      </c>
      <c r="R74" s="108">
        <v>25.8889</v>
      </c>
      <c r="S74" s="108">
        <v>22.30567</v>
      </c>
      <c r="T74" s="108">
        <f t="shared" si="40"/>
        <v>0.861592033651488</v>
      </c>
      <c r="U74" s="118">
        <f t="shared" si="30"/>
        <v>-0.0476798058181633</v>
      </c>
      <c r="V74" s="119">
        <f t="shared" si="34"/>
        <v>0.748679807960664</v>
      </c>
      <c r="W74" s="107">
        <v>186</v>
      </c>
      <c r="X74" s="108">
        <v>4.4329</v>
      </c>
      <c r="Y74" s="108">
        <v>2.38908</v>
      </c>
      <c r="Z74" s="108">
        <f t="shared" si="41"/>
        <v>0.538942904193643</v>
      </c>
      <c r="AA74" s="107">
        <v>97</v>
      </c>
      <c r="AB74" s="108">
        <v>2.5793</v>
      </c>
      <c r="AC74" s="108">
        <v>1.60539</v>
      </c>
      <c r="AD74" s="108">
        <f t="shared" si="42"/>
        <v>0.622413057806382</v>
      </c>
      <c r="AE74" s="118">
        <f t="shared" si="31"/>
        <v>0.0834701536127387</v>
      </c>
      <c r="AF74" s="119">
        <f t="shared" si="35"/>
        <v>-0.328030036666834</v>
      </c>
      <c r="AG74" s="107">
        <v>84</v>
      </c>
      <c r="AH74" s="108">
        <v>1.3765</v>
      </c>
      <c r="AI74" s="108">
        <v>1.0154</v>
      </c>
      <c r="AJ74" s="108">
        <f t="shared" si="43"/>
        <v>0.73766799854704</v>
      </c>
      <c r="AK74" s="107">
        <v>244</v>
      </c>
      <c r="AL74" s="108">
        <v>4.2175</v>
      </c>
      <c r="AM74" s="108">
        <v>1.74942</v>
      </c>
      <c r="AN74" s="108">
        <f t="shared" si="44"/>
        <v>0.414800237107291</v>
      </c>
      <c r="AO74" s="118">
        <f t="shared" si="32"/>
        <v>-0.322867761439749</v>
      </c>
      <c r="AP74" s="119">
        <f t="shared" si="36"/>
        <v>0.722887532007091</v>
      </c>
      <c r="AQ74" s="107">
        <v>175</v>
      </c>
      <c r="AR74" s="108">
        <v>2.6927</v>
      </c>
      <c r="AS74" s="108">
        <v>1.67158</v>
      </c>
      <c r="AT74" s="64">
        <f t="shared" si="45"/>
        <v>0.620782114606158</v>
      </c>
      <c r="AU74" s="107">
        <v>124</v>
      </c>
      <c r="AV74" s="108">
        <v>1.4938</v>
      </c>
      <c r="AW74" s="108">
        <v>0.89707</v>
      </c>
      <c r="AX74" s="108">
        <f t="shared" si="46"/>
        <v>0.600528852590708</v>
      </c>
      <c r="AY74" s="118">
        <f t="shared" si="47"/>
        <v>-0.0202532620154492</v>
      </c>
      <c r="AZ74" s="119">
        <f t="shared" si="48"/>
        <v>-0.46334007346343</v>
      </c>
      <c r="BA74" s="107">
        <v>164</v>
      </c>
      <c r="BB74" s="108">
        <v>2.6989</v>
      </c>
      <c r="BC74" s="108">
        <v>2.20419</v>
      </c>
      <c r="BD74" s="108">
        <f t="shared" si="49"/>
        <v>0.816699396050243</v>
      </c>
      <c r="BE74" s="107">
        <v>74</v>
      </c>
      <c r="BF74" s="108">
        <v>0.9876</v>
      </c>
      <c r="BG74" s="108">
        <v>0.5151</v>
      </c>
      <c r="BH74" s="108">
        <f t="shared" si="50"/>
        <v>0.521567436208991</v>
      </c>
      <c r="BI74" s="138">
        <f t="shared" si="51"/>
        <v>9.65573106520859</v>
      </c>
      <c r="BJ74" s="139">
        <f t="shared" si="52"/>
        <v>573.5</v>
      </c>
      <c r="BK74" s="140">
        <f t="shared" si="53"/>
        <v>3.992025</v>
      </c>
      <c r="BL74" s="141">
        <f t="shared" si="54"/>
        <v>-0.295131959841251</v>
      </c>
      <c r="BM74" s="150">
        <f t="shared" si="55"/>
        <v>0.811107481659929</v>
      </c>
      <c r="BN74" s="151">
        <v>71.52</v>
      </c>
    </row>
    <row r="75" ht="13.5" customHeight="1" spans="1:66">
      <c r="A75" s="61"/>
      <c r="B75" s="105" t="s">
        <v>167</v>
      </c>
      <c r="C75" s="107">
        <v>1371</v>
      </c>
      <c r="D75" s="61">
        <v>29.4458</v>
      </c>
      <c r="E75" s="61">
        <v>21.96602</v>
      </c>
      <c r="F75" s="108">
        <f t="shared" si="37"/>
        <v>0.74598143028887</v>
      </c>
      <c r="G75" s="107">
        <v>1618</v>
      </c>
      <c r="H75" s="108">
        <v>42.4761</v>
      </c>
      <c r="I75" s="108">
        <v>35.309984</v>
      </c>
      <c r="J75" s="108">
        <f t="shared" si="38"/>
        <v>0.83129063167287</v>
      </c>
      <c r="K75" s="118">
        <f t="shared" si="29"/>
        <v>0.0853092013840001</v>
      </c>
      <c r="L75" s="119">
        <f t="shared" si="33"/>
        <v>0.607482101901027</v>
      </c>
      <c r="M75" s="107">
        <v>565</v>
      </c>
      <c r="N75" s="108">
        <v>16.099</v>
      </c>
      <c r="O75" s="108">
        <v>14.51761</v>
      </c>
      <c r="P75" s="108">
        <f t="shared" si="39"/>
        <v>0.901770917448289</v>
      </c>
      <c r="Q75" s="107">
        <v>1026</v>
      </c>
      <c r="R75" s="108">
        <v>31.273</v>
      </c>
      <c r="S75" s="108">
        <v>29.04514</v>
      </c>
      <c r="T75" s="108">
        <f t="shared" si="40"/>
        <v>0.928760911968791</v>
      </c>
      <c r="U75" s="118">
        <f t="shared" si="30"/>
        <v>0.0269899945205021</v>
      </c>
      <c r="V75" s="119">
        <f t="shared" si="34"/>
        <v>1.00068330806517</v>
      </c>
      <c r="W75" s="107">
        <v>458</v>
      </c>
      <c r="X75" s="108">
        <v>8.6355</v>
      </c>
      <c r="Y75" s="108">
        <v>4.62971</v>
      </c>
      <c r="Z75" s="108">
        <f t="shared" si="41"/>
        <v>0.5361252967402</v>
      </c>
      <c r="AA75" s="107">
        <v>158</v>
      </c>
      <c r="AB75" s="108">
        <v>4.4243</v>
      </c>
      <c r="AC75" s="108">
        <v>2.52533</v>
      </c>
      <c r="AD75" s="108">
        <f t="shared" si="42"/>
        <v>0.570786339081889</v>
      </c>
      <c r="AE75" s="118">
        <f t="shared" si="31"/>
        <v>0.0346610423416882</v>
      </c>
      <c r="AF75" s="119">
        <f t="shared" si="35"/>
        <v>-0.454538189217035</v>
      </c>
      <c r="AG75" s="107">
        <v>105</v>
      </c>
      <c r="AH75" s="108">
        <v>1.6002</v>
      </c>
      <c r="AI75" s="108">
        <v>1.15186</v>
      </c>
      <c r="AJ75" s="108">
        <f t="shared" si="43"/>
        <v>0.719822522184727</v>
      </c>
      <c r="AK75" s="107">
        <v>168</v>
      </c>
      <c r="AL75" s="108">
        <v>2.966</v>
      </c>
      <c r="AM75" s="108">
        <v>1.61205</v>
      </c>
      <c r="AN75" s="108">
        <f t="shared" si="44"/>
        <v>0.543509777478085</v>
      </c>
      <c r="AO75" s="118">
        <f t="shared" si="32"/>
        <v>-0.176312744706642</v>
      </c>
      <c r="AP75" s="119">
        <f t="shared" si="36"/>
        <v>0.399519038772073</v>
      </c>
      <c r="AQ75" s="107">
        <v>187</v>
      </c>
      <c r="AR75" s="108">
        <v>2.4062</v>
      </c>
      <c r="AS75" s="108">
        <v>1.31439</v>
      </c>
      <c r="AT75" s="64">
        <f t="shared" si="45"/>
        <v>0.546251350677416</v>
      </c>
      <c r="AU75" s="107">
        <v>189</v>
      </c>
      <c r="AV75" s="108">
        <v>2.8764</v>
      </c>
      <c r="AW75" s="108">
        <v>1.654314</v>
      </c>
      <c r="AX75" s="108">
        <f t="shared" si="46"/>
        <v>0.575133500208594</v>
      </c>
      <c r="AY75" s="118">
        <f t="shared" si="47"/>
        <v>0.0288821495311776</v>
      </c>
      <c r="AZ75" s="119">
        <f t="shared" si="48"/>
        <v>0.258617305365987</v>
      </c>
      <c r="BA75" s="107">
        <v>240</v>
      </c>
      <c r="BB75" s="108">
        <v>3.1619</v>
      </c>
      <c r="BC75" s="108">
        <v>1.9529</v>
      </c>
      <c r="BD75" s="108">
        <f t="shared" si="49"/>
        <v>0.61763496631772</v>
      </c>
      <c r="BE75" s="107">
        <v>77</v>
      </c>
      <c r="BF75" s="108">
        <v>0.9364</v>
      </c>
      <c r="BG75" s="108">
        <v>0.47315</v>
      </c>
      <c r="BH75" s="108">
        <f t="shared" si="50"/>
        <v>0.505286202477574</v>
      </c>
      <c r="BI75" s="138">
        <f t="shared" si="51"/>
        <v>16.2318667236224</v>
      </c>
      <c r="BJ75" s="139">
        <f t="shared" si="52"/>
        <v>596.75</v>
      </c>
      <c r="BK75" s="140">
        <f t="shared" si="53"/>
        <v>3.6669125</v>
      </c>
      <c r="BL75" s="141">
        <f t="shared" si="54"/>
        <v>-0.112348763840147</v>
      </c>
      <c r="BM75" s="150">
        <f t="shared" si="55"/>
        <v>0.877675508218547</v>
      </c>
      <c r="BN75" s="151">
        <v>113.9964</v>
      </c>
    </row>
    <row r="76" ht="13.5" customHeight="1" spans="1:66">
      <c r="A76" s="61"/>
      <c r="B76" s="105" t="s">
        <v>168</v>
      </c>
      <c r="C76" s="107">
        <v>250</v>
      </c>
      <c r="D76" s="61">
        <v>6.1171</v>
      </c>
      <c r="E76" s="61">
        <v>3.6614</v>
      </c>
      <c r="F76" s="108">
        <f t="shared" si="37"/>
        <v>0.598551601248958</v>
      </c>
      <c r="G76" s="107">
        <v>312</v>
      </c>
      <c r="H76" s="108">
        <v>8.497</v>
      </c>
      <c r="I76" s="108">
        <v>5.143648</v>
      </c>
      <c r="J76" s="108">
        <f t="shared" si="38"/>
        <v>0.605348711309874</v>
      </c>
      <c r="K76" s="118">
        <f t="shared" si="29"/>
        <v>0.0067971100609161</v>
      </c>
      <c r="L76" s="119">
        <f t="shared" si="33"/>
        <v>0.404830938985087</v>
      </c>
      <c r="M76" s="107">
        <v>89</v>
      </c>
      <c r="N76" s="108">
        <v>2.5124</v>
      </c>
      <c r="O76" s="108">
        <v>1.33365</v>
      </c>
      <c r="P76" s="108">
        <f t="shared" si="39"/>
        <v>0.530827097595924</v>
      </c>
      <c r="Q76" s="107">
        <v>64</v>
      </c>
      <c r="R76" s="108">
        <v>1.9752</v>
      </c>
      <c r="S76" s="108">
        <v>1.26354</v>
      </c>
      <c r="T76" s="108">
        <f t="shared" si="40"/>
        <v>0.639702308626974</v>
      </c>
      <c r="U76" s="118">
        <f t="shared" si="30"/>
        <v>0.10887521103105</v>
      </c>
      <c r="V76" s="119">
        <f t="shared" si="34"/>
        <v>-0.0525700146215274</v>
      </c>
      <c r="W76" s="107">
        <v>58</v>
      </c>
      <c r="X76" s="108">
        <v>1.5064</v>
      </c>
      <c r="Y76" s="108">
        <v>0.78095</v>
      </c>
      <c r="Z76" s="108">
        <f t="shared" si="41"/>
        <v>0.518421402018056</v>
      </c>
      <c r="AA76" s="107">
        <v>65</v>
      </c>
      <c r="AB76" s="108">
        <v>1.8339</v>
      </c>
      <c r="AC76" s="108">
        <v>1.14665</v>
      </c>
      <c r="AD76" s="108">
        <f t="shared" si="42"/>
        <v>0.62525219477616</v>
      </c>
      <c r="AE76" s="118">
        <f t="shared" si="31"/>
        <v>0.106830792758104</v>
      </c>
      <c r="AF76" s="119">
        <f t="shared" si="35"/>
        <v>0.468275817914079</v>
      </c>
      <c r="AG76" s="107">
        <v>36</v>
      </c>
      <c r="AH76" s="108">
        <v>0.675</v>
      </c>
      <c r="AI76" s="108">
        <v>0.53234</v>
      </c>
      <c r="AJ76" s="108">
        <f t="shared" si="43"/>
        <v>0.788651851851852</v>
      </c>
      <c r="AK76" s="107">
        <v>75</v>
      </c>
      <c r="AL76" s="108">
        <v>2.175</v>
      </c>
      <c r="AM76" s="108">
        <v>1.23556</v>
      </c>
      <c r="AN76" s="108">
        <f t="shared" si="44"/>
        <v>0.568073563218391</v>
      </c>
      <c r="AO76" s="118">
        <f t="shared" si="32"/>
        <v>-0.220578288633461</v>
      </c>
      <c r="AP76" s="119">
        <f t="shared" si="36"/>
        <v>1.32099785851148</v>
      </c>
      <c r="AQ76" s="107">
        <v>64</v>
      </c>
      <c r="AR76" s="108">
        <v>1.3694</v>
      </c>
      <c r="AS76" s="108">
        <v>0.98256</v>
      </c>
      <c r="AT76" s="64">
        <f t="shared" si="45"/>
        <v>0.717511318825763</v>
      </c>
      <c r="AU76" s="107">
        <v>78</v>
      </c>
      <c r="AV76" s="108">
        <v>1.9676</v>
      </c>
      <c r="AW76" s="108">
        <v>1.141848</v>
      </c>
      <c r="AX76" s="108">
        <f t="shared" si="46"/>
        <v>0.580325269363692</v>
      </c>
      <c r="AY76" s="118">
        <f t="shared" si="47"/>
        <v>-0.137186049462071</v>
      </c>
      <c r="AZ76" s="119">
        <f t="shared" si="48"/>
        <v>0.162115290669272</v>
      </c>
      <c r="BA76" s="107">
        <v>74</v>
      </c>
      <c r="BB76" s="108">
        <v>1.2777</v>
      </c>
      <c r="BC76" s="108">
        <v>0.99195</v>
      </c>
      <c r="BD76" s="108">
        <f t="shared" si="49"/>
        <v>0.776355952101432</v>
      </c>
      <c r="BE76" s="107">
        <v>30</v>
      </c>
      <c r="BF76" s="108">
        <v>0.5453</v>
      </c>
      <c r="BG76" s="108">
        <v>0.35605</v>
      </c>
      <c r="BH76" s="108">
        <f t="shared" si="50"/>
        <v>0.652943333944618</v>
      </c>
      <c r="BI76" s="138">
        <f t="shared" si="51"/>
        <v>11.6308820832569</v>
      </c>
      <c r="BJ76" s="139">
        <f t="shared" si="52"/>
        <v>232.5</v>
      </c>
      <c r="BK76" s="140">
        <f t="shared" si="53"/>
        <v>2.7593875</v>
      </c>
      <c r="BL76" s="141">
        <f t="shared" si="54"/>
        <v>-0.123412618156815</v>
      </c>
      <c r="BM76" s="150">
        <f t="shared" si="55"/>
        <v>1.78178083572761</v>
      </c>
      <c r="BN76" s="151">
        <v>47.5674</v>
      </c>
    </row>
    <row r="77" ht="13.5" customHeight="1" spans="1:66">
      <c r="A77" s="61"/>
      <c r="B77" s="105" t="s">
        <v>169</v>
      </c>
      <c r="C77" s="107"/>
      <c r="D77" s="61">
        <v>0</v>
      </c>
      <c r="E77" s="61">
        <v>0</v>
      </c>
      <c r="F77" s="108" t="e">
        <f t="shared" si="37"/>
        <v>#DIV/0!</v>
      </c>
      <c r="G77" s="107">
        <v>18</v>
      </c>
      <c r="H77" s="108">
        <v>0.3511</v>
      </c>
      <c r="I77" s="108">
        <v>0.2395</v>
      </c>
      <c r="J77" s="108">
        <f t="shared" si="38"/>
        <v>0.682141839931643</v>
      </c>
      <c r="K77" s="118" t="str">
        <f t="shared" si="29"/>
        <v/>
      </c>
      <c r="L77" s="119" t="str">
        <f t="shared" si="33"/>
        <v/>
      </c>
      <c r="M77" s="107"/>
      <c r="N77" s="108">
        <v>0</v>
      </c>
      <c r="O77" s="108">
        <v>0</v>
      </c>
      <c r="P77" s="108" t="e">
        <f t="shared" si="39"/>
        <v>#DIV/0!</v>
      </c>
      <c r="Q77" s="107"/>
      <c r="R77" s="108">
        <v>0</v>
      </c>
      <c r="S77" s="108">
        <v>0</v>
      </c>
      <c r="T77" s="108" t="e">
        <f t="shared" si="40"/>
        <v>#DIV/0!</v>
      </c>
      <c r="U77" s="118" t="str">
        <f t="shared" si="30"/>
        <v/>
      </c>
      <c r="V77" s="119" t="str">
        <f t="shared" si="34"/>
        <v/>
      </c>
      <c r="W77" s="107"/>
      <c r="X77" s="108">
        <v>0</v>
      </c>
      <c r="Y77" s="108">
        <v>0</v>
      </c>
      <c r="Z77" s="108" t="e">
        <f t="shared" si="41"/>
        <v>#DIV/0!</v>
      </c>
      <c r="AA77" s="107"/>
      <c r="AB77" s="108">
        <v>0</v>
      </c>
      <c r="AC77" s="108">
        <v>0</v>
      </c>
      <c r="AD77" s="108" t="e">
        <f t="shared" si="42"/>
        <v>#DIV/0!</v>
      </c>
      <c r="AE77" s="118" t="str">
        <f t="shared" si="31"/>
        <v/>
      </c>
      <c r="AF77" s="119" t="str">
        <f t="shared" si="35"/>
        <v/>
      </c>
      <c r="AG77" s="107"/>
      <c r="AH77" s="108">
        <v>0</v>
      </c>
      <c r="AI77" s="108">
        <v>0</v>
      </c>
      <c r="AJ77" s="108" t="e">
        <f t="shared" si="43"/>
        <v>#DIV/0!</v>
      </c>
      <c r="AK77" s="107"/>
      <c r="AL77" s="108">
        <v>0</v>
      </c>
      <c r="AM77" s="108">
        <v>0</v>
      </c>
      <c r="AN77" s="108" t="e">
        <f t="shared" si="44"/>
        <v>#DIV/0!</v>
      </c>
      <c r="AO77" s="118" t="str">
        <f t="shared" si="32"/>
        <v/>
      </c>
      <c r="AP77" s="119" t="str">
        <f t="shared" si="36"/>
        <v/>
      </c>
      <c r="AQ77" s="107"/>
      <c r="AR77" s="108">
        <v>0</v>
      </c>
      <c r="AS77" s="108">
        <v>0</v>
      </c>
      <c r="AT77" s="64" t="str">
        <f t="shared" si="45"/>
        <v/>
      </c>
      <c r="AU77" s="107">
        <v>18</v>
      </c>
      <c r="AV77" s="108">
        <v>0.3511</v>
      </c>
      <c r="AW77" s="108">
        <v>0.2395</v>
      </c>
      <c r="AX77" s="108">
        <f t="shared" si="46"/>
        <v>0.682141839931643</v>
      </c>
      <c r="AY77" s="118" t="str">
        <f t="shared" si="47"/>
        <v/>
      </c>
      <c r="AZ77" s="119" t="str">
        <f t="shared" si="48"/>
        <v/>
      </c>
      <c r="BA77" s="107"/>
      <c r="BB77" s="108">
        <v>0</v>
      </c>
      <c r="BC77" s="108">
        <v>0</v>
      </c>
      <c r="BD77" s="108" t="e">
        <f t="shared" si="49"/>
        <v>#DIV/0!</v>
      </c>
      <c r="BE77" s="107"/>
      <c r="BF77" s="108">
        <v>0</v>
      </c>
      <c r="BG77" s="108">
        <v>0</v>
      </c>
      <c r="BH77" s="108" t="e">
        <f t="shared" si="50"/>
        <v>#DIV/0!</v>
      </c>
      <c r="BI77" s="138" t="str">
        <f t="shared" si="51"/>
        <v/>
      </c>
      <c r="BJ77" s="139">
        <f t="shared" si="52"/>
        <v>0</v>
      </c>
      <c r="BK77" s="140">
        <f t="shared" si="53"/>
        <v>0</v>
      </c>
      <c r="BL77" s="141" t="str">
        <f t="shared" si="54"/>
        <v/>
      </c>
      <c r="BM77" s="150" t="str">
        <f t="shared" si="55"/>
        <v/>
      </c>
      <c r="BN77" s="151">
        <v>23.7357</v>
      </c>
    </row>
    <row r="78" ht="13.5" customHeight="1" spans="1:66">
      <c r="A78" s="61"/>
      <c r="B78" s="105" t="s">
        <v>170</v>
      </c>
      <c r="C78" s="107"/>
      <c r="D78" s="61">
        <v>0</v>
      </c>
      <c r="E78" s="61">
        <v>0</v>
      </c>
      <c r="F78" s="108" t="e">
        <f t="shared" si="37"/>
        <v>#DIV/0!</v>
      </c>
      <c r="G78" s="107">
        <v>27</v>
      </c>
      <c r="H78" s="108">
        <v>0.4697</v>
      </c>
      <c r="I78" s="108">
        <v>0.3204</v>
      </c>
      <c r="J78" s="108">
        <f t="shared" si="38"/>
        <v>0.682137534596551</v>
      </c>
      <c r="K78" s="118" t="str">
        <f t="shared" si="29"/>
        <v/>
      </c>
      <c r="L78" s="119" t="str">
        <f t="shared" si="33"/>
        <v/>
      </c>
      <c r="M78" s="107"/>
      <c r="N78" s="108">
        <v>0</v>
      </c>
      <c r="O78" s="108">
        <v>0</v>
      </c>
      <c r="P78" s="108" t="e">
        <f t="shared" si="39"/>
        <v>#DIV/0!</v>
      </c>
      <c r="Q78" s="107"/>
      <c r="R78" s="108">
        <v>0</v>
      </c>
      <c r="S78" s="108">
        <v>0</v>
      </c>
      <c r="T78" s="108" t="e">
        <f t="shared" si="40"/>
        <v>#DIV/0!</v>
      </c>
      <c r="U78" s="118" t="str">
        <f t="shared" si="30"/>
        <v/>
      </c>
      <c r="V78" s="119" t="str">
        <f t="shared" si="34"/>
        <v/>
      </c>
      <c r="W78" s="107"/>
      <c r="X78" s="108">
        <v>0</v>
      </c>
      <c r="Y78" s="108">
        <v>0</v>
      </c>
      <c r="Z78" s="108" t="e">
        <f t="shared" si="41"/>
        <v>#DIV/0!</v>
      </c>
      <c r="AA78" s="107"/>
      <c r="AB78" s="108">
        <v>0</v>
      </c>
      <c r="AC78" s="108">
        <v>0</v>
      </c>
      <c r="AD78" s="108" t="e">
        <f t="shared" si="42"/>
        <v>#DIV/0!</v>
      </c>
      <c r="AE78" s="118" t="str">
        <f t="shared" si="31"/>
        <v/>
      </c>
      <c r="AF78" s="119" t="str">
        <f t="shared" si="35"/>
        <v/>
      </c>
      <c r="AG78" s="107"/>
      <c r="AH78" s="108">
        <v>0</v>
      </c>
      <c r="AI78" s="108">
        <v>0</v>
      </c>
      <c r="AJ78" s="108" t="e">
        <f t="shared" si="43"/>
        <v>#DIV/0!</v>
      </c>
      <c r="AK78" s="107"/>
      <c r="AL78" s="108">
        <v>0</v>
      </c>
      <c r="AM78" s="108">
        <v>0</v>
      </c>
      <c r="AN78" s="108" t="e">
        <f t="shared" si="44"/>
        <v>#DIV/0!</v>
      </c>
      <c r="AO78" s="118" t="str">
        <f t="shared" si="32"/>
        <v/>
      </c>
      <c r="AP78" s="119" t="str">
        <f t="shared" si="36"/>
        <v/>
      </c>
      <c r="AQ78" s="107"/>
      <c r="AR78" s="108">
        <v>0</v>
      </c>
      <c r="AS78" s="108">
        <v>0</v>
      </c>
      <c r="AT78" s="64" t="str">
        <f t="shared" si="45"/>
        <v/>
      </c>
      <c r="AU78" s="107">
        <v>27</v>
      </c>
      <c r="AV78" s="108">
        <v>0.4697</v>
      </c>
      <c r="AW78" s="108">
        <v>0.3204</v>
      </c>
      <c r="AX78" s="108">
        <f t="shared" si="46"/>
        <v>0.682137534596551</v>
      </c>
      <c r="AY78" s="118" t="str">
        <f t="shared" si="47"/>
        <v/>
      </c>
      <c r="AZ78" s="119" t="str">
        <f t="shared" si="48"/>
        <v/>
      </c>
      <c r="BA78" s="107"/>
      <c r="BB78" s="108">
        <v>0</v>
      </c>
      <c r="BC78" s="108">
        <v>0</v>
      </c>
      <c r="BD78" s="108" t="e">
        <f t="shared" si="49"/>
        <v>#DIV/0!</v>
      </c>
      <c r="BE78" s="107"/>
      <c r="BF78" s="108">
        <v>0</v>
      </c>
      <c r="BG78" s="108">
        <v>0</v>
      </c>
      <c r="BH78" s="108" t="e">
        <f t="shared" si="50"/>
        <v>#DIV/0!</v>
      </c>
      <c r="BI78" s="138" t="str">
        <f t="shared" si="51"/>
        <v/>
      </c>
      <c r="BJ78" s="139">
        <f t="shared" si="52"/>
        <v>0</v>
      </c>
      <c r="BK78" s="140">
        <f t="shared" si="53"/>
        <v>0</v>
      </c>
      <c r="BL78" s="141" t="str">
        <f t="shared" si="54"/>
        <v/>
      </c>
      <c r="BM78" s="150" t="str">
        <f t="shared" si="55"/>
        <v/>
      </c>
      <c r="BN78" s="151">
        <v>23.6554</v>
      </c>
    </row>
    <row r="79" ht="13.5" customHeight="1" spans="1:66">
      <c r="A79" s="62" t="s">
        <v>171</v>
      </c>
      <c r="B79" s="109"/>
      <c r="C79" s="84">
        <v>18969</v>
      </c>
      <c r="D79" s="61">
        <v>421.3977</v>
      </c>
      <c r="E79" s="61">
        <v>343.23788</v>
      </c>
      <c r="F79" s="64">
        <f t="shared" si="37"/>
        <v>0.814522433321302</v>
      </c>
      <c r="G79" s="84">
        <v>23286</v>
      </c>
      <c r="H79" s="64">
        <v>580.1171</v>
      </c>
      <c r="I79" s="64">
        <v>452.903634</v>
      </c>
      <c r="J79" s="64">
        <f t="shared" si="38"/>
        <v>0.780710711682176</v>
      </c>
      <c r="K79" s="120">
        <f t="shared" si="29"/>
        <v>-0.033811721639126</v>
      </c>
      <c r="L79" s="121">
        <f t="shared" si="33"/>
        <v>0.319503645693185</v>
      </c>
      <c r="M79" s="63">
        <v>7053</v>
      </c>
      <c r="N79" s="64">
        <v>198.8003</v>
      </c>
      <c r="O79" s="64">
        <v>172.155136</v>
      </c>
      <c r="P79" s="64">
        <f t="shared" si="39"/>
        <v>0.865970202258246</v>
      </c>
      <c r="Q79" s="84">
        <v>12291</v>
      </c>
      <c r="R79" s="64">
        <v>352.9504</v>
      </c>
      <c r="S79" s="64">
        <v>304.980628</v>
      </c>
      <c r="T79" s="64">
        <f t="shared" si="40"/>
        <v>0.864089197802297</v>
      </c>
      <c r="U79" s="120">
        <f t="shared" si="30"/>
        <v>-0.00188100445594885</v>
      </c>
      <c r="V79" s="121">
        <f t="shared" si="34"/>
        <v>0.771545334552203</v>
      </c>
      <c r="W79" s="63">
        <v>4739</v>
      </c>
      <c r="X79" s="64">
        <v>100.7567</v>
      </c>
      <c r="Y79" s="64">
        <v>75.622608</v>
      </c>
      <c r="Z79" s="64">
        <f t="shared" si="41"/>
        <v>0.750546693172762</v>
      </c>
      <c r="AA79" s="84">
        <v>2635</v>
      </c>
      <c r="AB79" s="64">
        <v>73.0708</v>
      </c>
      <c r="AC79" s="64">
        <v>47.248238</v>
      </c>
      <c r="AD79" s="64">
        <f t="shared" si="42"/>
        <v>0.646609014818505</v>
      </c>
      <c r="AE79" s="120">
        <f t="shared" si="31"/>
        <v>-0.103937678354257</v>
      </c>
      <c r="AF79" s="121">
        <f t="shared" si="35"/>
        <v>-0.375210148795715</v>
      </c>
      <c r="AG79" s="63">
        <v>2405</v>
      </c>
      <c r="AH79" s="64">
        <v>42.9724</v>
      </c>
      <c r="AI79" s="64">
        <v>35.173206</v>
      </c>
      <c r="AJ79" s="64">
        <f t="shared" si="43"/>
        <v>0.818506902104607</v>
      </c>
      <c r="AK79" s="84">
        <v>3979</v>
      </c>
      <c r="AL79" s="64">
        <v>80.225</v>
      </c>
      <c r="AM79" s="64">
        <v>47.182912</v>
      </c>
      <c r="AN79" s="64">
        <f t="shared" si="44"/>
        <v>0.588132277968214</v>
      </c>
      <c r="AO79" s="120">
        <f t="shared" si="32"/>
        <v>-0.230374624136392</v>
      </c>
      <c r="AP79" s="121">
        <f t="shared" si="36"/>
        <v>0.341444734949666</v>
      </c>
      <c r="AQ79" s="63">
        <v>3354</v>
      </c>
      <c r="AR79" s="64">
        <v>53.9216</v>
      </c>
      <c r="AS79" s="64">
        <v>45.430846</v>
      </c>
      <c r="AT79" s="64">
        <f t="shared" si="45"/>
        <v>0.842535199252248</v>
      </c>
      <c r="AU79" s="84">
        <v>3274</v>
      </c>
      <c r="AV79" s="64">
        <v>57.0655</v>
      </c>
      <c r="AW79" s="64">
        <v>40.902516</v>
      </c>
      <c r="AX79" s="64">
        <f t="shared" si="46"/>
        <v>0.716764349738458</v>
      </c>
      <c r="AY79" s="120">
        <f t="shared" si="47"/>
        <v>-0.125770849513789</v>
      </c>
      <c r="AZ79" s="121">
        <f t="shared" si="48"/>
        <v>-0.0996752294685421</v>
      </c>
      <c r="BA79" s="63">
        <v>4792</v>
      </c>
      <c r="BB79" s="64">
        <v>85.4894</v>
      </c>
      <c r="BC79" s="64">
        <v>57.480822</v>
      </c>
      <c r="BD79" s="64">
        <f t="shared" si="49"/>
        <v>0.67237367439706</v>
      </c>
      <c r="BE79" s="142">
        <v>1107</v>
      </c>
      <c r="BF79" s="143">
        <v>16.8054</v>
      </c>
      <c r="BG79" s="143">
        <v>12.58934</v>
      </c>
      <c r="BH79" s="143">
        <f t="shared" si="50"/>
        <v>0.749124686112797</v>
      </c>
      <c r="BI79" s="138">
        <f t="shared" si="51"/>
        <v>11.6748687921739</v>
      </c>
      <c r="BJ79" s="144">
        <f t="shared" si="52"/>
        <v>8579.25</v>
      </c>
      <c r="BK79" s="145">
        <f t="shared" si="53"/>
        <v>97.567385</v>
      </c>
      <c r="BL79" s="141">
        <f t="shared" si="54"/>
        <v>0.0767510117157375</v>
      </c>
      <c r="BM79" s="150">
        <f t="shared" si="55"/>
        <v>0.697390218254012</v>
      </c>
      <c r="BN79" s="151">
        <f>SUM(BN62:BN78)</f>
        <v>1471.5063</v>
      </c>
    </row>
    <row r="80" ht="13.5" customHeight="1" spans="1:66">
      <c r="A80" s="62" t="s">
        <v>73</v>
      </c>
      <c r="B80" s="62" t="s">
        <v>172</v>
      </c>
      <c r="C80" s="84">
        <v>113</v>
      </c>
      <c r="D80" s="61">
        <v>2.8335</v>
      </c>
      <c r="E80" s="61">
        <v>2.192999</v>
      </c>
      <c r="F80" s="64">
        <f t="shared" si="37"/>
        <v>0.773954120345862</v>
      </c>
      <c r="G80" s="84">
        <v>136</v>
      </c>
      <c r="H80" s="64">
        <v>2.9933</v>
      </c>
      <c r="I80" s="64">
        <v>2.31856</v>
      </c>
      <c r="J80" s="64">
        <f t="shared" si="38"/>
        <v>0.774583235893496</v>
      </c>
      <c r="K80" s="118">
        <f t="shared" si="29"/>
        <v>0.000629115547633563</v>
      </c>
      <c r="L80" s="119">
        <f t="shared" si="33"/>
        <v>0.0572553840653829</v>
      </c>
      <c r="M80" s="84">
        <v>48</v>
      </c>
      <c r="N80" s="64">
        <v>1.3493</v>
      </c>
      <c r="O80" s="64">
        <v>0.98912</v>
      </c>
      <c r="P80" s="64">
        <f t="shared" si="39"/>
        <v>0.733061587489809</v>
      </c>
      <c r="Q80" s="84">
        <v>44</v>
      </c>
      <c r="R80" s="64">
        <v>1.1202</v>
      </c>
      <c r="S80" s="64">
        <v>0.89886</v>
      </c>
      <c r="T80" s="64">
        <f t="shared" si="40"/>
        <v>0.802410283877879</v>
      </c>
      <c r="U80" s="118">
        <f t="shared" si="30"/>
        <v>0.0693486963880695</v>
      </c>
      <c r="V80" s="119">
        <f t="shared" si="34"/>
        <v>-0.0912528307990941</v>
      </c>
      <c r="W80" s="84">
        <v>16</v>
      </c>
      <c r="X80" s="64">
        <v>0.4068</v>
      </c>
      <c r="Y80" s="64">
        <v>0.34637</v>
      </c>
      <c r="Z80" s="64">
        <f t="shared" si="41"/>
        <v>0.851450344149459</v>
      </c>
      <c r="AA80" s="84">
        <v>22</v>
      </c>
      <c r="AB80" s="64">
        <v>0.7411</v>
      </c>
      <c r="AC80" s="64">
        <v>0.54624</v>
      </c>
      <c r="AD80" s="64">
        <f t="shared" si="42"/>
        <v>0.737066522736473</v>
      </c>
      <c r="AE80" s="118">
        <f t="shared" si="31"/>
        <v>-0.114383821412986</v>
      </c>
      <c r="AF80" s="119">
        <f t="shared" si="35"/>
        <v>0.577041891618789</v>
      </c>
      <c r="AG80" s="84">
        <v>12</v>
      </c>
      <c r="AH80" s="64">
        <v>0.321</v>
      </c>
      <c r="AI80" s="64">
        <v>0.271394</v>
      </c>
      <c r="AJ80" s="64">
        <f t="shared" si="43"/>
        <v>0.845464174454829</v>
      </c>
      <c r="AK80" s="84">
        <v>10</v>
      </c>
      <c r="AL80" s="64">
        <v>0.3061</v>
      </c>
      <c r="AM80" s="64">
        <v>0.25709</v>
      </c>
      <c r="AN80" s="64">
        <f t="shared" si="44"/>
        <v>0.839888925187847</v>
      </c>
      <c r="AO80" s="118">
        <f t="shared" si="32"/>
        <v>-0.0055752492669815</v>
      </c>
      <c r="AP80" s="119">
        <f t="shared" si="36"/>
        <v>-0.0527056604051673</v>
      </c>
      <c r="AQ80" s="84">
        <v>36</v>
      </c>
      <c r="AR80" s="64">
        <v>0.7206</v>
      </c>
      <c r="AS80" s="64">
        <v>0.559265</v>
      </c>
      <c r="AT80" s="64">
        <f t="shared" si="45"/>
        <v>0.776110185956148</v>
      </c>
      <c r="AU80" s="84">
        <v>29</v>
      </c>
      <c r="AV80" s="64">
        <v>0.3719</v>
      </c>
      <c r="AW80" s="64">
        <v>0.31211</v>
      </c>
      <c r="AX80" s="64">
        <f t="shared" si="46"/>
        <v>0.839230976068836</v>
      </c>
      <c r="AY80" s="118">
        <f t="shared" si="47"/>
        <v>0.063120790112688</v>
      </c>
      <c r="AZ80" s="119">
        <f t="shared" si="48"/>
        <v>-0.441928245107418</v>
      </c>
      <c r="BA80" s="84">
        <v>12</v>
      </c>
      <c r="BB80" s="64">
        <v>0.3258</v>
      </c>
      <c r="BC80" s="64">
        <v>0.275486</v>
      </c>
      <c r="BD80" s="64">
        <f t="shared" si="49"/>
        <v>0.845567833026396</v>
      </c>
      <c r="BE80" s="107">
        <v>31</v>
      </c>
      <c r="BF80" s="137">
        <v>0.454</v>
      </c>
      <c r="BG80" s="137">
        <v>0.30426</v>
      </c>
      <c r="BH80" s="137">
        <f t="shared" si="50"/>
        <v>0.670176211453745</v>
      </c>
      <c r="BI80" s="138">
        <f t="shared" si="51"/>
        <v>21.5299853157122</v>
      </c>
      <c r="BJ80" s="139">
        <f t="shared" si="52"/>
        <v>240.25</v>
      </c>
      <c r="BK80" s="140">
        <f t="shared" si="53"/>
        <v>2.358015</v>
      </c>
      <c r="BL80" s="141">
        <f t="shared" si="54"/>
        <v>-0.175391621572652</v>
      </c>
      <c r="BM80" s="150">
        <f t="shared" si="55"/>
        <v>7.55947307667178</v>
      </c>
      <c r="BN80" s="151">
        <v>73.3096</v>
      </c>
    </row>
    <row r="81" ht="13.5" customHeight="1" spans="1:66">
      <c r="A81" s="61"/>
      <c r="B81" s="105" t="s">
        <v>173</v>
      </c>
      <c r="C81" s="107">
        <v>705</v>
      </c>
      <c r="D81" s="61">
        <v>17.9436</v>
      </c>
      <c r="E81" s="61">
        <v>15.11702</v>
      </c>
      <c r="F81" s="108">
        <f t="shared" si="37"/>
        <v>0.842474196928153</v>
      </c>
      <c r="G81" s="107">
        <v>643</v>
      </c>
      <c r="H81" s="108">
        <v>17.3738</v>
      </c>
      <c r="I81" s="108">
        <v>13.46189</v>
      </c>
      <c r="J81" s="108">
        <f t="shared" si="38"/>
        <v>0.774838550000575</v>
      </c>
      <c r="K81" s="118">
        <f t="shared" si="29"/>
        <v>-0.0676356469275773</v>
      </c>
      <c r="L81" s="119">
        <f t="shared" si="33"/>
        <v>-0.109487848795596</v>
      </c>
      <c r="M81" s="107">
        <v>132</v>
      </c>
      <c r="N81" s="108">
        <v>3.629</v>
      </c>
      <c r="O81" s="108">
        <v>2.88966</v>
      </c>
      <c r="P81" s="108">
        <f t="shared" si="39"/>
        <v>0.796268944612841</v>
      </c>
      <c r="Q81" s="107">
        <v>105</v>
      </c>
      <c r="R81" s="108">
        <v>2.9726</v>
      </c>
      <c r="S81" s="108">
        <v>2.30877</v>
      </c>
      <c r="T81" s="108">
        <f t="shared" si="40"/>
        <v>0.776683711229227</v>
      </c>
      <c r="U81" s="118">
        <f t="shared" si="30"/>
        <v>-0.0195852333836141</v>
      </c>
      <c r="V81" s="119">
        <f t="shared" si="34"/>
        <v>-0.201023649841158</v>
      </c>
      <c r="W81" s="107">
        <v>156</v>
      </c>
      <c r="X81" s="108">
        <v>4.1677</v>
      </c>
      <c r="Y81" s="108">
        <v>3.57251</v>
      </c>
      <c r="Z81" s="108">
        <f t="shared" si="41"/>
        <v>0.857189816925403</v>
      </c>
      <c r="AA81" s="107">
        <v>138</v>
      </c>
      <c r="AB81" s="108">
        <v>4.2022</v>
      </c>
      <c r="AC81" s="108">
        <v>3.20141</v>
      </c>
      <c r="AD81" s="108">
        <f t="shared" si="42"/>
        <v>0.761841416400933</v>
      </c>
      <c r="AE81" s="118">
        <f t="shared" si="31"/>
        <v>-0.0953484005244696</v>
      </c>
      <c r="AF81" s="119">
        <f t="shared" si="35"/>
        <v>-0.103876546181816</v>
      </c>
      <c r="AG81" s="107">
        <v>180</v>
      </c>
      <c r="AH81" s="108">
        <v>4.4296</v>
      </c>
      <c r="AI81" s="108">
        <v>3.87788</v>
      </c>
      <c r="AJ81" s="108">
        <f t="shared" si="43"/>
        <v>0.875446992956475</v>
      </c>
      <c r="AK81" s="107">
        <v>144</v>
      </c>
      <c r="AL81" s="108">
        <v>3.7131</v>
      </c>
      <c r="AM81" s="108">
        <v>3.18592</v>
      </c>
      <c r="AN81" s="108">
        <f t="shared" si="44"/>
        <v>0.858021599202823</v>
      </c>
      <c r="AO81" s="118">
        <f t="shared" si="32"/>
        <v>-0.017425393753652</v>
      </c>
      <c r="AP81" s="119">
        <f t="shared" si="36"/>
        <v>-0.178437703074876</v>
      </c>
      <c r="AQ81" s="107">
        <v>215</v>
      </c>
      <c r="AR81" s="108">
        <v>5.0727</v>
      </c>
      <c r="AS81" s="108">
        <v>4.28873</v>
      </c>
      <c r="AT81" s="64">
        <f t="shared" si="45"/>
        <v>0.845453111755081</v>
      </c>
      <c r="AU81" s="107">
        <v>230</v>
      </c>
      <c r="AV81" s="108">
        <v>5.9268</v>
      </c>
      <c r="AW81" s="108">
        <v>4.35768</v>
      </c>
      <c r="AX81" s="108">
        <f t="shared" si="46"/>
        <v>0.735250050617534</v>
      </c>
      <c r="AY81" s="118">
        <f t="shared" si="47"/>
        <v>-0.110203061137547</v>
      </c>
      <c r="AZ81" s="119">
        <f t="shared" si="48"/>
        <v>0.0160770204699294</v>
      </c>
      <c r="BA81" s="107">
        <v>332</v>
      </c>
      <c r="BB81" s="108">
        <v>7.4404</v>
      </c>
      <c r="BC81" s="108">
        <v>6.24181</v>
      </c>
      <c r="BD81" s="108">
        <f t="shared" si="49"/>
        <v>0.838907854416429</v>
      </c>
      <c r="BE81" s="107">
        <v>26</v>
      </c>
      <c r="BF81" s="108">
        <v>0.5591</v>
      </c>
      <c r="BG81" s="108">
        <v>0.40811</v>
      </c>
      <c r="BH81" s="108">
        <f t="shared" si="50"/>
        <v>0.729940976569487</v>
      </c>
      <c r="BI81" s="138">
        <f t="shared" si="51"/>
        <v>27.3070530018482</v>
      </c>
      <c r="BJ81" s="139">
        <f t="shared" si="52"/>
        <v>201.5</v>
      </c>
      <c r="BK81" s="140">
        <f t="shared" si="53"/>
        <v>3.1628525</v>
      </c>
      <c r="BL81" s="141">
        <f t="shared" si="54"/>
        <v>-0.108966877846943</v>
      </c>
      <c r="BM81" s="150">
        <f t="shared" si="55"/>
        <v>-0.493279593579427</v>
      </c>
      <c r="BN81" s="151">
        <v>114.5053</v>
      </c>
    </row>
    <row r="82" ht="13.5" customHeight="1" spans="1:66">
      <c r="A82" s="62" t="s">
        <v>174</v>
      </c>
      <c r="B82" s="109"/>
      <c r="C82" s="84">
        <v>818</v>
      </c>
      <c r="D82" s="61">
        <v>20.7771</v>
      </c>
      <c r="E82" s="61">
        <v>17.310019</v>
      </c>
      <c r="F82" s="64">
        <f t="shared" si="37"/>
        <v>0.833129695674565</v>
      </c>
      <c r="G82" s="84">
        <v>779</v>
      </c>
      <c r="H82" s="64">
        <v>20.3671</v>
      </c>
      <c r="I82" s="64">
        <v>15.78045</v>
      </c>
      <c r="J82" s="64">
        <f t="shared" si="38"/>
        <v>0.774801027146722</v>
      </c>
      <c r="K82" s="120">
        <f t="shared" si="29"/>
        <v>-0.058328668527843</v>
      </c>
      <c r="L82" s="121">
        <f t="shared" si="33"/>
        <v>-0.0883632190120649</v>
      </c>
      <c r="M82" s="63">
        <v>180</v>
      </c>
      <c r="N82" s="64">
        <v>4.9783</v>
      </c>
      <c r="O82" s="64">
        <v>3.87878</v>
      </c>
      <c r="P82" s="64">
        <f t="shared" si="39"/>
        <v>0.779137456561477</v>
      </c>
      <c r="Q82" s="84">
        <v>149</v>
      </c>
      <c r="R82" s="64">
        <v>4.0928</v>
      </c>
      <c r="S82" s="64">
        <v>3.20763</v>
      </c>
      <c r="T82" s="64">
        <f t="shared" si="40"/>
        <v>0.783725078186083</v>
      </c>
      <c r="U82" s="120">
        <f t="shared" si="30"/>
        <v>0.00458762162460602</v>
      </c>
      <c r="V82" s="121">
        <f t="shared" si="34"/>
        <v>-0.173031210844647</v>
      </c>
      <c r="W82" s="63">
        <v>172</v>
      </c>
      <c r="X82" s="64">
        <v>4.5745</v>
      </c>
      <c r="Y82" s="64">
        <v>3.91888</v>
      </c>
      <c r="Z82" s="64">
        <f t="shared" si="41"/>
        <v>0.856679418515685</v>
      </c>
      <c r="AA82" s="84">
        <v>160</v>
      </c>
      <c r="AB82" s="64">
        <v>4.9433</v>
      </c>
      <c r="AC82" s="64">
        <v>3.74765</v>
      </c>
      <c r="AD82" s="64">
        <f t="shared" si="42"/>
        <v>0.758127162017276</v>
      </c>
      <c r="AE82" s="120">
        <f t="shared" si="31"/>
        <v>-0.0985522564984087</v>
      </c>
      <c r="AF82" s="121">
        <f t="shared" si="35"/>
        <v>-0.0436936063365041</v>
      </c>
      <c r="AG82" s="63">
        <v>192</v>
      </c>
      <c r="AH82" s="64">
        <v>4.7506</v>
      </c>
      <c r="AI82" s="64">
        <v>4.149274</v>
      </c>
      <c r="AJ82" s="64">
        <f t="shared" si="43"/>
        <v>0.873421041552646</v>
      </c>
      <c r="AK82" s="84">
        <v>154</v>
      </c>
      <c r="AL82" s="64">
        <v>4.0192</v>
      </c>
      <c r="AM82" s="64">
        <v>3.44301</v>
      </c>
      <c r="AN82" s="64">
        <f t="shared" si="44"/>
        <v>0.856640625</v>
      </c>
      <c r="AO82" s="120">
        <f t="shared" si="32"/>
        <v>-0.0167804165526456</v>
      </c>
      <c r="AP82" s="121">
        <f t="shared" si="36"/>
        <v>-0.170213873559567</v>
      </c>
      <c r="AQ82" s="63">
        <v>251</v>
      </c>
      <c r="AR82" s="64">
        <v>5.7933</v>
      </c>
      <c r="AS82" s="64">
        <v>4.847995</v>
      </c>
      <c r="AT82" s="64">
        <f t="shared" si="45"/>
        <v>0.836827887387154</v>
      </c>
      <c r="AU82" s="84">
        <v>259</v>
      </c>
      <c r="AV82" s="64">
        <v>6.2987</v>
      </c>
      <c r="AW82" s="64">
        <v>4.66979</v>
      </c>
      <c r="AX82" s="64">
        <f t="shared" si="46"/>
        <v>0.741389493069998</v>
      </c>
      <c r="AY82" s="120">
        <f t="shared" si="47"/>
        <v>-0.0954383943171557</v>
      </c>
      <c r="AZ82" s="121">
        <f t="shared" si="48"/>
        <v>-0.0367584950066988</v>
      </c>
      <c r="BA82" s="63">
        <v>344</v>
      </c>
      <c r="BB82" s="64">
        <v>7.7662</v>
      </c>
      <c r="BC82" s="64">
        <v>6.517296</v>
      </c>
      <c r="BD82" s="64">
        <f t="shared" si="49"/>
        <v>0.839187247302413</v>
      </c>
      <c r="BE82" s="142">
        <v>57</v>
      </c>
      <c r="BF82" s="143">
        <v>1.0131</v>
      </c>
      <c r="BG82" s="143">
        <v>0.71237</v>
      </c>
      <c r="BH82" s="143">
        <f t="shared" si="50"/>
        <v>0.70315862205113</v>
      </c>
      <c r="BI82" s="138">
        <f t="shared" si="51"/>
        <v>24.7181785279505</v>
      </c>
      <c r="BJ82" s="144">
        <f t="shared" si="52"/>
        <v>441.75</v>
      </c>
      <c r="BK82" s="145">
        <f t="shared" si="53"/>
        <v>5.5208675</v>
      </c>
      <c r="BL82" s="141">
        <f t="shared" si="54"/>
        <v>-0.136028625251283</v>
      </c>
      <c r="BM82" s="150">
        <f t="shared" si="55"/>
        <v>-0.152889864139975</v>
      </c>
      <c r="BN82" s="151">
        <f>SUM(BN80:BN81)</f>
        <v>187.8149</v>
      </c>
    </row>
    <row r="83" ht="13.5" customHeight="1" spans="1:66">
      <c r="A83" s="62" t="s">
        <v>175</v>
      </c>
      <c r="B83" s="62" t="s">
        <v>176</v>
      </c>
      <c r="C83" s="84">
        <v>458</v>
      </c>
      <c r="D83" s="61">
        <v>10.4175</v>
      </c>
      <c r="E83" s="61">
        <v>6.45535</v>
      </c>
      <c r="F83" s="64">
        <f t="shared" si="37"/>
        <v>0.61966402687785</v>
      </c>
      <c r="G83" s="84">
        <v>166</v>
      </c>
      <c r="H83" s="64">
        <v>5.4941</v>
      </c>
      <c r="I83" s="64">
        <v>2.5658</v>
      </c>
      <c r="J83" s="64">
        <f t="shared" si="38"/>
        <v>0.467010065342822</v>
      </c>
      <c r="K83" s="118">
        <f t="shared" si="29"/>
        <v>-0.152653961535027</v>
      </c>
      <c r="L83" s="119">
        <f t="shared" si="33"/>
        <v>-0.602531233782831</v>
      </c>
      <c r="M83" s="84">
        <v>166</v>
      </c>
      <c r="N83" s="64">
        <v>4.806</v>
      </c>
      <c r="O83" s="64">
        <v>2.84995</v>
      </c>
      <c r="P83" s="64">
        <f t="shared" si="39"/>
        <v>0.592998335414066</v>
      </c>
      <c r="Q83" s="84">
        <v>86</v>
      </c>
      <c r="R83" s="64">
        <v>2.9731</v>
      </c>
      <c r="S83" s="64">
        <v>1.372</v>
      </c>
      <c r="T83" s="64">
        <f t="shared" si="40"/>
        <v>0.461471191685446</v>
      </c>
      <c r="U83" s="118">
        <f t="shared" si="30"/>
        <v>-0.13152714372862</v>
      </c>
      <c r="V83" s="119">
        <f t="shared" si="34"/>
        <v>-0.518588045404305</v>
      </c>
      <c r="W83" s="84">
        <v>79</v>
      </c>
      <c r="X83" s="64">
        <v>2.2316</v>
      </c>
      <c r="Y83" s="64">
        <v>1.36525</v>
      </c>
      <c r="Z83" s="64">
        <f t="shared" si="41"/>
        <v>0.611780785086933</v>
      </c>
      <c r="AA83" s="84">
        <v>31</v>
      </c>
      <c r="AB83" s="64">
        <v>0.96</v>
      </c>
      <c r="AC83" s="64">
        <v>0.4332</v>
      </c>
      <c r="AD83" s="64">
        <f t="shared" si="42"/>
        <v>0.45125</v>
      </c>
      <c r="AE83" s="118">
        <f t="shared" si="31"/>
        <v>-0.160530785086933</v>
      </c>
      <c r="AF83" s="119">
        <f t="shared" si="35"/>
        <v>-0.682695477018861</v>
      </c>
      <c r="AG83" s="84">
        <v>123</v>
      </c>
      <c r="AH83" s="64">
        <v>2.0942</v>
      </c>
      <c r="AI83" s="64">
        <v>1.2057</v>
      </c>
      <c r="AJ83" s="64">
        <f t="shared" si="43"/>
        <v>0.575732976793047</v>
      </c>
      <c r="AK83" s="84">
        <v>49</v>
      </c>
      <c r="AL83" s="64">
        <v>1.561</v>
      </c>
      <c r="AM83" s="64">
        <v>0.7606</v>
      </c>
      <c r="AN83" s="64">
        <f t="shared" si="44"/>
        <v>0.487251761691224</v>
      </c>
      <c r="AO83" s="118">
        <f t="shared" si="32"/>
        <v>-0.0884812151018238</v>
      </c>
      <c r="AP83" s="119">
        <f t="shared" si="36"/>
        <v>-0.369163141743385</v>
      </c>
      <c r="AQ83" s="84">
        <v>84</v>
      </c>
      <c r="AR83" s="64">
        <v>1.1903</v>
      </c>
      <c r="AS83" s="64">
        <v>0.94205</v>
      </c>
      <c r="AT83" s="64">
        <f t="shared" si="45"/>
        <v>0.791439132991683</v>
      </c>
      <c r="AU83" s="84"/>
      <c r="AV83" s="64">
        <v>0</v>
      </c>
      <c r="AW83" s="64">
        <v>0</v>
      </c>
      <c r="AX83" s="64" t="e">
        <f t="shared" si="46"/>
        <v>#DIV/0!</v>
      </c>
      <c r="AY83" s="118" t="str">
        <f t="shared" si="47"/>
        <v/>
      </c>
      <c r="AZ83" s="119">
        <f t="shared" si="48"/>
        <v>-1</v>
      </c>
      <c r="BA83" s="84">
        <v>40</v>
      </c>
      <c r="BB83" s="64">
        <v>0.5221</v>
      </c>
      <c r="BC83" s="64">
        <v>0.50143</v>
      </c>
      <c r="BD83" s="64">
        <f t="shared" si="49"/>
        <v>0.960409883164145</v>
      </c>
      <c r="BE83" s="107"/>
      <c r="BF83" s="137">
        <v>0</v>
      </c>
      <c r="BG83" s="137">
        <v>0</v>
      </c>
      <c r="BH83" s="137" t="e">
        <f t="shared" si="50"/>
        <v>#DIV/0!</v>
      </c>
      <c r="BI83" s="138" t="str">
        <f t="shared" si="51"/>
        <v/>
      </c>
      <c r="BJ83" s="139">
        <f t="shared" si="52"/>
        <v>0</v>
      </c>
      <c r="BK83" s="140">
        <f t="shared" si="53"/>
        <v>0</v>
      </c>
      <c r="BL83" s="141" t="str">
        <f t="shared" si="54"/>
        <v/>
      </c>
      <c r="BM83" s="150">
        <f t="shared" si="55"/>
        <v>-1</v>
      </c>
      <c r="BN83" s="151">
        <v>0.1566</v>
      </c>
    </row>
    <row r="84" ht="13.5" customHeight="1" spans="1:66">
      <c r="A84" s="61"/>
      <c r="B84" s="105" t="s">
        <v>177</v>
      </c>
      <c r="C84" s="107">
        <v>42</v>
      </c>
      <c r="D84" s="61">
        <v>1.1905</v>
      </c>
      <c r="E84" s="61">
        <v>0.6309</v>
      </c>
      <c r="F84" s="108">
        <f t="shared" si="37"/>
        <v>0.529945401091978</v>
      </c>
      <c r="G84" s="107"/>
      <c r="H84" s="108">
        <v>0</v>
      </c>
      <c r="I84" s="108">
        <v>0</v>
      </c>
      <c r="J84" s="108" t="e">
        <f t="shared" si="38"/>
        <v>#DIV/0!</v>
      </c>
      <c r="K84" s="118" t="str">
        <f t="shared" si="29"/>
        <v/>
      </c>
      <c r="L84" s="119">
        <f t="shared" si="33"/>
        <v>-1</v>
      </c>
      <c r="M84" s="107">
        <v>42</v>
      </c>
      <c r="N84" s="108">
        <v>1.1905</v>
      </c>
      <c r="O84" s="108">
        <v>0.6309</v>
      </c>
      <c r="P84" s="108">
        <f t="shared" si="39"/>
        <v>0.529945401091978</v>
      </c>
      <c r="Q84" s="107"/>
      <c r="R84" s="108">
        <v>0</v>
      </c>
      <c r="S84" s="108">
        <v>0</v>
      </c>
      <c r="T84" s="108" t="e">
        <f t="shared" si="40"/>
        <v>#DIV/0!</v>
      </c>
      <c r="U84" s="118" t="str">
        <f t="shared" si="30"/>
        <v/>
      </c>
      <c r="V84" s="119">
        <f t="shared" si="34"/>
        <v>-1</v>
      </c>
      <c r="W84" s="107"/>
      <c r="X84" s="108">
        <v>0</v>
      </c>
      <c r="Y84" s="108">
        <v>0</v>
      </c>
      <c r="Z84" s="108" t="e">
        <f t="shared" si="41"/>
        <v>#DIV/0!</v>
      </c>
      <c r="AA84" s="107"/>
      <c r="AB84" s="108">
        <v>0</v>
      </c>
      <c r="AC84" s="108">
        <v>0</v>
      </c>
      <c r="AD84" s="108" t="e">
        <f t="shared" si="42"/>
        <v>#DIV/0!</v>
      </c>
      <c r="AE84" s="118" t="str">
        <f t="shared" si="31"/>
        <v/>
      </c>
      <c r="AF84" s="119" t="str">
        <f t="shared" si="35"/>
        <v/>
      </c>
      <c r="AG84" s="107"/>
      <c r="AH84" s="108">
        <v>0</v>
      </c>
      <c r="AI84" s="108">
        <v>0</v>
      </c>
      <c r="AJ84" s="108" t="e">
        <f t="shared" si="43"/>
        <v>#DIV/0!</v>
      </c>
      <c r="AK84" s="107"/>
      <c r="AL84" s="108">
        <v>0</v>
      </c>
      <c r="AM84" s="108">
        <v>0</v>
      </c>
      <c r="AN84" s="108" t="e">
        <f t="shared" si="44"/>
        <v>#DIV/0!</v>
      </c>
      <c r="AO84" s="118" t="str">
        <f t="shared" si="32"/>
        <v/>
      </c>
      <c r="AP84" s="119" t="str">
        <f t="shared" si="36"/>
        <v/>
      </c>
      <c r="AQ84" s="107"/>
      <c r="AR84" s="108">
        <v>0</v>
      </c>
      <c r="AS84" s="108">
        <v>0</v>
      </c>
      <c r="AT84" s="64" t="str">
        <f t="shared" si="45"/>
        <v/>
      </c>
      <c r="AU84" s="107"/>
      <c r="AV84" s="108">
        <v>0</v>
      </c>
      <c r="AW84" s="108">
        <v>0</v>
      </c>
      <c r="AX84" s="108" t="e">
        <f t="shared" si="46"/>
        <v>#DIV/0!</v>
      </c>
      <c r="AY84" s="118" t="str">
        <f t="shared" si="47"/>
        <v/>
      </c>
      <c r="AZ84" s="119" t="str">
        <f t="shared" si="48"/>
        <v/>
      </c>
      <c r="BA84" s="107"/>
      <c r="BB84" s="108">
        <v>0</v>
      </c>
      <c r="BC84" s="108">
        <v>0</v>
      </c>
      <c r="BD84" s="108" t="e">
        <f t="shared" si="49"/>
        <v>#DIV/0!</v>
      </c>
      <c r="BE84" s="107"/>
      <c r="BF84" s="108">
        <v>0</v>
      </c>
      <c r="BG84" s="108">
        <v>0</v>
      </c>
      <c r="BH84" s="108" t="e">
        <f t="shared" si="50"/>
        <v>#DIV/0!</v>
      </c>
      <c r="BI84" s="138" t="str">
        <f t="shared" si="51"/>
        <v/>
      </c>
      <c r="BJ84" s="139">
        <f t="shared" si="52"/>
        <v>0</v>
      </c>
      <c r="BK84" s="140">
        <f t="shared" si="53"/>
        <v>0</v>
      </c>
      <c r="BL84" s="141" t="str">
        <f t="shared" si="54"/>
        <v/>
      </c>
      <c r="BM84" s="150" t="str">
        <f t="shared" si="55"/>
        <v/>
      </c>
      <c r="BN84" s="151">
        <v>0</v>
      </c>
    </row>
    <row r="85" ht="13.5" customHeight="1" spans="1:66">
      <c r="A85" s="61"/>
      <c r="B85" s="105" t="s">
        <v>178</v>
      </c>
      <c r="C85" s="107">
        <v>286</v>
      </c>
      <c r="D85" s="61">
        <v>6.7409</v>
      </c>
      <c r="E85" s="61">
        <v>5.69744</v>
      </c>
      <c r="F85" s="108">
        <f t="shared" si="37"/>
        <v>0.845204646263852</v>
      </c>
      <c r="G85" s="107">
        <v>381</v>
      </c>
      <c r="H85" s="108">
        <v>9.6979</v>
      </c>
      <c r="I85" s="108">
        <v>7.4588</v>
      </c>
      <c r="J85" s="108">
        <f t="shared" si="38"/>
        <v>0.769114963033234</v>
      </c>
      <c r="K85" s="118">
        <f t="shared" si="29"/>
        <v>-0.0760896832306179</v>
      </c>
      <c r="L85" s="119">
        <f t="shared" si="33"/>
        <v>0.309149372349687</v>
      </c>
      <c r="M85" s="107">
        <v>74</v>
      </c>
      <c r="N85" s="108">
        <v>1.4874</v>
      </c>
      <c r="O85" s="108">
        <v>1.1399</v>
      </c>
      <c r="P85" s="108">
        <f t="shared" si="39"/>
        <v>0.766370848460401</v>
      </c>
      <c r="Q85" s="107">
        <v>101</v>
      </c>
      <c r="R85" s="108">
        <v>2.7307</v>
      </c>
      <c r="S85" s="108">
        <v>2.1139</v>
      </c>
      <c r="T85" s="108">
        <f t="shared" si="40"/>
        <v>0.774123851027209</v>
      </c>
      <c r="U85" s="118">
        <f t="shared" si="30"/>
        <v>0.00775300256680855</v>
      </c>
      <c r="V85" s="119">
        <f t="shared" si="34"/>
        <v>0.854460917624353</v>
      </c>
      <c r="W85" s="107">
        <v>53</v>
      </c>
      <c r="X85" s="108">
        <v>1.2738</v>
      </c>
      <c r="Y85" s="108">
        <v>1.11771</v>
      </c>
      <c r="Z85" s="108">
        <f t="shared" si="41"/>
        <v>0.877461139896373</v>
      </c>
      <c r="AA85" s="107">
        <v>113</v>
      </c>
      <c r="AB85" s="108">
        <v>3.3685</v>
      </c>
      <c r="AC85" s="108">
        <v>2.6385</v>
      </c>
      <c r="AD85" s="108">
        <f t="shared" si="42"/>
        <v>0.783286329226659</v>
      </c>
      <c r="AE85" s="118">
        <f t="shared" si="31"/>
        <v>-0.0941748106697141</v>
      </c>
      <c r="AF85" s="119">
        <f t="shared" si="35"/>
        <v>1.3606302171404</v>
      </c>
      <c r="AG85" s="107">
        <v>95</v>
      </c>
      <c r="AH85" s="108">
        <v>2.5333</v>
      </c>
      <c r="AI85" s="108">
        <v>2.25661</v>
      </c>
      <c r="AJ85" s="108">
        <f t="shared" si="43"/>
        <v>0.890778826037185</v>
      </c>
      <c r="AK85" s="107">
        <v>102</v>
      </c>
      <c r="AL85" s="108">
        <v>2.4146</v>
      </c>
      <c r="AM85" s="108">
        <v>2.0335</v>
      </c>
      <c r="AN85" s="108">
        <f t="shared" si="44"/>
        <v>0.842168475109749</v>
      </c>
      <c r="AO85" s="118">
        <f t="shared" si="32"/>
        <v>-0.0486103509274356</v>
      </c>
      <c r="AP85" s="119">
        <f t="shared" si="36"/>
        <v>-0.0988695432529324</v>
      </c>
      <c r="AQ85" s="107">
        <v>46</v>
      </c>
      <c r="AR85" s="108">
        <v>1.0086</v>
      </c>
      <c r="AS85" s="108">
        <v>0.83706</v>
      </c>
      <c r="AT85" s="64">
        <f t="shared" si="45"/>
        <v>0.829922665080309</v>
      </c>
      <c r="AU85" s="107">
        <v>65</v>
      </c>
      <c r="AV85" s="108">
        <v>1.1841</v>
      </c>
      <c r="AW85" s="108">
        <v>0.6729</v>
      </c>
      <c r="AX85" s="108">
        <f t="shared" si="46"/>
        <v>0.568279706105903</v>
      </c>
      <c r="AY85" s="118">
        <f t="shared" si="47"/>
        <v>-0.261642958974406</v>
      </c>
      <c r="AZ85" s="119">
        <f t="shared" si="48"/>
        <v>-0.196114973837001</v>
      </c>
      <c r="BA85" s="107">
        <v>120</v>
      </c>
      <c r="BB85" s="108">
        <v>2.5024</v>
      </c>
      <c r="BC85" s="108">
        <v>2.19085</v>
      </c>
      <c r="BD85" s="108">
        <f t="shared" si="49"/>
        <v>0.875499520460358</v>
      </c>
      <c r="BE85" s="107"/>
      <c r="BF85" s="108">
        <v>0</v>
      </c>
      <c r="BG85" s="108">
        <v>0</v>
      </c>
      <c r="BH85" s="108" t="e">
        <f t="shared" si="50"/>
        <v>#DIV/0!</v>
      </c>
      <c r="BI85" s="138" t="str">
        <f t="shared" si="51"/>
        <v/>
      </c>
      <c r="BJ85" s="139">
        <f t="shared" si="52"/>
        <v>0</v>
      </c>
      <c r="BK85" s="140">
        <f t="shared" si="53"/>
        <v>0</v>
      </c>
      <c r="BL85" s="141" t="str">
        <f t="shared" si="54"/>
        <v/>
      </c>
      <c r="BM85" s="150">
        <f t="shared" si="55"/>
        <v>-1</v>
      </c>
      <c r="BN85" s="151">
        <v>3.7928</v>
      </c>
    </row>
    <row r="86" ht="13.5" customHeight="1" spans="1:66">
      <c r="A86" s="61"/>
      <c r="B86" s="105" t="s">
        <v>179</v>
      </c>
      <c r="C86" s="107">
        <v>1256</v>
      </c>
      <c r="D86" s="61">
        <v>27.651</v>
      </c>
      <c r="E86" s="61">
        <v>13.91472</v>
      </c>
      <c r="F86" s="108">
        <f t="shared" si="37"/>
        <v>0.503226646414235</v>
      </c>
      <c r="G86" s="107">
        <v>51</v>
      </c>
      <c r="H86" s="108">
        <v>1.362</v>
      </c>
      <c r="I86" s="108">
        <v>0.5369</v>
      </c>
      <c r="J86" s="108">
        <f t="shared" si="38"/>
        <v>0.394199706314244</v>
      </c>
      <c r="K86" s="118">
        <f t="shared" si="29"/>
        <v>-0.109026940099991</v>
      </c>
      <c r="L86" s="119">
        <f t="shared" si="33"/>
        <v>-0.961414961997079</v>
      </c>
      <c r="M86" s="107">
        <v>324</v>
      </c>
      <c r="N86" s="108">
        <v>8.8751</v>
      </c>
      <c r="O86" s="108">
        <v>4.06672</v>
      </c>
      <c r="P86" s="108">
        <f t="shared" si="39"/>
        <v>0.458216808824689</v>
      </c>
      <c r="Q86" s="107"/>
      <c r="R86" s="108">
        <v>0</v>
      </c>
      <c r="S86" s="108">
        <v>0</v>
      </c>
      <c r="T86" s="108" t="e">
        <f t="shared" si="40"/>
        <v>#DIV/0!</v>
      </c>
      <c r="U86" s="118" t="str">
        <f t="shared" si="30"/>
        <v/>
      </c>
      <c r="V86" s="119">
        <f t="shared" si="34"/>
        <v>-1</v>
      </c>
      <c r="W86" s="107">
        <v>262</v>
      </c>
      <c r="X86" s="108">
        <v>6.1594</v>
      </c>
      <c r="Y86" s="108">
        <v>3.26601</v>
      </c>
      <c r="Z86" s="108">
        <f t="shared" si="41"/>
        <v>0.53024807611131</v>
      </c>
      <c r="AA86" s="107"/>
      <c r="AB86" s="108">
        <v>0</v>
      </c>
      <c r="AC86" s="108">
        <v>0</v>
      </c>
      <c r="AD86" s="108" t="e">
        <f t="shared" si="42"/>
        <v>#DIV/0!</v>
      </c>
      <c r="AE86" s="118" t="str">
        <f t="shared" si="31"/>
        <v/>
      </c>
      <c r="AF86" s="119">
        <f t="shared" si="35"/>
        <v>-1</v>
      </c>
      <c r="AG86" s="107">
        <v>233</v>
      </c>
      <c r="AH86" s="108">
        <v>4.769</v>
      </c>
      <c r="AI86" s="108">
        <v>2.59338</v>
      </c>
      <c r="AJ86" s="108">
        <f t="shared" si="43"/>
        <v>0.543799538687356</v>
      </c>
      <c r="AK86" s="107"/>
      <c r="AL86" s="108">
        <v>0</v>
      </c>
      <c r="AM86" s="108">
        <v>0</v>
      </c>
      <c r="AN86" s="108" t="e">
        <f t="shared" si="44"/>
        <v>#DIV/0!</v>
      </c>
      <c r="AO86" s="118" t="str">
        <f t="shared" si="32"/>
        <v/>
      </c>
      <c r="AP86" s="119">
        <f t="shared" si="36"/>
        <v>-1</v>
      </c>
      <c r="AQ86" s="107">
        <v>373</v>
      </c>
      <c r="AR86" s="108">
        <v>6.6289</v>
      </c>
      <c r="AS86" s="108">
        <v>3.41621</v>
      </c>
      <c r="AT86" s="64">
        <f t="shared" si="45"/>
        <v>0.515350963206565</v>
      </c>
      <c r="AU86" s="107">
        <v>51</v>
      </c>
      <c r="AV86" s="108">
        <v>1.362</v>
      </c>
      <c r="AW86" s="108">
        <v>0.5369</v>
      </c>
      <c r="AX86" s="108">
        <f t="shared" si="46"/>
        <v>0.394199706314244</v>
      </c>
      <c r="AY86" s="118">
        <f t="shared" si="47"/>
        <v>-0.121151256892321</v>
      </c>
      <c r="AZ86" s="119">
        <f t="shared" si="48"/>
        <v>-0.842837530479684</v>
      </c>
      <c r="BA86" s="107">
        <v>497</v>
      </c>
      <c r="BB86" s="108">
        <v>9.4745</v>
      </c>
      <c r="BC86" s="108">
        <v>4.55458</v>
      </c>
      <c r="BD86" s="108">
        <f t="shared" si="49"/>
        <v>0.480719826903794</v>
      </c>
      <c r="BE86" s="107"/>
      <c r="BF86" s="108">
        <v>0</v>
      </c>
      <c r="BG86" s="108">
        <v>0</v>
      </c>
      <c r="BH86" s="108" t="e">
        <f t="shared" si="50"/>
        <v>#DIV/0!</v>
      </c>
      <c r="BI86" s="138" t="str">
        <f t="shared" si="51"/>
        <v/>
      </c>
      <c r="BJ86" s="139">
        <f t="shared" si="52"/>
        <v>0</v>
      </c>
      <c r="BK86" s="140">
        <f t="shared" si="53"/>
        <v>0</v>
      </c>
      <c r="BL86" s="141" t="str">
        <f t="shared" si="54"/>
        <v/>
      </c>
      <c r="BM86" s="150">
        <f t="shared" si="55"/>
        <v>-1</v>
      </c>
      <c r="BN86" s="151">
        <v>17.6205</v>
      </c>
    </row>
    <row r="87" ht="13.5" customHeight="1" spans="1:66">
      <c r="A87" s="61"/>
      <c r="B87" s="105" t="s">
        <v>180</v>
      </c>
      <c r="C87" s="107">
        <v>204</v>
      </c>
      <c r="D87" s="61">
        <v>4.8076</v>
      </c>
      <c r="E87" s="61">
        <v>3.81601</v>
      </c>
      <c r="F87" s="108">
        <f t="shared" si="37"/>
        <v>0.793745319910142</v>
      </c>
      <c r="G87" s="107"/>
      <c r="H87" s="108">
        <v>0</v>
      </c>
      <c r="I87" s="108">
        <v>0</v>
      </c>
      <c r="J87" s="108" t="e">
        <f t="shared" si="38"/>
        <v>#DIV/0!</v>
      </c>
      <c r="K87" s="118" t="str">
        <f t="shared" si="29"/>
        <v/>
      </c>
      <c r="L87" s="119">
        <f t="shared" si="33"/>
        <v>-1</v>
      </c>
      <c r="M87" s="107">
        <v>85</v>
      </c>
      <c r="N87" s="108">
        <v>2.6653</v>
      </c>
      <c r="O87" s="108">
        <v>2.36132</v>
      </c>
      <c r="P87" s="108">
        <f t="shared" si="39"/>
        <v>0.885949048887555</v>
      </c>
      <c r="Q87" s="107"/>
      <c r="R87" s="108">
        <v>0</v>
      </c>
      <c r="S87" s="108">
        <v>0</v>
      </c>
      <c r="T87" s="108" t="e">
        <f t="shared" si="40"/>
        <v>#DIV/0!</v>
      </c>
      <c r="U87" s="118" t="str">
        <f t="shared" si="30"/>
        <v/>
      </c>
      <c r="V87" s="119">
        <f t="shared" si="34"/>
        <v>-1</v>
      </c>
      <c r="W87" s="107">
        <v>29</v>
      </c>
      <c r="X87" s="108">
        <v>0.7183</v>
      </c>
      <c r="Y87" s="108">
        <v>0.40292</v>
      </c>
      <c r="Z87" s="108">
        <f t="shared" si="41"/>
        <v>0.560935542252541</v>
      </c>
      <c r="AA87" s="107"/>
      <c r="AB87" s="108">
        <v>0</v>
      </c>
      <c r="AC87" s="108">
        <v>0</v>
      </c>
      <c r="AD87" s="108" t="e">
        <f t="shared" si="42"/>
        <v>#DIV/0!</v>
      </c>
      <c r="AE87" s="118" t="str">
        <f t="shared" si="31"/>
        <v/>
      </c>
      <c r="AF87" s="119">
        <f t="shared" si="35"/>
        <v>-1</v>
      </c>
      <c r="AG87" s="107">
        <v>18</v>
      </c>
      <c r="AH87" s="108">
        <v>0.3501</v>
      </c>
      <c r="AI87" s="108">
        <v>0.25289</v>
      </c>
      <c r="AJ87" s="108">
        <f t="shared" si="43"/>
        <v>0.722336475292773</v>
      </c>
      <c r="AK87" s="107"/>
      <c r="AL87" s="108">
        <v>0</v>
      </c>
      <c r="AM87" s="108">
        <v>0</v>
      </c>
      <c r="AN87" s="108" t="e">
        <f t="shared" si="44"/>
        <v>#DIV/0!</v>
      </c>
      <c r="AO87" s="118" t="str">
        <f t="shared" si="32"/>
        <v/>
      </c>
      <c r="AP87" s="119">
        <f t="shared" si="36"/>
        <v>-1</v>
      </c>
      <c r="AQ87" s="107">
        <v>62</v>
      </c>
      <c r="AR87" s="108">
        <v>0.8975</v>
      </c>
      <c r="AS87" s="108">
        <v>0.69306</v>
      </c>
      <c r="AT87" s="64">
        <f t="shared" si="45"/>
        <v>0.772211699164345</v>
      </c>
      <c r="AU87" s="107"/>
      <c r="AV87" s="108">
        <v>0</v>
      </c>
      <c r="AW87" s="108">
        <v>0</v>
      </c>
      <c r="AX87" s="108" t="e">
        <f t="shared" si="46"/>
        <v>#DIV/0!</v>
      </c>
      <c r="AY87" s="118" t="str">
        <f t="shared" si="47"/>
        <v/>
      </c>
      <c r="AZ87" s="119">
        <f t="shared" si="48"/>
        <v>-1</v>
      </c>
      <c r="BA87" s="107">
        <v>50</v>
      </c>
      <c r="BB87" s="108">
        <v>0.7245</v>
      </c>
      <c r="BC87" s="108">
        <v>0.56297</v>
      </c>
      <c r="BD87" s="108">
        <f t="shared" si="49"/>
        <v>0.777046238785369</v>
      </c>
      <c r="BE87" s="107"/>
      <c r="BF87" s="108">
        <v>0</v>
      </c>
      <c r="BG87" s="108">
        <v>0</v>
      </c>
      <c r="BH87" s="108" t="e">
        <f t="shared" si="50"/>
        <v>#DIV/0!</v>
      </c>
      <c r="BI87" s="138" t="str">
        <f t="shared" si="51"/>
        <v/>
      </c>
      <c r="BJ87" s="139">
        <f t="shared" si="52"/>
        <v>0</v>
      </c>
      <c r="BK87" s="140">
        <f t="shared" si="53"/>
        <v>0</v>
      </c>
      <c r="BL87" s="141" t="str">
        <f t="shared" si="54"/>
        <v/>
      </c>
      <c r="BM87" s="150">
        <f t="shared" si="55"/>
        <v>-1</v>
      </c>
      <c r="BN87" s="151">
        <v>0</v>
      </c>
    </row>
    <row r="88" ht="13.5" customHeight="1" spans="1:66">
      <c r="A88" s="61"/>
      <c r="B88" s="105" t="s">
        <v>181</v>
      </c>
      <c r="C88" s="107">
        <v>123</v>
      </c>
      <c r="D88" s="61">
        <v>2.7597</v>
      </c>
      <c r="E88" s="61">
        <v>2.391493</v>
      </c>
      <c r="F88" s="108">
        <f t="shared" si="37"/>
        <v>0.866577164184512</v>
      </c>
      <c r="G88" s="107"/>
      <c r="H88" s="108">
        <v>0</v>
      </c>
      <c r="I88" s="108">
        <v>0</v>
      </c>
      <c r="J88" s="108" t="e">
        <f t="shared" si="38"/>
        <v>#DIV/0!</v>
      </c>
      <c r="K88" s="118" t="str">
        <f t="shared" si="29"/>
        <v/>
      </c>
      <c r="L88" s="119">
        <f t="shared" si="33"/>
        <v>-1</v>
      </c>
      <c r="M88" s="107">
        <v>11</v>
      </c>
      <c r="N88" s="108">
        <v>0.4379</v>
      </c>
      <c r="O88" s="108">
        <v>0.352368</v>
      </c>
      <c r="P88" s="108">
        <f t="shared" si="39"/>
        <v>0.804676866864581</v>
      </c>
      <c r="Q88" s="107"/>
      <c r="R88" s="108">
        <v>0</v>
      </c>
      <c r="S88" s="108">
        <v>0</v>
      </c>
      <c r="T88" s="108" t="e">
        <f t="shared" si="40"/>
        <v>#DIV/0!</v>
      </c>
      <c r="U88" s="118" t="str">
        <f t="shared" si="30"/>
        <v/>
      </c>
      <c r="V88" s="119">
        <f t="shared" si="34"/>
        <v>-1</v>
      </c>
      <c r="W88" s="107">
        <v>17</v>
      </c>
      <c r="X88" s="108">
        <v>0.4076</v>
      </c>
      <c r="Y88" s="108">
        <v>0.39726</v>
      </c>
      <c r="Z88" s="108">
        <f t="shared" si="41"/>
        <v>0.974631992149166</v>
      </c>
      <c r="AA88" s="107"/>
      <c r="AB88" s="108">
        <v>0</v>
      </c>
      <c r="AC88" s="108">
        <v>0</v>
      </c>
      <c r="AD88" s="108" t="e">
        <f t="shared" si="42"/>
        <v>#DIV/0!</v>
      </c>
      <c r="AE88" s="118" t="str">
        <f t="shared" si="31"/>
        <v/>
      </c>
      <c r="AF88" s="119">
        <f t="shared" si="35"/>
        <v>-1</v>
      </c>
      <c r="AG88" s="107">
        <v>32</v>
      </c>
      <c r="AH88" s="108">
        <v>0.7432</v>
      </c>
      <c r="AI88" s="108">
        <v>0.68648</v>
      </c>
      <c r="AJ88" s="108">
        <f t="shared" si="43"/>
        <v>0.923681377825619</v>
      </c>
      <c r="AK88" s="107"/>
      <c r="AL88" s="108">
        <v>0</v>
      </c>
      <c r="AM88" s="108">
        <v>0</v>
      </c>
      <c r="AN88" s="108" t="e">
        <f t="shared" si="44"/>
        <v>#DIV/0!</v>
      </c>
      <c r="AO88" s="118" t="str">
        <f t="shared" si="32"/>
        <v/>
      </c>
      <c r="AP88" s="119">
        <f t="shared" si="36"/>
        <v>-1</v>
      </c>
      <c r="AQ88" s="107">
        <v>52</v>
      </c>
      <c r="AR88" s="108">
        <v>1.0367</v>
      </c>
      <c r="AS88" s="108">
        <v>0.840525</v>
      </c>
      <c r="AT88" s="64">
        <f t="shared" si="45"/>
        <v>0.810769750168805</v>
      </c>
      <c r="AU88" s="107"/>
      <c r="AV88" s="108">
        <v>0</v>
      </c>
      <c r="AW88" s="108">
        <v>0</v>
      </c>
      <c r="AX88" s="108" t="e">
        <f t="shared" si="46"/>
        <v>#DIV/0!</v>
      </c>
      <c r="AY88" s="118" t="str">
        <f t="shared" si="47"/>
        <v/>
      </c>
      <c r="AZ88" s="119">
        <f t="shared" si="48"/>
        <v>-1</v>
      </c>
      <c r="BA88" s="107">
        <v>50</v>
      </c>
      <c r="BB88" s="108">
        <v>1.1118</v>
      </c>
      <c r="BC88" s="108">
        <v>1.00451</v>
      </c>
      <c r="BD88" s="108">
        <f t="shared" si="49"/>
        <v>0.903498830724951</v>
      </c>
      <c r="BE88" s="107"/>
      <c r="BF88" s="108">
        <v>0</v>
      </c>
      <c r="BG88" s="108">
        <v>0</v>
      </c>
      <c r="BH88" s="108" t="e">
        <f t="shared" si="50"/>
        <v>#DIV/0!</v>
      </c>
      <c r="BI88" s="138" t="str">
        <f t="shared" si="51"/>
        <v/>
      </c>
      <c r="BJ88" s="139">
        <f t="shared" si="52"/>
        <v>0</v>
      </c>
      <c r="BK88" s="140">
        <f t="shared" si="53"/>
        <v>0</v>
      </c>
      <c r="BL88" s="141" t="str">
        <f t="shared" si="54"/>
        <v/>
      </c>
      <c r="BM88" s="150">
        <f t="shared" si="55"/>
        <v>-1</v>
      </c>
      <c r="BN88" s="151">
        <v>0</v>
      </c>
    </row>
    <row r="89" ht="13.5" customHeight="1" spans="1:66">
      <c r="A89" s="61"/>
      <c r="B89" s="105" t="s">
        <v>182</v>
      </c>
      <c r="C89" s="107">
        <v>9</v>
      </c>
      <c r="D89" s="61">
        <v>0.185</v>
      </c>
      <c r="E89" s="61">
        <v>0.177</v>
      </c>
      <c r="F89" s="108">
        <f t="shared" si="37"/>
        <v>0.956756756756757</v>
      </c>
      <c r="G89" s="107"/>
      <c r="H89" s="108">
        <v>0</v>
      </c>
      <c r="I89" s="108">
        <v>0</v>
      </c>
      <c r="J89" s="108" t="e">
        <f t="shared" si="38"/>
        <v>#DIV/0!</v>
      </c>
      <c r="K89" s="118" t="str">
        <f t="shared" si="29"/>
        <v/>
      </c>
      <c r="L89" s="119">
        <f t="shared" si="33"/>
        <v>-1</v>
      </c>
      <c r="M89" s="107">
        <v>9</v>
      </c>
      <c r="N89" s="108">
        <v>0.185</v>
      </c>
      <c r="O89" s="108">
        <v>0.177</v>
      </c>
      <c r="P89" s="108">
        <f t="shared" si="39"/>
        <v>0.956756756756757</v>
      </c>
      <c r="Q89" s="107"/>
      <c r="R89" s="108">
        <v>0</v>
      </c>
      <c r="S89" s="108">
        <v>0</v>
      </c>
      <c r="T89" s="108" t="e">
        <f t="shared" si="40"/>
        <v>#DIV/0!</v>
      </c>
      <c r="U89" s="118" t="str">
        <f t="shared" si="30"/>
        <v/>
      </c>
      <c r="V89" s="119">
        <f t="shared" si="34"/>
        <v>-1</v>
      </c>
      <c r="W89" s="107"/>
      <c r="X89" s="108">
        <v>0</v>
      </c>
      <c r="Y89" s="108">
        <v>0</v>
      </c>
      <c r="Z89" s="108" t="e">
        <f t="shared" si="41"/>
        <v>#DIV/0!</v>
      </c>
      <c r="AA89" s="107"/>
      <c r="AB89" s="108">
        <v>0</v>
      </c>
      <c r="AC89" s="108">
        <v>0</v>
      </c>
      <c r="AD89" s="108" t="e">
        <f t="shared" si="42"/>
        <v>#DIV/0!</v>
      </c>
      <c r="AE89" s="118" t="str">
        <f t="shared" si="31"/>
        <v/>
      </c>
      <c r="AF89" s="119" t="str">
        <f t="shared" si="35"/>
        <v/>
      </c>
      <c r="AG89" s="107"/>
      <c r="AH89" s="108">
        <v>0</v>
      </c>
      <c r="AI89" s="108">
        <v>0</v>
      </c>
      <c r="AJ89" s="108" t="e">
        <f t="shared" si="43"/>
        <v>#DIV/0!</v>
      </c>
      <c r="AK89" s="107"/>
      <c r="AL89" s="108">
        <v>0</v>
      </c>
      <c r="AM89" s="108">
        <v>0</v>
      </c>
      <c r="AN89" s="108" t="e">
        <f t="shared" si="44"/>
        <v>#DIV/0!</v>
      </c>
      <c r="AO89" s="118" t="str">
        <f t="shared" si="32"/>
        <v/>
      </c>
      <c r="AP89" s="119" t="str">
        <f t="shared" si="36"/>
        <v/>
      </c>
      <c r="AQ89" s="107"/>
      <c r="AR89" s="108">
        <v>0</v>
      </c>
      <c r="AS89" s="108">
        <v>0</v>
      </c>
      <c r="AT89" s="64" t="str">
        <f t="shared" si="45"/>
        <v/>
      </c>
      <c r="AU89" s="107"/>
      <c r="AV89" s="108">
        <v>0</v>
      </c>
      <c r="AW89" s="108">
        <v>0</v>
      </c>
      <c r="AX89" s="108" t="e">
        <f t="shared" si="46"/>
        <v>#DIV/0!</v>
      </c>
      <c r="AY89" s="118" t="str">
        <f t="shared" si="47"/>
        <v/>
      </c>
      <c r="AZ89" s="119" t="str">
        <f t="shared" si="48"/>
        <v/>
      </c>
      <c r="BA89" s="107"/>
      <c r="BB89" s="108">
        <v>0</v>
      </c>
      <c r="BC89" s="108">
        <v>0</v>
      </c>
      <c r="BD89" s="108" t="e">
        <f t="shared" si="49"/>
        <v>#DIV/0!</v>
      </c>
      <c r="BE89" s="107"/>
      <c r="BF89" s="108">
        <v>0</v>
      </c>
      <c r="BG89" s="108">
        <v>0</v>
      </c>
      <c r="BH89" s="108" t="e">
        <f t="shared" si="50"/>
        <v>#DIV/0!</v>
      </c>
      <c r="BI89" s="138" t="str">
        <f t="shared" si="51"/>
        <v/>
      </c>
      <c r="BJ89" s="139">
        <f t="shared" si="52"/>
        <v>0</v>
      </c>
      <c r="BK89" s="140">
        <f t="shared" si="53"/>
        <v>0</v>
      </c>
      <c r="BL89" s="141" t="str">
        <f t="shared" si="54"/>
        <v/>
      </c>
      <c r="BM89" s="150" t="str">
        <f t="shared" si="55"/>
        <v/>
      </c>
      <c r="BN89" s="151">
        <v>0.538</v>
      </c>
    </row>
    <row r="90" ht="13.5" customHeight="1" spans="1:66">
      <c r="A90" s="61"/>
      <c r="B90" s="105" t="s">
        <v>183</v>
      </c>
      <c r="C90" s="107">
        <v>915</v>
      </c>
      <c r="D90" s="61">
        <v>20.5131</v>
      </c>
      <c r="E90" s="61">
        <v>13.301</v>
      </c>
      <c r="F90" s="108">
        <f t="shared" si="37"/>
        <v>0.648414915346778</v>
      </c>
      <c r="G90" s="107"/>
      <c r="H90" s="108">
        <v>0</v>
      </c>
      <c r="I90" s="108">
        <v>0</v>
      </c>
      <c r="J90" s="108" t="e">
        <f t="shared" si="38"/>
        <v>#DIV/0!</v>
      </c>
      <c r="K90" s="118" t="str">
        <f t="shared" si="29"/>
        <v/>
      </c>
      <c r="L90" s="119">
        <f t="shared" si="33"/>
        <v>-1</v>
      </c>
      <c r="M90" s="107">
        <v>331</v>
      </c>
      <c r="N90" s="108">
        <v>9.6868</v>
      </c>
      <c r="O90" s="108">
        <v>6.1288</v>
      </c>
      <c r="P90" s="108">
        <f t="shared" si="39"/>
        <v>0.632696039971921</v>
      </c>
      <c r="Q90" s="107"/>
      <c r="R90" s="108">
        <v>0</v>
      </c>
      <c r="S90" s="108">
        <v>0</v>
      </c>
      <c r="T90" s="108" t="e">
        <f t="shared" si="40"/>
        <v>#DIV/0!</v>
      </c>
      <c r="U90" s="118" t="str">
        <f t="shared" si="30"/>
        <v/>
      </c>
      <c r="V90" s="119">
        <f t="shared" si="34"/>
        <v>-1</v>
      </c>
      <c r="W90" s="107">
        <v>198</v>
      </c>
      <c r="X90" s="108">
        <v>4.788</v>
      </c>
      <c r="Y90" s="108">
        <v>3.1129</v>
      </c>
      <c r="Z90" s="108">
        <f t="shared" si="41"/>
        <v>0.650146198830409</v>
      </c>
      <c r="AA90" s="107"/>
      <c r="AB90" s="108">
        <v>0</v>
      </c>
      <c r="AC90" s="108">
        <v>0</v>
      </c>
      <c r="AD90" s="108" t="e">
        <f t="shared" si="42"/>
        <v>#DIV/0!</v>
      </c>
      <c r="AE90" s="118" t="str">
        <f t="shared" si="31"/>
        <v/>
      </c>
      <c r="AF90" s="119">
        <f t="shared" si="35"/>
        <v>-1</v>
      </c>
      <c r="AG90" s="107">
        <v>234</v>
      </c>
      <c r="AH90" s="108">
        <v>3.726</v>
      </c>
      <c r="AI90" s="108">
        <v>2.2227</v>
      </c>
      <c r="AJ90" s="108">
        <f t="shared" si="43"/>
        <v>0.596537842190016</v>
      </c>
      <c r="AK90" s="107"/>
      <c r="AL90" s="108">
        <v>0</v>
      </c>
      <c r="AM90" s="108">
        <v>0</v>
      </c>
      <c r="AN90" s="108" t="e">
        <f t="shared" si="44"/>
        <v>#DIV/0!</v>
      </c>
      <c r="AO90" s="118" t="str">
        <f t="shared" si="32"/>
        <v/>
      </c>
      <c r="AP90" s="119">
        <f t="shared" si="36"/>
        <v>-1</v>
      </c>
      <c r="AQ90" s="107">
        <v>107</v>
      </c>
      <c r="AR90" s="108">
        <v>1.5934</v>
      </c>
      <c r="AS90" s="108">
        <v>1.2727</v>
      </c>
      <c r="AT90" s="64">
        <f t="shared" si="45"/>
        <v>0.798732270616292</v>
      </c>
      <c r="AU90" s="107"/>
      <c r="AV90" s="108">
        <v>0</v>
      </c>
      <c r="AW90" s="108">
        <v>0</v>
      </c>
      <c r="AX90" s="108" t="e">
        <f t="shared" si="46"/>
        <v>#DIV/0!</v>
      </c>
      <c r="AY90" s="118" t="str">
        <f t="shared" si="47"/>
        <v/>
      </c>
      <c r="AZ90" s="119">
        <f t="shared" si="48"/>
        <v>-1</v>
      </c>
      <c r="BA90" s="107">
        <v>230</v>
      </c>
      <c r="BB90" s="108">
        <v>3.4438</v>
      </c>
      <c r="BC90" s="108">
        <v>2.3935</v>
      </c>
      <c r="BD90" s="108">
        <f t="shared" si="49"/>
        <v>0.695017132237644</v>
      </c>
      <c r="BE90" s="107"/>
      <c r="BF90" s="108">
        <v>0</v>
      </c>
      <c r="BG90" s="108">
        <v>0</v>
      </c>
      <c r="BH90" s="108" t="e">
        <f t="shared" si="50"/>
        <v>#DIV/0!</v>
      </c>
      <c r="BI90" s="138" t="str">
        <f t="shared" si="51"/>
        <v/>
      </c>
      <c r="BJ90" s="139">
        <f t="shared" si="52"/>
        <v>0</v>
      </c>
      <c r="BK90" s="140">
        <f t="shared" si="53"/>
        <v>0</v>
      </c>
      <c r="BL90" s="141" t="str">
        <f t="shared" si="54"/>
        <v/>
      </c>
      <c r="BM90" s="150">
        <f t="shared" si="55"/>
        <v>-1</v>
      </c>
      <c r="BN90" s="151">
        <v>12.3503</v>
      </c>
    </row>
    <row r="91" ht="13.5" customHeight="1" spans="1:66">
      <c r="A91" s="61"/>
      <c r="B91" s="105" t="s">
        <v>184</v>
      </c>
      <c r="C91" s="107">
        <v>154</v>
      </c>
      <c r="D91" s="61">
        <v>4.1698</v>
      </c>
      <c r="E91" s="61">
        <v>3.61779</v>
      </c>
      <c r="F91" s="108">
        <f t="shared" si="37"/>
        <v>0.86761715190177</v>
      </c>
      <c r="G91" s="107"/>
      <c r="H91" s="108">
        <v>0</v>
      </c>
      <c r="I91" s="108">
        <v>0</v>
      </c>
      <c r="J91" s="108" t="e">
        <f t="shared" si="38"/>
        <v>#DIV/0!</v>
      </c>
      <c r="K91" s="118" t="str">
        <f t="shared" si="29"/>
        <v/>
      </c>
      <c r="L91" s="119">
        <f t="shared" si="33"/>
        <v>-1</v>
      </c>
      <c r="M91" s="107">
        <v>50</v>
      </c>
      <c r="N91" s="108">
        <v>1.4783</v>
      </c>
      <c r="O91" s="108">
        <v>1.23088</v>
      </c>
      <c r="P91" s="108">
        <f t="shared" si="39"/>
        <v>0.832632077386187</v>
      </c>
      <c r="Q91" s="107"/>
      <c r="R91" s="108">
        <v>0</v>
      </c>
      <c r="S91" s="108">
        <v>0</v>
      </c>
      <c r="T91" s="108" t="e">
        <f t="shared" si="40"/>
        <v>#DIV/0!</v>
      </c>
      <c r="U91" s="118" t="str">
        <f t="shared" si="30"/>
        <v/>
      </c>
      <c r="V91" s="119">
        <f t="shared" si="34"/>
        <v>-1</v>
      </c>
      <c r="W91" s="107">
        <v>77</v>
      </c>
      <c r="X91" s="108">
        <v>1.8927</v>
      </c>
      <c r="Y91" s="108">
        <v>1.77543</v>
      </c>
      <c r="Z91" s="108">
        <f t="shared" si="41"/>
        <v>0.938040893961008</v>
      </c>
      <c r="AA91" s="107"/>
      <c r="AB91" s="108">
        <v>0</v>
      </c>
      <c r="AC91" s="108">
        <v>0</v>
      </c>
      <c r="AD91" s="108" t="e">
        <f t="shared" si="42"/>
        <v>#DIV/0!</v>
      </c>
      <c r="AE91" s="118" t="str">
        <f t="shared" si="31"/>
        <v/>
      </c>
      <c r="AF91" s="119">
        <f t="shared" si="35"/>
        <v>-1</v>
      </c>
      <c r="AG91" s="107">
        <v>27</v>
      </c>
      <c r="AH91" s="108">
        <v>0.7988</v>
      </c>
      <c r="AI91" s="108">
        <v>0.61148</v>
      </c>
      <c r="AJ91" s="108">
        <f t="shared" si="43"/>
        <v>0.765498247371057</v>
      </c>
      <c r="AK91" s="107"/>
      <c r="AL91" s="108">
        <v>0</v>
      </c>
      <c r="AM91" s="108">
        <v>0</v>
      </c>
      <c r="AN91" s="108" t="e">
        <f t="shared" si="44"/>
        <v>#DIV/0!</v>
      </c>
      <c r="AO91" s="118" t="str">
        <f t="shared" si="32"/>
        <v/>
      </c>
      <c r="AP91" s="119">
        <f t="shared" si="36"/>
        <v>-1</v>
      </c>
      <c r="AQ91" s="107"/>
      <c r="AR91" s="108">
        <v>0</v>
      </c>
      <c r="AS91" s="108">
        <v>0</v>
      </c>
      <c r="AT91" s="64" t="str">
        <f t="shared" si="45"/>
        <v/>
      </c>
      <c r="AU91" s="107"/>
      <c r="AV91" s="108">
        <v>0</v>
      </c>
      <c r="AW91" s="108">
        <v>0</v>
      </c>
      <c r="AX91" s="108" t="e">
        <f t="shared" si="46"/>
        <v>#DIV/0!</v>
      </c>
      <c r="AY91" s="118" t="str">
        <f t="shared" si="47"/>
        <v/>
      </c>
      <c r="AZ91" s="119" t="str">
        <f t="shared" si="48"/>
        <v/>
      </c>
      <c r="BA91" s="107"/>
      <c r="BB91" s="108">
        <v>0</v>
      </c>
      <c r="BC91" s="108">
        <v>0</v>
      </c>
      <c r="BD91" s="108" t="e">
        <f t="shared" si="49"/>
        <v>#DIV/0!</v>
      </c>
      <c r="BE91" s="107"/>
      <c r="BF91" s="108">
        <v>0</v>
      </c>
      <c r="BG91" s="108">
        <v>0</v>
      </c>
      <c r="BH91" s="108" t="e">
        <f t="shared" si="50"/>
        <v>#DIV/0!</v>
      </c>
      <c r="BI91" s="138" t="str">
        <f t="shared" si="51"/>
        <v/>
      </c>
      <c r="BJ91" s="139">
        <f t="shared" si="52"/>
        <v>0</v>
      </c>
      <c r="BK91" s="140">
        <f t="shared" si="53"/>
        <v>0</v>
      </c>
      <c r="BL91" s="141" t="str">
        <f t="shared" si="54"/>
        <v/>
      </c>
      <c r="BM91" s="150" t="str">
        <f t="shared" si="55"/>
        <v/>
      </c>
      <c r="BN91" s="151">
        <v>0.5362</v>
      </c>
    </row>
    <row r="92" ht="13.5" customHeight="1" spans="1:66">
      <c r="A92" s="61"/>
      <c r="B92" s="105" t="s">
        <v>185</v>
      </c>
      <c r="C92" s="107">
        <v>174</v>
      </c>
      <c r="D92" s="61">
        <v>5.1061</v>
      </c>
      <c r="E92" s="61">
        <v>2.3164</v>
      </c>
      <c r="F92" s="108">
        <f t="shared" si="37"/>
        <v>0.453653473296645</v>
      </c>
      <c r="G92" s="107"/>
      <c r="H92" s="108">
        <v>0</v>
      </c>
      <c r="I92" s="108">
        <v>0</v>
      </c>
      <c r="J92" s="108" t="e">
        <f t="shared" si="38"/>
        <v>#DIV/0!</v>
      </c>
      <c r="K92" s="118" t="str">
        <f t="shared" si="29"/>
        <v/>
      </c>
      <c r="L92" s="119">
        <f t="shared" si="33"/>
        <v>-1</v>
      </c>
      <c r="M92" s="107">
        <v>116</v>
      </c>
      <c r="N92" s="108">
        <v>4.0541</v>
      </c>
      <c r="O92" s="108">
        <v>1.8886</v>
      </c>
      <c r="P92" s="108">
        <f t="shared" si="39"/>
        <v>0.46584938704028</v>
      </c>
      <c r="Q92" s="107"/>
      <c r="R92" s="108">
        <v>0</v>
      </c>
      <c r="S92" s="108">
        <v>0</v>
      </c>
      <c r="T92" s="108" t="e">
        <f t="shared" si="40"/>
        <v>#DIV/0!</v>
      </c>
      <c r="U92" s="118" t="str">
        <f t="shared" si="30"/>
        <v/>
      </c>
      <c r="V92" s="119">
        <f t="shared" si="34"/>
        <v>-1</v>
      </c>
      <c r="W92" s="107"/>
      <c r="X92" s="108">
        <v>0</v>
      </c>
      <c r="Y92" s="108">
        <v>0</v>
      </c>
      <c r="Z92" s="108" t="e">
        <f t="shared" si="41"/>
        <v>#DIV/0!</v>
      </c>
      <c r="AA92" s="107"/>
      <c r="AB92" s="108">
        <v>0</v>
      </c>
      <c r="AC92" s="108">
        <v>0</v>
      </c>
      <c r="AD92" s="108" t="e">
        <f t="shared" si="42"/>
        <v>#DIV/0!</v>
      </c>
      <c r="AE92" s="118" t="str">
        <f t="shared" si="31"/>
        <v/>
      </c>
      <c r="AF92" s="119" t="str">
        <f t="shared" si="35"/>
        <v/>
      </c>
      <c r="AG92" s="107">
        <v>58</v>
      </c>
      <c r="AH92" s="108">
        <v>1.052</v>
      </c>
      <c r="AI92" s="108">
        <v>0.4278</v>
      </c>
      <c r="AJ92" s="108">
        <f t="shared" si="43"/>
        <v>0.406653992395437</v>
      </c>
      <c r="AK92" s="107"/>
      <c r="AL92" s="108">
        <v>0</v>
      </c>
      <c r="AM92" s="108">
        <v>0</v>
      </c>
      <c r="AN92" s="108" t="e">
        <f t="shared" si="44"/>
        <v>#DIV/0!</v>
      </c>
      <c r="AO92" s="118" t="str">
        <f t="shared" si="32"/>
        <v/>
      </c>
      <c r="AP92" s="119">
        <f t="shared" si="36"/>
        <v>-1</v>
      </c>
      <c r="AQ92" s="107"/>
      <c r="AR92" s="108">
        <v>0</v>
      </c>
      <c r="AS92" s="108">
        <v>0</v>
      </c>
      <c r="AT92" s="64" t="str">
        <f t="shared" si="45"/>
        <v/>
      </c>
      <c r="AU92" s="107"/>
      <c r="AV92" s="108">
        <v>0</v>
      </c>
      <c r="AW92" s="108">
        <v>0</v>
      </c>
      <c r="AX92" s="108" t="e">
        <f t="shared" si="46"/>
        <v>#DIV/0!</v>
      </c>
      <c r="AY92" s="118" t="str">
        <f t="shared" si="47"/>
        <v/>
      </c>
      <c r="AZ92" s="119" t="str">
        <f t="shared" si="48"/>
        <v/>
      </c>
      <c r="BA92" s="107"/>
      <c r="BB92" s="108">
        <v>0</v>
      </c>
      <c r="BC92" s="108">
        <v>0</v>
      </c>
      <c r="BD92" s="108" t="e">
        <f t="shared" si="49"/>
        <v>#DIV/0!</v>
      </c>
      <c r="BE92" s="107"/>
      <c r="BF92" s="108">
        <v>0</v>
      </c>
      <c r="BG92" s="108">
        <v>0</v>
      </c>
      <c r="BH92" s="108" t="e">
        <f t="shared" si="50"/>
        <v>#DIV/0!</v>
      </c>
      <c r="BI92" s="138" t="str">
        <f t="shared" si="51"/>
        <v/>
      </c>
      <c r="BJ92" s="139">
        <f t="shared" si="52"/>
        <v>0</v>
      </c>
      <c r="BK92" s="140">
        <f t="shared" si="53"/>
        <v>0</v>
      </c>
      <c r="BL92" s="141" t="str">
        <f t="shared" si="54"/>
        <v/>
      </c>
      <c r="BM92" s="150" t="str">
        <f t="shared" si="55"/>
        <v/>
      </c>
      <c r="BN92" s="151">
        <v>-0.0465</v>
      </c>
    </row>
    <row r="93" ht="13.5" customHeight="1" spans="1:66">
      <c r="A93" s="61"/>
      <c r="B93" s="105" t="s">
        <v>186</v>
      </c>
      <c r="C93" s="107">
        <v>184</v>
      </c>
      <c r="D93" s="61">
        <v>5.7733</v>
      </c>
      <c r="E93" s="61">
        <v>3.3811</v>
      </c>
      <c r="F93" s="108">
        <f t="shared" si="37"/>
        <v>0.585644258916045</v>
      </c>
      <c r="G93" s="107"/>
      <c r="H93" s="108">
        <v>0</v>
      </c>
      <c r="I93" s="108">
        <v>0</v>
      </c>
      <c r="J93" s="108" t="e">
        <f t="shared" si="38"/>
        <v>#DIV/0!</v>
      </c>
      <c r="K93" s="118" t="str">
        <f t="shared" si="29"/>
        <v/>
      </c>
      <c r="L93" s="119">
        <f t="shared" ref="L93:L107" si="56">IFERROR(I93/E93-1,"")</f>
        <v>-1</v>
      </c>
      <c r="M93" s="107">
        <v>184</v>
      </c>
      <c r="N93" s="108">
        <v>5.7733</v>
      </c>
      <c r="O93" s="108">
        <v>3.3811</v>
      </c>
      <c r="P93" s="108">
        <f t="shared" si="39"/>
        <v>0.585644258916045</v>
      </c>
      <c r="Q93" s="107"/>
      <c r="R93" s="108">
        <v>0</v>
      </c>
      <c r="S93" s="108">
        <v>0</v>
      </c>
      <c r="T93" s="108" t="e">
        <f t="shared" si="40"/>
        <v>#DIV/0!</v>
      </c>
      <c r="U93" s="118" t="str">
        <f t="shared" si="30"/>
        <v/>
      </c>
      <c r="V93" s="119">
        <f t="shared" ref="V93:V107" si="57">IFERROR(S93/O93-1,"")</f>
        <v>-1</v>
      </c>
      <c r="W93" s="107"/>
      <c r="X93" s="108">
        <v>0</v>
      </c>
      <c r="Y93" s="108">
        <v>0</v>
      </c>
      <c r="Z93" s="108" t="e">
        <f t="shared" si="41"/>
        <v>#DIV/0!</v>
      </c>
      <c r="AA93" s="107"/>
      <c r="AB93" s="108">
        <v>0</v>
      </c>
      <c r="AC93" s="108">
        <v>0</v>
      </c>
      <c r="AD93" s="108" t="e">
        <f t="shared" si="42"/>
        <v>#DIV/0!</v>
      </c>
      <c r="AE93" s="118" t="str">
        <f t="shared" si="31"/>
        <v/>
      </c>
      <c r="AF93" s="119" t="str">
        <f t="shared" ref="AF93:AF107" si="58">IFERROR(AC93/Y93-1,"")</f>
        <v/>
      </c>
      <c r="AG93" s="107"/>
      <c r="AH93" s="108">
        <v>0</v>
      </c>
      <c r="AI93" s="108">
        <v>0</v>
      </c>
      <c r="AJ93" s="108" t="e">
        <f t="shared" si="43"/>
        <v>#DIV/0!</v>
      </c>
      <c r="AK93" s="107"/>
      <c r="AL93" s="108">
        <v>0</v>
      </c>
      <c r="AM93" s="108">
        <v>0</v>
      </c>
      <c r="AN93" s="108" t="e">
        <f t="shared" si="44"/>
        <v>#DIV/0!</v>
      </c>
      <c r="AO93" s="118" t="str">
        <f t="shared" si="32"/>
        <v/>
      </c>
      <c r="AP93" s="119" t="str">
        <f t="shared" ref="AP93:AP107" si="59">IFERROR(AM93/AI93-1,"")</f>
        <v/>
      </c>
      <c r="AQ93" s="107"/>
      <c r="AR93" s="108">
        <v>0</v>
      </c>
      <c r="AS93" s="108">
        <v>0</v>
      </c>
      <c r="AT93" s="64" t="str">
        <f t="shared" si="45"/>
        <v/>
      </c>
      <c r="AU93" s="107"/>
      <c r="AV93" s="108">
        <v>0</v>
      </c>
      <c r="AW93" s="108">
        <v>0</v>
      </c>
      <c r="AX93" s="108" t="e">
        <f t="shared" si="46"/>
        <v>#DIV/0!</v>
      </c>
      <c r="AY93" s="118" t="str">
        <f t="shared" si="47"/>
        <v/>
      </c>
      <c r="AZ93" s="119" t="str">
        <f t="shared" si="48"/>
        <v/>
      </c>
      <c r="BA93" s="107"/>
      <c r="BB93" s="108">
        <v>0</v>
      </c>
      <c r="BC93" s="108">
        <v>0</v>
      </c>
      <c r="BD93" s="108" t="e">
        <f t="shared" si="49"/>
        <v>#DIV/0!</v>
      </c>
      <c r="BE93" s="107"/>
      <c r="BF93" s="108">
        <v>0</v>
      </c>
      <c r="BG93" s="108">
        <v>0</v>
      </c>
      <c r="BH93" s="108" t="e">
        <f t="shared" si="50"/>
        <v>#DIV/0!</v>
      </c>
      <c r="BI93" s="138" t="str">
        <f t="shared" si="51"/>
        <v/>
      </c>
      <c r="BJ93" s="139">
        <f t="shared" si="52"/>
        <v>0</v>
      </c>
      <c r="BK93" s="140">
        <f t="shared" si="53"/>
        <v>0</v>
      </c>
      <c r="BL93" s="141" t="str">
        <f t="shared" si="54"/>
        <v/>
      </c>
      <c r="BM93" s="150" t="str">
        <f t="shared" si="55"/>
        <v/>
      </c>
      <c r="BN93" s="151">
        <v>1.1769</v>
      </c>
    </row>
    <row r="94" ht="13.5" customHeight="1" spans="1:66">
      <c r="A94" s="61"/>
      <c r="B94" s="105" t="s">
        <v>187</v>
      </c>
      <c r="C94" s="107">
        <v>553</v>
      </c>
      <c r="D94" s="61">
        <v>12.2902</v>
      </c>
      <c r="E94" s="61">
        <v>6.4386</v>
      </c>
      <c r="F94" s="108">
        <f t="shared" si="37"/>
        <v>0.523880815609185</v>
      </c>
      <c r="G94" s="107"/>
      <c r="H94" s="108">
        <v>0</v>
      </c>
      <c r="I94" s="108">
        <v>0</v>
      </c>
      <c r="J94" s="108" t="e">
        <f t="shared" si="38"/>
        <v>#DIV/0!</v>
      </c>
      <c r="K94" s="118" t="str">
        <f t="shared" si="29"/>
        <v/>
      </c>
      <c r="L94" s="119">
        <f t="shared" si="56"/>
        <v>-1</v>
      </c>
      <c r="M94" s="107">
        <v>224</v>
      </c>
      <c r="N94" s="108">
        <v>5.9006</v>
      </c>
      <c r="O94" s="108">
        <v>2.979</v>
      </c>
      <c r="P94" s="108">
        <f t="shared" si="39"/>
        <v>0.504863912144528</v>
      </c>
      <c r="Q94" s="107"/>
      <c r="R94" s="108">
        <v>0</v>
      </c>
      <c r="S94" s="108">
        <v>0</v>
      </c>
      <c r="T94" s="108" t="e">
        <f t="shared" si="40"/>
        <v>#DIV/0!</v>
      </c>
      <c r="U94" s="118" t="str">
        <f t="shared" si="30"/>
        <v/>
      </c>
      <c r="V94" s="119">
        <f t="shared" si="57"/>
        <v>-1</v>
      </c>
      <c r="W94" s="107">
        <v>113</v>
      </c>
      <c r="X94" s="108">
        <v>2.471</v>
      </c>
      <c r="Y94" s="108">
        <v>1.412</v>
      </c>
      <c r="Z94" s="108">
        <f t="shared" si="41"/>
        <v>0.571428571428571</v>
      </c>
      <c r="AA94" s="107"/>
      <c r="AB94" s="108">
        <v>0</v>
      </c>
      <c r="AC94" s="108">
        <v>0</v>
      </c>
      <c r="AD94" s="108" t="e">
        <f t="shared" si="42"/>
        <v>#DIV/0!</v>
      </c>
      <c r="AE94" s="118" t="str">
        <f t="shared" si="31"/>
        <v/>
      </c>
      <c r="AF94" s="119">
        <f t="shared" si="58"/>
        <v>-1</v>
      </c>
      <c r="AG94" s="107">
        <v>73</v>
      </c>
      <c r="AH94" s="108">
        <v>1.3238</v>
      </c>
      <c r="AI94" s="108">
        <v>0.6552</v>
      </c>
      <c r="AJ94" s="108">
        <f t="shared" si="43"/>
        <v>0.494938812509442</v>
      </c>
      <c r="AK94" s="107"/>
      <c r="AL94" s="108">
        <v>0</v>
      </c>
      <c r="AM94" s="108">
        <v>0</v>
      </c>
      <c r="AN94" s="108" t="e">
        <f t="shared" si="44"/>
        <v>#DIV/0!</v>
      </c>
      <c r="AO94" s="118" t="str">
        <f t="shared" si="32"/>
        <v/>
      </c>
      <c r="AP94" s="119">
        <f t="shared" si="59"/>
        <v>-1</v>
      </c>
      <c r="AQ94" s="107">
        <v>134</v>
      </c>
      <c r="AR94" s="108">
        <v>2.3941</v>
      </c>
      <c r="AS94" s="108">
        <v>1.2826</v>
      </c>
      <c r="AT94" s="64">
        <f t="shared" si="45"/>
        <v>0.535733678626624</v>
      </c>
      <c r="AU94" s="107"/>
      <c r="AV94" s="108">
        <v>0</v>
      </c>
      <c r="AW94" s="108">
        <v>0</v>
      </c>
      <c r="AX94" s="108" t="e">
        <f t="shared" si="46"/>
        <v>#DIV/0!</v>
      </c>
      <c r="AY94" s="118" t="str">
        <f t="shared" si="47"/>
        <v/>
      </c>
      <c r="AZ94" s="119">
        <f t="shared" si="48"/>
        <v>-1</v>
      </c>
      <c r="BA94" s="107">
        <v>207</v>
      </c>
      <c r="BB94" s="108">
        <v>3.6481</v>
      </c>
      <c r="BC94" s="108">
        <v>2.0779</v>
      </c>
      <c r="BD94" s="108">
        <f t="shared" si="49"/>
        <v>0.569584167100683</v>
      </c>
      <c r="BE94" s="107"/>
      <c r="BF94" s="108">
        <v>0</v>
      </c>
      <c r="BG94" s="108">
        <v>0</v>
      </c>
      <c r="BH94" s="108" t="e">
        <f t="shared" si="50"/>
        <v>#DIV/0!</v>
      </c>
      <c r="BI94" s="138" t="str">
        <f t="shared" si="51"/>
        <v/>
      </c>
      <c r="BJ94" s="139">
        <f t="shared" si="52"/>
        <v>0</v>
      </c>
      <c r="BK94" s="140">
        <f t="shared" si="53"/>
        <v>0</v>
      </c>
      <c r="BL94" s="141" t="str">
        <f t="shared" si="54"/>
        <v/>
      </c>
      <c r="BM94" s="150">
        <f t="shared" si="55"/>
        <v>-1</v>
      </c>
      <c r="BN94" s="151">
        <v>0</v>
      </c>
    </row>
    <row r="95" ht="13.5" customHeight="1" spans="1:66">
      <c r="A95" s="61"/>
      <c r="B95" s="105" t="s">
        <v>188</v>
      </c>
      <c r="C95" s="107">
        <v>48</v>
      </c>
      <c r="D95" s="61">
        <v>1.5864</v>
      </c>
      <c r="E95" s="61">
        <v>1.1105</v>
      </c>
      <c r="F95" s="108">
        <f t="shared" si="37"/>
        <v>0.700012607160867</v>
      </c>
      <c r="G95" s="107"/>
      <c r="H95" s="108">
        <v>0</v>
      </c>
      <c r="I95" s="108">
        <v>0</v>
      </c>
      <c r="J95" s="108" t="e">
        <f t="shared" si="38"/>
        <v>#DIV/0!</v>
      </c>
      <c r="K95" s="118" t="str">
        <f t="shared" si="29"/>
        <v/>
      </c>
      <c r="L95" s="119">
        <f t="shared" si="56"/>
        <v>-1</v>
      </c>
      <c r="M95" s="107"/>
      <c r="N95" s="108">
        <v>0</v>
      </c>
      <c r="O95" s="108">
        <v>0</v>
      </c>
      <c r="P95" s="108" t="e">
        <f t="shared" si="39"/>
        <v>#DIV/0!</v>
      </c>
      <c r="Q95" s="107"/>
      <c r="R95" s="108">
        <v>0</v>
      </c>
      <c r="S95" s="108">
        <v>0</v>
      </c>
      <c r="T95" s="108" t="e">
        <f t="shared" si="40"/>
        <v>#DIV/0!</v>
      </c>
      <c r="U95" s="118" t="str">
        <f t="shared" si="30"/>
        <v/>
      </c>
      <c r="V95" s="119" t="str">
        <f t="shared" si="57"/>
        <v/>
      </c>
      <c r="W95" s="107"/>
      <c r="X95" s="108">
        <v>0</v>
      </c>
      <c r="Y95" s="108">
        <v>0</v>
      </c>
      <c r="Z95" s="108" t="e">
        <f t="shared" si="41"/>
        <v>#DIV/0!</v>
      </c>
      <c r="AA95" s="107"/>
      <c r="AB95" s="108">
        <v>0</v>
      </c>
      <c r="AC95" s="108">
        <v>0</v>
      </c>
      <c r="AD95" s="108" t="e">
        <f t="shared" si="42"/>
        <v>#DIV/0!</v>
      </c>
      <c r="AE95" s="118" t="str">
        <f t="shared" si="31"/>
        <v/>
      </c>
      <c r="AF95" s="119" t="str">
        <f t="shared" si="58"/>
        <v/>
      </c>
      <c r="AG95" s="107"/>
      <c r="AH95" s="108">
        <v>0</v>
      </c>
      <c r="AI95" s="108">
        <v>0</v>
      </c>
      <c r="AJ95" s="108" t="e">
        <f t="shared" si="43"/>
        <v>#DIV/0!</v>
      </c>
      <c r="AK95" s="107"/>
      <c r="AL95" s="108">
        <v>0</v>
      </c>
      <c r="AM95" s="108">
        <v>0</v>
      </c>
      <c r="AN95" s="108" t="e">
        <f t="shared" si="44"/>
        <v>#DIV/0!</v>
      </c>
      <c r="AO95" s="118" t="str">
        <f t="shared" si="32"/>
        <v/>
      </c>
      <c r="AP95" s="119" t="str">
        <f t="shared" si="59"/>
        <v/>
      </c>
      <c r="AQ95" s="107">
        <v>48</v>
      </c>
      <c r="AR95" s="108">
        <v>1.5864</v>
      </c>
      <c r="AS95" s="108">
        <v>1.1105</v>
      </c>
      <c r="AT95" s="64">
        <f t="shared" si="45"/>
        <v>0.700012607160867</v>
      </c>
      <c r="AU95" s="107"/>
      <c r="AV95" s="108">
        <v>0</v>
      </c>
      <c r="AW95" s="108">
        <v>0</v>
      </c>
      <c r="AX95" s="108" t="e">
        <f t="shared" si="46"/>
        <v>#DIV/0!</v>
      </c>
      <c r="AY95" s="118" t="str">
        <f t="shared" si="47"/>
        <v/>
      </c>
      <c r="AZ95" s="119">
        <f t="shared" si="48"/>
        <v>-1</v>
      </c>
      <c r="BA95" s="107">
        <v>61</v>
      </c>
      <c r="BB95" s="108">
        <v>1.1422</v>
      </c>
      <c r="BC95" s="108">
        <v>0.69411</v>
      </c>
      <c r="BD95" s="108">
        <f t="shared" si="49"/>
        <v>0.607695675013132</v>
      </c>
      <c r="BE95" s="107"/>
      <c r="BF95" s="108">
        <v>0</v>
      </c>
      <c r="BG95" s="108">
        <v>0</v>
      </c>
      <c r="BH95" s="108" t="e">
        <f t="shared" si="50"/>
        <v>#DIV/0!</v>
      </c>
      <c r="BI95" s="138" t="str">
        <f t="shared" si="51"/>
        <v/>
      </c>
      <c r="BJ95" s="139">
        <f t="shared" si="52"/>
        <v>0</v>
      </c>
      <c r="BK95" s="140">
        <f t="shared" si="53"/>
        <v>0</v>
      </c>
      <c r="BL95" s="141" t="str">
        <f t="shared" si="54"/>
        <v/>
      </c>
      <c r="BM95" s="150">
        <f t="shared" si="55"/>
        <v>-1</v>
      </c>
      <c r="BN95" s="151">
        <v>115.1928</v>
      </c>
    </row>
    <row r="96" ht="13.5" customHeight="1" spans="1:66">
      <c r="A96" s="61"/>
      <c r="B96" s="105" t="s">
        <v>189</v>
      </c>
      <c r="C96" s="107">
        <v>6</v>
      </c>
      <c r="D96" s="61">
        <v>0.1262</v>
      </c>
      <c r="E96" s="61">
        <v>0.0447</v>
      </c>
      <c r="F96" s="108">
        <f t="shared" si="37"/>
        <v>0.354199683042789</v>
      </c>
      <c r="G96" s="107"/>
      <c r="H96" s="108">
        <v>0</v>
      </c>
      <c r="I96" s="108">
        <v>0</v>
      </c>
      <c r="J96" s="108" t="e">
        <f t="shared" si="38"/>
        <v>#DIV/0!</v>
      </c>
      <c r="K96" s="118" t="str">
        <f t="shared" si="29"/>
        <v/>
      </c>
      <c r="L96" s="119">
        <f t="shared" si="56"/>
        <v>-1</v>
      </c>
      <c r="M96" s="107">
        <v>6</v>
      </c>
      <c r="N96" s="108">
        <v>0.1262</v>
      </c>
      <c r="O96" s="108">
        <v>0.0447</v>
      </c>
      <c r="P96" s="108">
        <f t="shared" si="39"/>
        <v>0.354199683042789</v>
      </c>
      <c r="Q96" s="107"/>
      <c r="R96" s="108">
        <v>0</v>
      </c>
      <c r="S96" s="108">
        <v>0</v>
      </c>
      <c r="T96" s="108" t="e">
        <f t="shared" si="40"/>
        <v>#DIV/0!</v>
      </c>
      <c r="U96" s="118" t="str">
        <f t="shared" si="30"/>
        <v/>
      </c>
      <c r="V96" s="119">
        <f t="shared" si="57"/>
        <v>-1</v>
      </c>
      <c r="W96" s="107"/>
      <c r="X96" s="108">
        <v>0</v>
      </c>
      <c r="Y96" s="108">
        <v>0</v>
      </c>
      <c r="Z96" s="108" t="e">
        <f t="shared" si="41"/>
        <v>#DIV/0!</v>
      </c>
      <c r="AA96" s="107"/>
      <c r="AB96" s="108">
        <v>0</v>
      </c>
      <c r="AC96" s="108">
        <v>0</v>
      </c>
      <c r="AD96" s="108" t="e">
        <f t="shared" si="42"/>
        <v>#DIV/0!</v>
      </c>
      <c r="AE96" s="118" t="str">
        <f t="shared" si="31"/>
        <v/>
      </c>
      <c r="AF96" s="119" t="str">
        <f t="shared" si="58"/>
        <v/>
      </c>
      <c r="AG96" s="107"/>
      <c r="AH96" s="108">
        <v>0</v>
      </c>
      <c r="AI96" s="108">
        <v>0</v>
      </c>
      <c r="AJ96" s="108" t="e">
        <f t="shared" si="43"/>
        <v>#DIV/0!</v>
      </c>
      <c r="AK96" s="107"/>
      <c r="AL96" s="108">
        <v>0</v>
      </c>
      <c r="AM96" s="108">
        <v>0</v>
      </c>
      <c r="AN96" s="108" t="e">
        <f t="shared" si="44"/>
        <v>#DIV/0!</v>
      </c>
      <c r="AO96" s="118" t="str">
        <f t="shared" si="32"/>
        <v/>
      </c>
      <c r="AP96" s="119" t="str">
        <f t="shared" si="59"/>
        <v/>
      </c>
      <c r="AQ96" s="107"/>
      <c r="AR96" s="108">
        <v>0</v>
      </c>
      <c r="AS96" s="108">
        <v>0</v>
      </c>
      <c r="AT96" s="64" t="str">
        <f t="shared" si="45"/>
        <v/>
      </c>
      <c r="AU96" s="107"/>
      <c r="AV96" s="108">
        <v>0</v>
      </c>
      <c r="AW96" s="108">
        <v>0</v>
      </c>
      <c r="AX96" s="108" t="e">
        <f t="shared" si="46"/>
        <v>#DIV/0!</v>
      </c>
      <c r="AY96" s="118" t="str">
        <f t="shared" si="47"/>
        <v/>
      </c>
      <c r="AZ96" s="119" t="str">
        <f t="shared" si="48"/>
        <v/>
      </c>
      <c r="BA96" s="107"/>
      <c r="BB96" s="108">
        <v>0</v>
      </c>
      <c r="BC96" s="108">
        <v>0</v>
      </c>
      <c r="BD96" s="108" t="e">
        <f t="shared" si="49"/>
        <v>#DIV/0!</v>
      </c>
      <c r="BE96" s="107"/>
      <c r="BF96" s="108">
        <v>0</v>
      </c>
      <c r="BG96" s="108">
        <v>0</v>
      </c>
      <c r="BH96" s="108" t="e">
        <f t="shared" si="50"/>
        <v>#DIV/0!</v>
      </c>
      <c r="BI96" s="138" t="str">
        <f t="shared" si="51"/>
        <v/>
      </c>
      <c r="BJ96" s="139">
        <f t="shared" si="52"/>
        <v>0</v>
      </c>
      <c r="BK96" s="140">
        <f t="shared" si="53"/>
        <v>0</v>
      </c>
      <c r="BL96" s="141" t="str">
        <f t="shared" si="54"/>
        <v/>
      </c>
      <c r="BM96" s="150" t="str">
        <f t="shared" si="55"/>
        <v/>
      </c>
      <c r="BN96" s="151">
        <v>0.152</v>
      </c>
    </row>
    <row r="97" ht="13.5" customHeight="1" spans="1:66">
      <c r="A97" s="61"/>
      <c r="B97" s="105" t="s">
        <v>190</v>
      </c>
      <c r="C97" s="107"/>
      <c r="D97" s="61">
        <v>0</v>
      </c>
      <c r="E97" s="61">
        <v>0</v>
      </c>
      <c r="F97" s="108" t="e">
        <f t="shared" si="37"/>
        <v>#DIV/0!</v>
      </c>
      <c r="G97" s="107">
        <v>274</v>
      </c>
      <c r="H97" s="108">
        <v>9.7202</v>
      </c>
      <c r="I97" s="108">
        <v>3.6417</v>
      </c>
      <c r="J97" s="108">
        <f t="shared" si="38"/>
        <v>0.374652784922121</v>
      </c>
      <c r="K97" s="118" t="str">
        <f t="shared" si="29"/>
        <v/>
      </c>
      <c r="L97" s="119" t="str">
        <f t="shared" si="56"/>
        <v/>
      </c>
      <c r="M97" s="107"/>
      <c r="N97" s="108">
        <v>0</v>
      </c>
      <c r="O97" s="108">
        <v>0</v>
      </c>
      <c r="P97" s="108" t="e">
        <f t="shared" si="39"/>
        <v>#DIV/0!</v>
      </c>
      <c r="Q97" s="107">
        <v>185</v>
      </c>
      <c r="R97" s="108">
        <v>7.6901</v>
      </c>
      <c r="S97" s="108">
        <v>2.5625</v>
      </c>
      <c r="T97" s="108">
        <f t="shared" si="40"/>
        <v>0.33322063432205</v>
      </c>
      <c r="U97" s="118" t="str">
        <f t="shared" si="30"/>
        <v/>
      </c>
      <c r="V97" s="119" t="str">
        <f t="shared" si="57"/>
        <v/>
      </c>
      <c r="W97" s="107"/>
      <c r="X97" s="108">
        <v>0</v>
      </c>
      <c r="Y97" s="108">
        <v>0</v>
      </c>
      <c r="Z97" s="108" t="e">
        <f t="shared" si="41"/>
        <v>#DIV/0!</v>
      </c>
      <c r="AA97" s="107">
        <v>89</v>
      </c>
      <c r="AB97" s="108">
        <v>2.0301</v>
      </c>
      <c r="AC97" s="108">
        <v>1.0792</v>
      </c>
      <c r="AD97" s="108">
        <f t="shared" si="42"/>
        <v>0.531599428599576</v>
      </c>
      <c r="AE97" s="118" t="str">
        <f t="shared" si="31"/>
        <v/>
      </c>
      <c r="AF97" s="119" t="str">
        <f t="shared" si="58"/>
        <v/>
      </c>
      <c r="AG97" s="107"/>
      <c r="AH97" s="108">
        <v>0</v>
      </c>
      <c r="AI97" s="108">
        <v>0</v>
      </c>
      <c r="AJ97" s="108" t="e">
        <f t="shared" si="43"/>
        <v>#DIV/0!</v>
      </c>
      <c r="AK97" s="107"/>
      <c r="AL97" s="108">
        <v>0</v>
      </c>
      <c r="AM97" s="108">
        <v>0</v>
      </c>
      <c r="AN97" s="108" t="e">
        <f t="shared" si="44"/>
        <v>#DIV/0!</v>
      </c>
      <c r="AO97" s="118" t="str">
        <f t="shared" si="32"/>
        <v/>
      </c>
      <c r="AP97" s="119" t="str">
        <f t="shared" si="59"/>
        <v/>
      </c>
      <c r="AQ97" s="107"/>
      <c r="AR97" s="108">
        <v>0</v>
      </c>
      <c r="AS97" s="108">
        <v>0</v>
      </c>
      <c r="AT97" s="64" t="str">
        <f t="shared" si="45"/>
        <v/>
      </c>
      <c r="AU97" s="107"/>
      <c r="AV97" s="108">
        <v>0</v>
      </c>
      <c r="AW97" s="108">
        <v>0</v>
      </c>
      <c r="AX97" s="108" t="e">
        <f t="shared" si="46"/>
        <v>#DIV/0!</v>
      </c>
      <c r="AY97" s="118" t="str">
        <f t="shared" si="47"/>
        <v/>
      </c>
      <c r="AZ97" s="119" t="str">
        <f t="shared" si="48"/>
        <v/>
      </c>
      <c r="BA97" s="107"/>
      <c r="BB97" s="108">
        <v>0</v>
      </c>
      <c r="BC97" s="108">
        <v>0</v>
      </c>
      <c r="BD97" s="108" t="e">
        <f t="shared" si="49"/>
        <v>#DIV/0!</v>
      </c>
      <c r="BE97" s="107"/>
      <c r="BF97" s="108">
        <v>0</v>
      </c>
      <c r="BG97" s="108">
        <v>0</v>
      </c>
      <c r="BH97" s="108" t="e">
        <f t="shared" si="50"/>
        <v>#DIV/0!</v>
      </c>
      <c r="BI97" s="138" t="str">
        <f t="shared" si="51"/>
        <v/>
      </c>
      <c r="BJ97" s="139">
        <f t="shared" si="52"/>
        <v>0</v>
      </c>
      <c r="BK97" s="140">
        <f t="shared" si="53"/>
        <v>0</v>
      </c>
      <c r="BL97" s="141" t="str">
        <f t="shared" si="54"/>
        <v/>
      </c>
      <c r="BM97" s="150" t="str">
        <f t="shared" si="55"/>
        <v/>
      </c>
      <c r="BN97" s="151">
        <v>1.9357</v>
      </c>
    </row>
    <row r="98" ht="13.5" customHeight="1" spans="1:66">
      <c r="A98" s="61"/>
      <c r="B98" s="105" t="s">
        <v>191</v>
      </c>
      <c r="C98" s="107">
        <v>33</v>
      </c>
      <c r="D98" s="61">
        <v>0.7327</v>
      </c>
      <c r="E98" s="61">
        <v>0.4317</v>
      </c>
      <c r="F98" s="108">
        <f t="shared" si="37"/>
        <v>0.589190664664938</v>
      </c>
      <c r="G98" s="107"/>
      <c r="H98" s="108">
        <v>0</v>
      </c>
      <c r="I98" s="108">
        <v>0</v>
      </c>
      <c r="J98" s="108" t="e">
        <f t="shared" si="38"/>
        <v>#DIV/0!</v>
      </c>
      <c r="K98" s="118" t="str">
        <f t="shared" si="29"/>
        <v/>
      </c>
      <c r="L98" s="119">
        <f t="shared" si="56"/>
        <v>-1</v>
      </c>
      <c r="M98" s="107"/>
      <c r="N98" s="108">
        <v>0</v>
      </c>
      <c r="O98" s="108">
        <v>0</v>
      </c>
      <c r="P98" s="108" t="e">
        <f t="shared" si="39"/>
        <v>#DIV/0!</v>
      </c>
      <c r="Q98" s="107"/>
      <c r="R98" s="108">
        <v>0</v>
      </c>
      <c r="S98" s="108">
        <v>0</v>
      </c>
      <c r="T98" s="108" t="e">
        <f t="shared" si="40"/>
        <v>#DIV/0!</v>
      </c>
      <c r="U98" s="118" t="str">
        <f t="shared" si="30"/>
        <v/>
      </c>
      <c r="V98" s="119" t="str">
        <f t="shared" si="57"/>
        <v/>
      </c>
      <c r="W98" s="107"/>
      <c r="X98" s="108">
        <v>0</v>
      </c>
      <c r="Y98" s="108">
        <v>0</v>
      </c>
      <c r="Z98" s="108" t="e">
        <f t="shared" si="41"/>
        <v>#DIV/0!</v>
      </c>
      <c r="AA98" s="107"/>
      <c r="AB98" s="108">
        <v>0</v>
      </c>
      <c r="AC98" s="108">
        <v>0</v>
      </c>
      <c r="AD98" s="108" t="e">
        <f t="shared" si="42"/>
        <v>#DIV/0!</v>
      </c>
      <c r="AE98" s="118" t="str">
        <f t="shared" si="31"/>
        <v/>
      </c>
      <c r="AF98" s="119" t="str">
        <f t="shared" si="58"/>
        <v/>
      </c>
      <c r="AG98" s="107"/>
      <c r="AH98" s="108">
        <v>0</v>
      </c>
      <c r="AI98" s="108">
        <v>0</v>
      </c>
      <c r="AJ98" s="108" t="e">
        <f t="shared" si="43"/>
        <v>#DIV/0!</v>
      </c>
      <c r="AK98" s="107"/>
      <c r="AL98" s="108">
        <v>0</v>
      </c>
      <c r="AM98" s="108">
        <v>0</v>
      </c>
      <c r="AN98" s="108" t="e">
        <f t="shared" si="44"/>
        <v>#DIV/0!</v>
      </c>
      <c r="AO98" s="118" t="str">
        <f t="shared" si="32"/>
        <v/>
      </c>
      <c r="AP98" s="119" t="str">
        <f t="shared" si="59"/>
        <v/>
      </c>
      <c r="AQ98" s="107">
        <v>19</v>
      </c>
      <c r="AR98" s="108">
        <v>0.4918</v>
      </c>
      <c r="AS98" s="108">
        <v>0.2726</v>
      </c>
      <c r="AT98" s="64">
        <f t="shared" si="45"/>
        <v>0.554290361935746</v>
      </c>
      <c r="AU98" s="107"/>
      <c r="AV98" s="108">
        <v>0</v>
      </c>
      <c r="AW98" s="108">
        <v>0</v>
      </c>
      <c r="AX98" s="108" t="e">
        <f t="shared" si="46"/>
        <v>#DIV/0!</v>
      </c>
      <c r="AY98" s="118" t="str">
        <f t="shared" si="47"/>
        <v/>
      </c>
      <c r="AZ98" s="119">
        <f t="shared" si="48"/>
        <v>-1</v>
      </c>
      <c r="BA98" s="107">
        <v>175</v>
      </c>
      <c r="BB98" s="108">
        <v>3.4021</v>
      </c>
      <c r="BC98" s="108">
        <v>2.48708</v>
      </c>
      <c r="BD98" s="108">
        <f t="shared" si="49"/>
        <v>0.731042591340643</v>
      </c>
      <c r="BE98" s="107"/>
      <c r="BF98" s="108">
        <v>0</v>
      </c>
      <c r="BG98" s="108">
        <v>0</v>
      </c>
      <c r="BH98" s="108" t="e">
        <f t="shared" si="50"/>
        <v>#DIV/0!</v>
      </c>
      <c r="BI98" s="138" t="str">
        <f t="shared" si="51"/>
        <v/>
      </c>
      <c r="BJ98" s="139">
        <f t="shared" si="52"/>
        <v>0</v>
      </c>
      <c r="BK98" s="140">
        <f t="shared" si="53"/>
        <v>0</v>
      </c>
      <c r="BL98" s="141" t="str">
        <f t="shared" si="54"/>
        <v/>
      </c>
      <c r="BM98" s="150">
        <f t="shared" si="55"/>
        <v>-1</v>
      </c>
      <c r="BN98" s="151">
        <v>0</v>
      </c>
    </row>
    <row r="99" ht="13.5" customHeight="1" spans="1:66">
      <c r="A99" s="61"/>
      <c r="B99" s="105" t="s">
        <v>192</v>
      </c>
      <c r="C99" s="107">
        <v>172</v>
      </c>
      <c r="D99" s="61">
        <v>3.7457</v>
      </c>
      <c r="E99" s="61">
        <v>3.37783</v>
      </c>
      <c r="F99" s="108">
        <f t="shared" si="37"/>
        <v>0.901788717729663</v>
      </c>
      <c r="G99" s="107"/>
      <c r="H99" s="108">
        <v>0</v>
      </c>
      <c r="I99" s="108">
        <v>0</v>
      </c>
      <c r="J99" s="108" t="e">
        <f t="shared" si="38"/>
        <v>#DIV/0!</v>
      </c>
      <c r="K99" s="118" t="str">
        <f t="shared" si="29"/>
        <v/>
      </c>
      <c r="L99" s="119">
        <f t="shared" si="56"/>
        <v>-1</v>
      </c>
      <c r="M99" s="107">
        <v>60</v>
      </c>
      <c r="N99" s="108">
        <v>1.438</v>
      </c>
      <c r="O99" s="108">
        <v>1.30005</v>
      </c>
      <c r="P99" s="108">
        <f t="shared" si="39"/>
        <v>0.904068150208623</v>
      </c>
      <c r="Q99" s="107"/>
      <c r="R99" s="108">
        <v>0</v>
      </c>
      <c r="S99" s="108">
        <v>0</v>
      </c>
      <c r="T99" s="108" t="e">
        <f t="shared" si="40"/>
        <v>#DIV/0!</v>
      </c>
      <c r="U99" s="118" t="str">
        <f t="shared" si="30"/>
        <v/>
      </c>
      <c r="V99" s="119">
        <f t="shared" si="57"/>
        <v>-1</v>
      </c>
      <c r="W99" s="107">
        <v>54</v>
      </c>
      <c r="X99" s="108">
        <v>0.9585</v>
      </c>
      <c r="Y99" s="108">
        <v>0.87533</v>
      </c>
      <c r="Z99" s="108">
        <f t="shared" si="41"/>
        <v>0.913229003651539</v>
      </c>
      <c r="AA99" s="107"/>
      <c r="AB99" s="108">
        <v>0</v>
      </c>
      <c r="AC99" s="108">
        <v>0</v>
      </c>
      <c r="AD99" s="108" t="e">
        <f t="shared" si="42"/>
        <v>#DIV/0!</v>
      </c>
      <c r="AE99" s="118" t="str">
        <f t="shared" si="31"/>
        <v/>
      </c>
      <c r="AF99" s="119">
        <f t="shared" si="58"/>
        <v>-1</v>
      </c>
      <c r="AG99" s="107"/>
      <c r="AH99" s="108">
        <v>0</v>
      </c>
      <c r="AI99" s="108">
        <v>0</v>
      </c>
      <c r="AJ99" s="108" t="e">
        <f t="shared" si="43"/>
        <v>#DIV/0!</v>
      </c>
      <c r="AK99" s="107"/>
      <c r="AL99" s="108">
        <v>0</v>
      </c>
      <c r="AM99" s="108">
        <v>0</v>
      </c>
      <c r="AN99" s="108" t="e">
        <f t="shared" si="44"/>
        <v>#DIV/0!</v>
      </c>
      <c r="AO99" s="118" t="str">
        <f t="shared" si="32"/>
        <v/>
      </c>
      <c r="AP99" s="119" t="str">
        <f t="shared" si="59"/>
        <v/>
      </c>
      <c r="AQ99" s="107">
        <v>57</v>
      </c>
      <c r="AR99" s="108">
        <v>1.2894</v>
      </c>
      <c r="AS99" s="108">
        <v>1.15465</v>
      </c>
      <c r="AT99" s="64">
        <f t="shared" si="45"/>
        <v>0.895494028230184</v>
      </c>
      <c r="AU99" s="107"/>
      <c r="AV99" s="108">
        <v>0</v>
      </c>
      <c r="AW99" s="108">
        <v>0</v>
      </c>
      <c r="AX99" s="108" t="e">
        <f t="shared" si="46"/>
        <v>#DIV/0!</v>
      </c>
      <c r="AY99" s="118" t="str">
        <f t="shared" si="47"/>
        <v/>
      </c>
      <c r="AZ99" s="119">
        <f t="shared" si="48"/>
        <v>-1</v>
      </c>
      <c r="BA99" s="107">
        <v>107</v>
      </c>
      <c r="BB99" s="108">
        <v>1.8733</v>
      </c>
      <c r="BC99" s="108">
        <v>1.72407</v>
      </c>
      <c r="BD99" s="108">
        <f t="shared" si="49"/>
        <v>0.920338440185768</v>
      </c>
      <c r="BE99" s="107"/>
      <c r="BF99" s="108">
        <v>0</v>
      </c>
      <c r="BG99" s="108">
        <v>0</v>
      </c>
      <c r="BH99" s="108" t="e">
        <f t="shared" si="50"/>
        <v>#DIV/0!</v>
      </c>
      <c r="BI99" s="138" t="str">
        <f t="shared" si="51"/>
        <v/>
      </c>
      <c r="BJ99" s="139">
        <f t="shared" si="52"/>
        <v>0</v>
      </c>
      <c r="BK99" s="140">
        <f t="shared" si="53"/>
        <v>0</v>
      </c>
      <c r="BL99" s="141" t="str">
        <f t="shared" si="54"/>
        <v/>
      </c>
      <c r="BM99" s="150">
        <f t="shared" si="55"/>
        <v>-1</v>
      </c>
      <c r="BN99" s="151">
        <v>-0.0102</v>
      </c>
    </row>
    <row r="100" ht="13.5" customHeight="1" spans="1:66">
      <c r="A100" s="61"/>
      <c r="B100" s="105" t="s">
        <v>193</v>
      </c>
      <c r="C100" s="107">
        <v>1422</v>
      </c>
      <c r="D100" s="61">
        <v>33.3256</v>
      </c>
      <c r="E100" s="61">
        <v>32.602708</v>
      </c>
      <c r="F100" s="108">
        <f t="shared" si="37"/>
        <v>0.978308207504141</v>
      </c>
      <c r="G100" s="107"/>
      <c r="H100" s="108">
        <v>0</v>
      </c>
      <c r="I100" s="108">
        <v>0</v>
      </c>
      <c r="J100" s="108" t="e">
        <f t="shared" si="38"/>
        <v>#DIV/0!</v>
      </c>
      <c r="K100" s="118" t="str">
        <f t="shared" si="29"/>
        <v/>
      </c>
      <c r="L100" s="119">
        <f t="shared" si="56"/>
        <v>-1</v>
      </c>
      <c r="M100" s="107">
        <v>651</v>
      </c>
      <c r="N100" s="108">
        <v>18.6506</v>
      </c>
      <c r="O100" s="108">
        <v>18.66472</v>
      </c>
      <c r="P100" s="108">
        <f t="shared" si="39"/>
        <v>1.00075708020117</v>
      </c>
      <c r="Q100" s="107"/>
      <c r="R100" s="108">
        <v>0</v>
      </c>
      <c r="S100" s="108">
        <v>0</v>
      </c>
      <c r="T100" s="108" t="e">
        <f t="shared" si="40"/>
        <v>#DIV/0!</v>
      </c>
      <c r="U100" s="118" t="str">
        <f t="shared" si="30"/>
        <v/>
      </c>
      <c r="V100" s="119">
        <f t="shared" si="57"/>
        <v>-1</v>
      </c>
      <c r="W100" s="107">
        <v>394</v>
      </c>
      <c r="X100" s="108">
        <v>7.7818</v>
      </c>
      <c r="Y100" s="108">
        <v>7.58132</v>
      </c>
      <c r="Z100" s="108">
        <f t="shared" si="41"/>
        <v>0.9742373229844</v>
      </c>
      <c r="AA100" s="107"/>
      <c r="AB100" s="108">
        <v>0</v>
      </c>
      <c r="AC100" s="108">
        <v>0</v>
      </c>
      <c r="AD100" s="108" t="e">
        <f t="shared" si="42"/>
        <v>#DIV/0!</v>
      </c>
      <c r="AE100" s="118" t="str">
        <f t="shared" si="31"/>
        <v/>
      </c>
      <c r="AF100" s="119">
        <f t="shared" si="58"/>
        <v>-1</v>
      </c>
      <c r="AG100" s="107">
        <v>165</v>
      </c>
      <c r="AH100" s="108">
        <v>2.9529</v>
      </c>
      <c r="AI100" s="108">
        <v>2.46996</v>
      </c>
      <c r="AJ100" s="108">
        <f t="shared" si="43"/>
        <v>0.836452301127705</v>
      </c>
      <c r="AK100" s="107"/>
      <c r="AL100" s="108">
        <v>0</v>
      </c>
      <c r="AM100" s="108">
        <v>0</v>
      </c>
      <c r="AN100" s="108" t="e">
        <f t="shared" si="44"/>
        <v>#DIV/0!</v>
      </c>
      <c r="AO100" s="118" t="str">
        <f t="shared" si="32"/>
        <v/>
      </c>
      <c r="AP100" s="119">
        <f t="shared" si="59"/>
        <v>-1</v>
      </c>
      <c r="AQ100" s="107">
        <v>177</v>
      </c>
      <c r="AR100" s="108">
        <v>3.5371</v>
      </c>
      <c r="AS100" s="108">
        <v>3.477264</v>
      </c>
      <c r="AT100" s="64">
        <f t="shared" si="45"/>
        <v>0.98308331684148</v>
      </c>
      <c r="AU100" s="107"/>
      <c r="AV100" s="108">
        <v>0</v>
      </c>
      <c r="AW100" s="108">
        <v>0</v>
      </c>
      <c r="AX100" s="108" t="e">
        <f t="shared" si="46"/>
        <v>#DIV/0!</v>
      </c>
      <c r="AY100" s="118" t="str">
        <f t="shared" si="47"/>
        <v/>
      </c>
      <c r="AZ100" s="119">
        <f t="shared" si="48"/>
        <v>-1</v>
      </c>
      <c r="BA100" s="107">
        <v>188</v>
      </c>
      <c r="BB100" s="108">
        <v>2.9545</v>
      </c>
      <c r="BC100" s="108">
        <v>2.518822</v>
      </c>
      <c r="BD100" s="108">
        <f t="shared" si="49"/>
        <v>0.85253748519208</v>
      </c>
      <c r="BE100" s="107"/>
      <c r="BF100" s="108">
        <v>0</v>
      </c>
      <c r="BG100" s="108">
        <v>0</v>
      </c>
      <c r="BH100" s="108" t="e">
        <f t="shared" si="50"/>
        <v>#DIV/0!</v>
      </c>
      <c r="BI100" s="138" t="str">
        <f t="shared" si="51"/>
        <v/>
      </c>
      <c r="BJ100" s="139">
        <f t="shared" si="52"/>
        <v>0</v>
      </c>
      <c r="BK100" s="140">
        <f t="shared" si="53"/>
        <v>0</v>
      </c>
      <c r="BL100" s="141" t="str">
        <f t="shared" si="54"/>
        <v/>
      </c>
      <c r="BM100" s="150">
        <f t="shared" si="55"/>
        <v>-1</v>
      </c>
      <c r="BN100" s="151">
        <v>0</v>
      </c>
    </row>
    <row r="101" ht="13.5" customHeight="1" spans="1:66">
      <c r="A101" s="61"/>
      <c r="B101" s="105" t="s">
        <v>194</v>
      </c>
      <c r="C101" s="107">
        <v>116</v>
      </c>
      <c r="D101" s="61">
        <v>4.3444</v>
      </c>
      <c r="E101" s="61">
        <v>1.7911</v>
      </c>
      <c r="F101" s="108">
        <f t="shared" si="37"/>
        <v>0.412277874965473</v>
      </c>
      <c r="G101" s="107"/>
      <c r="H101" s="108">
        <v>0</v>
      </c>
      <c r="I101" s="108">
        <v>0</v>
      </c>
      <c r="J101" s="108" t="e">
        <f t="shared" si="38"/>
        <v>#DIV/0!</v>
      </c>
      <c r="K101" s="118" t="str">
        <f t="shared" si="29"/>
        <v/>
      </c>
      <c r="L101" s="119">
        <f t="shared" si="56"/>
        <v>-1</v>
      </c>
      <c r="M101" s="107">
        <v>116</v>
      </c>
      <c r="N101" s="108">
        <v>4.3444</v>
      </c>
      <c r="O101" s="108">
        <v>1.7911</v>
      </c>
      <c r="P101" s="108">
        <f t="shared" si="39"/>
        <v>0.412277874965473</v>
      </c>
      <c r="Q101" s="107"/>
      <c r="R101" s="108">
        <v>0</v>
      </c>
      <c r="S101" s="108">
        <v>0</v>
      </c>
      <c r="T101" s="108" t="e">
        <f t="shared" si="40"/>
        <v>#DIV/0!</v>
      </c>
      <c r="U101" s="118" t="str">
        <f t="shared" si="30"/>
        <v/>
      </c>
      <c r="V101" s="119">
        <f t="shared" si="57"/>
        <v>-1</v>
      </c>
      <c r="W101" s="107"/>
      <c r="X101" s="108">
        <v>0</v>
      </c>
      <c r="Y101" s="108">
        <v>0</v>
      </c>
      <c r="Z101" s="108" t="e">
        <f t="shared" si="41"/>
        <v>#DIV/0!</v>
      </c>
      <c r="AA101" s="107"/>
      <c r="AB101" s="108">
        <v>0</v>
      </c>
      <c r="AC101" s="108">
        <v>0</v>
      </c>
      <c r="AD101" s="108" t="e">
        <f t="shared" si="42"/>
        <v>#DIV/0!</v>
      </c>
      <c r="AE101" s="118" t="str">
        <f t="shared" si="31"/>
        <v/>
      </c>
      <c r="AF101" s="119" t="str">
        <f t="shared" si="58"/>
        <v/>
      </c>
      <c r="AG101" s="107"/>
      <c r="AH101" s="108">
        <v>0</v>
      </c>
      <c r="AI101" s="108">
        <v>0</v>
      </c>
      <c r="AJ101" s="108" t="e">
        <f t="shared" si="43"/>
        <v>#DIV/0!</v>
      </c>
      <c r="AK101" s="107"/>
      <c r="AL101" s="108">
        <v>0</v>
      </c>
      <c r="AM101" s="108">
        <v>0</v>
      </c>
      <c r="AN101" s="108" t="e">
        <f t="shared" si="44"/>
        <v>#DIV/0!</v>
      </c>
      <c r="AO101" s="118" t="str">
        <f t="shared" si="32"/>
        <v/>
      </c>
      <c r="AP101" s="119" t="str">
        <f t="shared" si="59"/>
        <v/>
      </c>
      <c r="AQ101" s="107"/>
      <c r="AR101" s="108">
        <v>0</v>
      </c>
      <c r="AS101" s="108">
        <v>0</v>
      </c>
      <c r="AT101" s="64" t="str">
        <f t="shared" si="45"/>
        <v/>
      </c>
      <c r="AU101" s="107"/>
      <c r="AV101" s="108">
        <v>0</v>
      </c>
      <c r="AW101" s="108">
        <v>0</v>
      </c>
      <c r="AX101" s="108" t="e">
        <f t="shared" si="46"/>
        <v>#DIV/0!</v>
      </c>
      <c r="AY101" s="118" t="str">
        <f t="shared" si="47"/>
        <v/>
      </c>
      <c r="AZ101" s="119" t="str">
        <f t="shared" si="48"/>
        <v/>
      </c>
      <c r="BA101" s="107"/>
      <c r="BB101" s="108">
        <v>0</v>
      </c>
      <c r="BC101" s="108">
        <v>0</v>
      </c>
      <c r="BD101" s="108" t="e">
        <f t="shared" si="49"/>
        <v>#DIV/0!</v>
      </c>
      <c r="BE101" s="107"/>
      <c r="BF101" s="108">
        <v>0</v>
      </c>
      <c r="BG101" s="108">
        <v>0</v>
      </c>
      <c r="BH101" s="108" t="e">
        <f t="shared" si="50"/>
        <v>#DIV/0!</v>
      </c>
      <c r="BI101" s="138" t="str">
        <f t="shared" si="51"/>
        <v/>
      </c>
      <c r="BJ101" s="139">
        <f t="shared" si="52"/>
        <v>0</v>
      </c>
      <c r="BK101" s="140">
        <f t="shared" si="53"/>
        <v>0</v>
      </c>
      <c r="BL101" s="141" t="str">
        <f t="shared" si="54"/>
        <v/>
      </c>
      <c r="BM101" s="150" t="str">
        <f t="shared" si="55"/>
        <v/>
      </c>
      <c r="BN101" s="151">
        <v>0.632</v>
      </c>
    </row>
    <row r="102" ht="13.5" customHeight="1" spans="1:66">
      <c r="A102" s="61"/>
      <c r="B102" s="105" t="s">
        <v>195</v>
      </c>
      <c r="C102" s="107">
        <v>73</v>
      </c>
      <c r="D102" s="61">
        <v>1.9756</v>
      </c>
      <c r="E102" s="61">
        <v>0.92658</v>
      </c>
      <c r="F102" s="108">
        <f t="shared" si="37"/>
        <v>0.469011945738004</v>
      </c>
      <c r="G102" s="107"/>
      <c r="H102" s="108">
        <v>0</v>
      </c>
      <c r="I102" s="108">
        <v>0</v>
      </c>
      <c r="J102" s="108" t="e">
        <f t="shared" si="38"/>
        <v>#DIV/0!</v>
      </c>
      <c r="K102" s="118" t="str">
        <f t="shared" si="29"/>
        <v/>
      </c>
      <c r="L102" s="119">
        <f t="shared" si="56"/>
        <v>-1</v>
      </c>
      <c r="M102" s="107">
        <v>38</v>
      </c>
      <c r="N102" s="108">
        <v>0.8659</v>
      </c>
      <c r="O102" s="108">
        <v>0.44146</v>
      </c>
      <c r="P102" s="108">
        <f t="shared" si="39"/>
        <v>0.509827924702622</v>
      </c>
      <c r="Q102" s="107"/>
      <c r="R102" s="108">
        <v>0</v>
      </c>
      <c r="S102" s="108">
        <v>0</v>
      </c>
      <c r="T102" s="108" t="e">
        <f t="shared" si="40"/>
        <v>#DIV/0!</v>
      </c>
      <c r="U102" s="118" t="str">
        <f t="shared" si="30"/>
        <v/>
      </c>
      <c r="V102" s="119">
        <f t="shared" si="57"/>
        <v>-1</v>
      </c>
      <c r="W102" s="107">
        <v>21</v>
      </c>
      <c r="X102" s="108">
        <v>0.5482</v>
      </c>
      <c r="Y102" s="108">
        <v>0.29029</v>
      </c>
      <c r="Z102" s="108">
        <f t="shared" si="41"/>
        <v>0.529533017147026</v>
      </c>
      <c r="AA102" s="107"/>
      <c r="AB102" s="108">
        <v>0</v>
      </c>
      <c r="AC102" s="108">
        <v>0</v>
      </c>
      <c r="AD102" s="108" t="e">
        <f t="shared" si="42"/>
        <v>#DIV/0!</v>
      </c>
      <c r="AE102" s="118" t="str">
        <f t="shared" si="31"/>
        <v/>
      </c>
      <c r="AF102" s="119">
        <f t="shared" si="58"/>
        <v>-1</v>
      </c>
      <c r="AG102" s="107">
        <v>6</v>
      </c>
      <c r="AH102" s="108">
        <v>0.2605</v>
      </c>
      <c r="AI102" s="108">
        <v>0.09282</v>
      </c>
      <c r="AJ102" s="108">
        <f t="shared" si="43"/>
        <v>0.356314779270633</v>
      </c>
      <c r="AK102" s="107"/>
      <c r="AL102" s="108">
        <v>0</v>
      </c>
      <c r="AM102" s="108">
        <v>0</v>
      </c>
      <c r="AN102" s="108" t="e">
        <f t="shared" si="44"/>
        <v>#DIV/0!</v>
      </c>
      <c r="AO102" s="118" t="str">
        <f t="shared" si="32"/>
        <v/>
      </c>
      <c r="AP102" s="119">
        <f t="shared" si="59"/>
        <v>-1</v>
      </c>
      <c r="AQ102" s="107">
        <v>8</v>
      </c>
      <c r="AR102" s="108">
        <v>0.301</v>
      </c>
      <c r="AS102" s="108">
        <v>0.10201</v>
      </c>
      <c r="AT102" s="64">
        <f t="shared" si="45"/>
        <v>0.33890365448505</v>
      </c>
      <c r="AU102" s="107"/>
      <c r="AV102" s="108">
        <v>0</v>
      </c>
      <c r="AW102" s="108">
        <v>0</v>
      </c>
      <c r="AX102" s="108" t="e">
        <f t="shared" si="46"/>
        <v>#DIV/0!</v>
      </c>
      <c r="AY102" s="118" t="str">
        <f t="shared" si="47"/>
        <v/>
      </c>
      <c r="AZ102" s="119">
        <f t="shared" si="48"/>
        <v>-1</v>
      </c>
      <c r="BA102" s="107"/>
      <c r="BB102" s="108">
        <v>0</v>
      </c>
      <c r="BC102" s="108">
        <v>0</v>
      </c>
      <c r="BD102" s="108" t="e">
        <f t="shared" si="49"/>
        <v>#DIV/0!</v>
      </c>
      <c r="BE102" s="107"/>
      <c r="BF102" s="108">
        <v>0</v>
      </c>
      <c r="BG102" s="108">
        <v>0</v>
      </c>
      <c r="BH102" s="108" t="e">
        <f t="shared" si="50"/>
        <v>#DIV/0!</v>
      </c>
      <c r="BI102" s="138" t="str">
        <f t="shared" si="51"/>
        <v/>
      </c>
      <c r="BJ102" s="139">
        <f t="shared" si="52"/>
        <v>0</v>
      </c>
      <c r="BK102" s="140">
        <f t="shared" si="53"/>
        <v>0</v>
      </c>
      <c r="BL102" s="141" t="str">
        <f t="shared" si="54"/>
        <v/>
      </c>
      <c r="BM102" s="150" t="str">
        <f t="shared" si="55"/>
        <v/>
      </c>
      <c r="BN102" s="151">
        <v>0</v>
      </c>
    </row>
    <row r="103" ht="13.5" customHeight="1" spans="1:66">
      <c r="A103" s="61"/>
      <c r="B103" s="105" t="s">
        <v>196</v>
      </c>
      <c r="C103" s="107">
        <v>615</v>
      </c>
      <c r="D103" s="61">
        <v>15.3966</v>
      </c>
      <c r="E103" s="61">
        <v>8.61065</v>
      </c>
      <c r="F103" s="108">
        <f t="shared" si="37"/>
        <v>0.559256589117078</v>
      </c>
      <c r="G103" s="107"/>
      <c r="H103" s="108">
        <v>0</v>
      </c>
      <c r="I103" s="108">
        <v>0</v>
      </c>
      <c r="J103" s="108" t="e">
        <f t="shared" si="38"/>
        <v>#DIV/0!</v>
      </c>
      <c r="K103" s="118" t="str">
        <f t="shared" si="29"/>
        <v/>
      </c>
      <c r="L103" s="119">
        <f t="shared" si="56"/>
        <v>-1</v>
      </c>
      <c r="M103" s="107">
        <v>105</v>
      </c>
      <c r="N103" s="108">
        <v>3.0358</v>
      </c>
      <c r="O103" s="108">
        <v>1.8014</v>
      </c>
      <c r="P103" s="108">
        <f t="shared" si="39"/>
        <v>0.593385598524277</v>
      </c>
      <c r="Q103" s="107"/>
      <c r="R103" s="108">
        <v>0</v>
      </c>
      <c r="S103" s="108">
        <v>0</v>
      </c>
      <c r="T103" s="108" t="e">
        <f t="shared" si="40"/>
        <v>#DIV/0!</v>
      </c>
      <c r="U103" s="118" t="str">
        <f t="shared" si="30"/>
        <v/>
      </c>
      <c r="V103" s="119">
        <f t="shared" si="57"/>
        <v>-1</v>
      </c>
      <c r="W103" s="107">
        <v>103</v>
      </c>
      <c r="X103" s="108">
        <v>3.0116</v>
      </c>
      <c r="Y103" s="108">
        <v>1.71375</v>
      </c>
      <c r="Z103" s="108">
        <f t="shared" si="41"/>
        <v>0.569049674591579</v>
      </c>
      <c r="AA103" s="107"/>
      <c r="AB103" s="108">
        <v>0</v>
      </c>
      <c r="AC103" s="108">
        <v>0</v>
      </c>
      <c r="AD103" s="108" t="e">
        <f t="shared" si="42"/>
        <v>#DIV/0!</v>
      </c>
      <c r="AE103" s="118" t="str">
        <f t="shared" si="31"/>
        <v/>
      </c>
      <c r="AF103" s="119">
        <f t="shared" si="58"/>
        <v>-1</v>
      </c>
      <c r="AG103" s="107">
        <v>183</v>
      </c>
      <c r="AH103" s="108">
        <v>4.4068</v>
      </c>
      <c r="AI103" s="108">
        <v>2.4476</v>
      </c>
      <c r="AJ103" s="108">
        <f t="shared" si="43"/>
        <v>0.555414359626033</v>
      </c>
      <c r="AK103" s="107"/>
      <c r="AL103" s="108">
        <v>0</v>
      </c>
      <c r="AM103" s="108">
        <v>0</v>
      </c>
      <c r="AN103" s="108" t="e">
        <f t="shared" si="44"/>
        <v>#DIV/0!</v>
      </c>
      <c r="AO103" s="118" t="str">
        <f t="shared" si="32"/>
        <v/>
      </c>
      <c r="AP103" s="119">
        <f t="shared" si="59"/>
        <v>-1</v>
      </c>
      <c r="AQ103" s="107">
        <v>197</v>
      </c>
      <c r="AR103" s="108">
        <v>4.2223</v>
      </c>
      <c r="AS103" s="108">
        <v>2.2394</v>
      </c>
      <c r="AT103" s="64">
        <f t="shared" si="45"/>
        <v>0.530374440470833</v>
      </c>
      <c r="AU103" s="107"/>
      <c r="AV103" s="108">
        <v>0</v>
      </c>
      <c r="AW103" s="108">
        <v>0</v>
      </c>
      <c r="AX103" s="108" t="e">
        <f t="shared" si="46"/>
        <v>#DIV/0!</v>
      </c>
      <c r="AY103" s="118" t="str">
        <f t="shared" si="47"/>
        <v/>
      </c>
      <c r="AZ103" s="119">
        <f t="shared" si="48"/>
        <v>-1</v>
      </c>
      <c r="BA103" s="107">
        <v>348</v>
      </c>
      <c r="BB103" s="108">
        <v>8.1938</v>
      </c>
      <c r="BC103" s="108">
        <v>3.960224</v>
      </c>
      <c r="BD103" s="108">
        <f t="shared" si="49"/>
        <v>0.483319583099417</v>
      </c>
      <c r="BE103" s="107"/>
      <c r="BF103" s="108">
        <v>0</v>
      </c>
      <c r="BG103" s="108">
        <v>0</v>
      </c>
      <c r="BH103" s="108" t="e">
        <f t="shared" si="50"/>
        <v>#DIV/0!</v>
      </c>
      <c r="BI103" s="138" t="str">
        <f t="shared" si="51"/>
        <v/>
      </c>
      <c r="BJ103" s="139">
        <f t="shared" si="52"/>
        <v>0</v>
      </c>
      <c r="BK103" s="140">
        <f t="shared" si="53"/>
        <v>0</v>
      </c>
      <c r="BL103" s="141" t="str">
        <f t="shared" si="54"/>
        <v/>
      </c>
      <c r="BM103" s="150">
        <f t="shared" si="55"/>
        <v>-1</v>
      </c>
      <c r="BN103" s="151">
        <v>0</v>
      </c>
    </row>
    <row r="104" ht="13.5" customHeight="1" spans="1:66">
      <c r="A104" s="61"/>
      <c r="B104" s="105" t="s">
        <v>197</v>
      </c>
      <c r="C104" s="107">
        <v>9</v>
      </c>
      <c r="D104" s="61">
        <v>0.3311</v>
      </c>
      <c r="E104" s="61">
        <v>0.1901</v>
      </c>
      <c r="F104" s="108">
        <f t="shared" si="37"/>
        <v>0.574146783449109</v>
      </c>
      <c r="G104" s="107"/>
      <c r="H104" s="108">
        <v>0</v>
      </c>
      <c r="I104" s="108">
        <v>0</v>
      </c>
      <c r="J104" s="108" t="e">
        <f t="shared" si="38"/>
        <v>#DIV/0!</v>
      </c>
      <c r="K104" s="118" t="str">
        <f t="shared" si="29"/>
        <v/>
      </c>
      <c r="L104" s="119">
        <f t="shared" si="56"/>
        <v>-1</v>
      </c>
      <c r="M104" s="107">
        <v>9</v>
      </c>
      <c r="N104" s="108">
        <v>0.3311</v>
      </c>
      <c r="O104" s="108">
        <v>0.1901</v>
      </c>
      <c r="P104" s="108">
        <f t="shared" si="39"/>
        <v>0.574146783449109</v>
      </c>
      <c r="Q104" s="107"/>
      <c r="R104" s="108">
        <v>0</v>
      </c>
      <c r="S104" s="108">
        <v>0</v>
      </c>
      <c r="T104" s="108" t="e">
        <f t="shared" si="40"/>
        <v>#DIV/0!</v>
      </c>
      <c r="U104" s="118" t="str">
        <f t="shared" si="30"/>
        <v/>
      </c>
      <c r="V104" s="119">
        <f t="shared" si="57"/>
        <v>-1</v>
      </c>
      <c r="W104" s="107"/>
      <c r="X104" s="108">
        <v>0</v>
      </c>
      <c r="Y104" s="108">
        <v>0</v>
      </c>
      <c r="Z104" s="108" t="e">
        <f t="shared" si="41"/>
        <v>#DIV/0!</v>
      </c>
      <c r="AA104" s="107"/>
      <c r="AB104" s="108">
        <v>0</v>
      </c>
      <c r="AC104" s="108">
        <v>0</v>
      </c>
      <c r="AD104" s="108" t="e">
        <f t="shared" si="42"/>
        <v>#DIV/0!</v>
      </c>
      <c r="AE104" s="118" t="str">
        <f t="shared" si="31"/>
        <v/>
      </c>
      <c r="AF104" s="119" t="str">
        <f t="shared" si="58"/>
        <v/>
      </c>
      <c r="AG104" s="107"/>
      <c r="AH104" s="108">
        <v>0</v>
      </c>
      <c r="AI104" s="108">
        <v>0</v>
      </c>
      <c r="AJ104" s="108" t="e">
        <f t="shared" si="43"/>
        <v>#DIV/0!</v>
      </c>
      <c r="AK104" s="107"/>
      <c r="AL104" s="108">
        <v>0</v>
      </c>
      <c r="AM104" s="108">
        <v>0</v>
      </c>
      <c r="AN104" s="108" t="e">
        <f t="shared" si="44"/>
        <v>#DIV/0!</v>
      </c>
      <c r="AO104" s="118" t="str">
        <f t="shared" si="32"/>
        <v/>
      </c>
      <c r="AP104" s="119" t="str">
        <f t="shared" si="59"/>
        <v/>
      </c>
      <c r="AQ104" s="107"/>
      <c r="AR104" s="108">
        <v>0</v>
      </c>
      <c r="AS104" s="108">
        <v>0</v>
      </c>
      <c r="AT104" s="64" t="str">
        <f t="shared" si="45"/>
        <v/>
      </c>
      <c r="AU104" s="107"/>
      <c r="AV104" s="108">
        <v>0</v>
      </c>
      <c r="AW104" s="108">
        <v>0</v>
      </c>
      <c r="AX104" s="108" t="e">
        <f t="shared" si="46"/>
        <v>#DIV/0!</v>
      </c>
      <c r="AY104" s="118" t="str">
        <f t="shared" si="47"/>
        <v/>
      </c>
      <c r="AZ104" s="119" t="str">
        <f t="shared" si="48"/>
        <v/>
      </c>
      <c r="BA104" s="107"/>
      <c r="BB104" s="108">
        <v>0</v>
      </c>
      <c r="BC104" s="108">
        <v>0</v>
      </c>
      <c r="BD104" s="108" t="e">
        <f t="shared" si="49"/>
        <v>#DIV/0!</v>
      </c>
      <c r="BE104" s="107"/>
      <c r="BF104" s="108">
        <v>0</v>
      </c>
      <c r="BG104" s="108">
        <v>0</v>
      </c>
      <c r="BH104" s="108" t="e">
        <f t="shared" si="50"/>
        <v>#DIV/0!</v>
      </c>
      <c r="BI104" s="138" t="str">
        <f t="shared" si="51"/>
        <v/>
      </c>
      <c r="BJ104" s="139">
        <f t="shared" si="52"/>
        <v>0</v>
      </c>
      <c r="BK104" s="140">
        <f t="shared" si="53"/>
        <v>0</v>
      </c>
      <c r="BL104" s="141" t="str">
        <f t="shared" si="54"/>
        <v/>
      </c>
      <c r="BM104" s="150" t="str">
        <f t="shared" si="55"/>
        <v/>
      </c>
      <c r="BN104" s="151">
        <v>0</v>
      </c>
    </row>
    <row r="105" ht="13.5" customHeight="1" spans="1:66">
      <c r="A105" s="61"/>
      <c r="B105" s="105" t="s">
        <v>198</v>
      </c>
      <c r="C105" s="107">
        <v>525</v>
      </c>
      <c r="D105" s="61">
        <v>12.3293</v>
      </c>
      <c r="E105" s="61">
        <v>9.4873</v>
      </c>
      <c r="F105" s="108">
        <f t="shared" si="37"/>
        <v>0.769492185282214</v>
      </c>
      <c r="G105" s="107"/>
      <c r="H105" s="108">
        <v>0</v>
      </c>
      <c r="I105" s="108">
        <v>0</v>
      </c>
      <c r="J105" s="108" t="e">
        <f t="shared" si="38"/>
        <v>#DIV/0!</v>
      </c>
      <c r="K105" s="118" t="str">
        <f t="shared" si="29"/>
        <v/>
      </c>
      <c r="L105" s="119">
        <f t="shared" si="56"/>
        <v>-1</v>
      </c>
      <c r="M105" s="107">
        <v>258</v>
      </c>
      <c r="N105" s="108">
        <v>7.318</v>
      </c>
      <c r="O105" s="108">
        <v>5.88885</v>
      </c>
      <c r="P105" s="108">
        <f t="shared" si="39"/>
        <v>0.804707570374419</v>
      </c>
      <c r="Q105" s="107"/>
      <c r="R105" s="108">
        <v>0</v>
      </c>
      <c r="S105" s="108">
        <v>0</v>
      </c>
      <c r="T105" s="108" t="e">
        <f t="shared" si="40"/>
        <v>#DIV/0!</v>
      </c>
      <c r="U105" s="118" t="str">
        <f t="shared" si="30"/>
        <v/>
      </c>
      <c r="V105" s="119">
        <f t="shared" si="57"/>
        <v>-1</v>
      </c>
      <c r="W105" s="107">
        <v>57</v>
      </c>
      <c r="X105" s="108">
        <v>1.595</v>
      </c>
      <c r="Y105" s="108">
        <v>1.10138</v>
      </c>
      <c r="Z105" s="108">
        <f t="shared" si="41"/>
        <v>0.690520376175549</v>
      </c>
      <c r="AA105" s="107"/>
      <c r="AB105" s="108">
        <v>0</v>
      </c>
      <c r="AC105" s="108">
        <v>0</v>
      </c>
      <c r="AD105" s="108" t="e">
        <f t="shared" si="42"/>
        <v>#DIV/0!</v>
      </c>
      <c r="AE105" s="118" t="str">
        <f t="shared" si="31"/>
        <v/>
      </c>
      <c r="AF105" s="119">
        <f t="shared" si="58"/>
        <v>-1</v>
      </c>
      <c r="AG105" s="107">
        <v>114</v>
      </c>
      <c r="AH105" s="108">
        <v>1.71</v>
      </c>
      <c r="AI105" s="108">
        <v>1.20411</v>
      </c>
      <c r="AJ105" s="108">
        <f t="shared" si="43"/>
        <v>0.704157894736842</v>
      </c>
      <c r="AK105" s="107"/>
      <c r="AL105" s="108">
        <v>0</v>
      </c>
      <c r="AM105" s="108">
        <v>0</v>
      </c>
      <c r="AN105" s="108" t="e">
        <f t="shared" si="44"/>
        <v>#DIV/0!</v>
      </c>
      <c r="AO105" s="118" t="str">
        <f t="shared" si="32"/>
        <v/>
      </c>
      <c r="AP105" s="119">
        <f t="shared" si="59"/>
        <v>-1</v>
      </c>
      <c r="AQ105" s="107">
        <v>82</v>
      </c>
      <c r="AR105" s="108">
        <v>1.4897</v>
      </c>
      <c r="AS105" s="108">
        <v>1.15438</v>
      </c>
      <c r="AT105" s="64">
        <f t="shared" si="45"/>
        <v>0.77490769953682</v>
      </c>
      <c r="AU105" s="107"/>
      <c r="AV105" s="108">
        <v>0</v>
      </c>
      <c r="AW105" s="108">
        <v>0</v>
      </c>
      <c r="AX105" s="108" t="e">
        <f t="shared" si="46"/>
        <v>#DIV/0!</v>
      </c>
      <c r="AY105" s="118" t="str">
        <f t="shared" si="47"/>
        <v/>
      </c>
      <c r="AZ105" s="119">
        <f t="shared" si="48"/>
        <v>-1</v>
      </c>
      <c r="BA105" s="107">
        <v>61</v>
      </c>
      <c r="BB105" s="108">
        <v>1.0305</v>
      </c>
      <c r="BC105" s="108">
        <v>0.91122</v>
      </c>
      <c r="BD105" s="108">
        <f t="shared" si="49"/>
        <v>0.884250363901019</v>
      </c>
      <c r="BE105" s="107"/>
      <c r="BF105" s="108">
        <v>0</v>
      </c>
      <c r="BG105" s="108">
        <v>0</v>
      </c>
      <c r="BH105" s="108" t="e">
        <f t="shared" si="50"/>
        <v>#DIV/0!</v>
      </c>
      <c r="BI105" s="138" t="str">
        <f t="shared" si="51"/>
        <v/>
      </c>
      <c r="BJ105" s="139">
        <f t="shared" si="52"/>
        <v>0</v>
      </c>
      <c r="BK105" s="140">
        <f t="shared" si="53"/>
        <v>0</v>
      </c>
      <c r="BL105" s="141" t="str">
        <f t="shared" si="54"/>
        <v/>
      </c>
      <c r="BM105" s="150">
        <f t="shared" si="55"/>
        <v>-1</v>
      </c>
      <c r="BN105" s="151">
        <v>0</v>
      </c>
    </row>
    <row r="106" ht="13.5" customHeight="1" spans="1:66">
      <c r="A106" s="62" t="s">
        <v>199</v>
      </c>
      <c r="B106" s="109"/>
      <c r="C106" s="84">
        <v>7863</v>
      </c>
      <c r="D106" s="152">
        <v>185.4521</v>
      </c>
      <c r="E106" s="152">
        <v>121.991631</v>
      </c>
      <c r="F106" s="64">
        <f t="shared" si="37"/>
        <v>0.657806684313631</v>
      </c>
      <c r="G106" s="84">
        <v>1519</v>
      </c>
      <c r="H106" s="64">
        <v>38.6187</v>
      </c>
      <c r="I106" s="64">
        <v>15.988</v>
      </c>
      <c r="J106" s="64">
        <f t="shared" si="38"/>
        <v>0.413996328203694</v>
      </c>
      <c r="K106" s="120">
        <f t="shared" si="29"/>
        <v>-0.243810356109937</v>
      </c>
      <c r="L106" s="121">
        <f t="shared" si="56"/>
        <v>-0.86894182929647</v>
      </c>
      <c r="M106" s="63">
        <v>3061</v>
      </c>
      <c r="N106" s="64">
        <v>88.4485</v>
      </c>
      <c r="O106" s="64">
        <v>58.194778</v>
      </c>
      <c r="P106" s="64">
        <f t="shared" si="39"/>
        <v>0.657950988428294</v>
      </c>
      <c r="Q106" s="84">
        <v>625</v>
      </c>
      <c r="R106" s="64">
        <v>16.9742</v>
      </c>
      <c r="S106" s="64">
        <v>6.87999</v>
      </c>
      <c r="T106" s="64">
        <f t="shared" si="40"/>
        <v>0.405320427472281</v>
      </c>
      <c r="U106" s="120">
        <f t="shared" si="30"/>
        <v>-0.252630560956013</v>
      </c>
      <c r="V106" s="121">
        <f t="shared" si="57"/>
        <v>-0.881776505788887</v>
      </c>
      <c r="W106" s="63">
        <v>1570</v>
      </c>
      <c r="X106" s="64">
        <v>36.0967</v>
      </c>
      <c r="Y106" s="64">
        <v>24.60515</v>
      </c>
      <c r="Z106" s="64">
        <f t="shared" si="41"/>
        <v>0.681645413569661</v>
      </c>
      <c r="AA106" s="84">
        <v>340</v>
      </c>
      <c r="AB106" s="64">
        <v>9.1053</v>
      </c>
      <c r="AC106" s="64">
        <v>4.2064</v>
      </c>
      <c r="AD106" s="64">
        <f t="shared" si="42"/>
        <v>0.4619726972203</v>
      </c>
      <c r="AE106" s="120">
        <f t="shared" si="31"/>
        <v>-0.219672716349361</v>
      </c>
      <c r="AF106" s="121">
        <f t="shared" si="58"/>
        <v>-0.829043919667224</v>
      </c>
      <c r="AG106" s="63">
        <v>1361</v>
      </c>
      <c r="AH106" s="64">
        <v>26.7206</v>
      </c>
      <c r="AI106" s="64">
        <v>17.12673</v>
      </c>
      <c r="AJ106" s="64">
        <f t="shared" si="43"/>
        <v>0.640956041406256</v>
      </c>
      <c r="AK106" s="84">
        <v>197</v>
      </c>
      <c r="AL106" s="64">
        <v>5.0322</v>
      </c>
      <c r="AM106" s="64">
        <v>2.98914</v>
      </c>
      <c r="AN106" s="64">
        <f t="shared" si="44"/>
        <v>0.59400262310719</v>
      </c>
      <c r="AO106" s="120">
        <f t="shared" si="32"/>
        <v>-0.0469534182990661</v>
      </c>
      <c r="AP106" s="121">
        <f t="shared" si="59"/>
        <v>-0.825469310253621</v>
      </c>
      <c r="AQ106" s="63">
        <v>1617</v>
      </c>
      <c r="AR106" s="64">
        <v>29.5636</v>
      </c>
      <c r="AS106" s="64">
        <v>18.996209</v>
      </c>
      <c r="AT106" s="64">
        <f t="shared" si="45"/>
        <v>0.642553985306255</v>
      </c>
      <c r="AU106" s="84">
        <v>357</v>
      </c>
      <c r="AV106" s="64">
        <v>7.507</v>
      </c>
      <c r="AW106" s="64">
        <v>1.91247</v>
      </c>
      <c r="AX106" s="64">
        <f t="shared" si="46"/>
        <v>0.254758225656054</v>
      </c>
      <c r="AY106" s="120">
        <f t="shared" si="47"/>
        <v>-0.387795759650201</v>
      </c>
      <c r="AZ106" s="121">
        <f t="shared" si="48"/>
        <v>-0.899323596618673</v>
      </c>
      <c r="BA106" s="63">
        <v>2265</v>
      </c>
      <c r="BB106" s="64">
        <v>43.0366</v>
      </c>
      <c r="BC106" s="64">
        <v>26.335116</v>
      </c>
      <c r="BD106" s="64">
        <f t="shared" si="49"/>
        <v>0.611923711445607</v>
      </c>
      <c r="BE106" s="142"/>
      <c r="BF106" s="143">
        <v>0</v>
      </c>
      <c r="BG106" s="143">
        <v>0</v>
      </c>
      <c r="BH106" s="143" t="e">
        <f t="shared" si="50"/>
        <v>#DIV/0!</v>
      </c>
      <c r="BI106" s="138" t="str">
        <f t="shared" si="51"/>
        <v/>
      </c>
      <c r="BJ106" s="144">
        <f t="shared" si="52"/>
        <v>0</v>
      </c>
      <c r="BK106" s="145">
        <f t="shared" si="53"/>
        <v>0</v>
      </c>
      <c r="BL106" s="141" t="str">
        <f t="shared" si="54"/>
        <v/>
      </c>
      <c r="BM106" s="150">
        <f t="shared" si="55"/>
        <v>-1</v>
      </c>
      <c r="BN106" s="151">
        <f>SUM(BN83:BN105)</f>
        <v>154.0271</v>
      </c>
    </row>
    <row r="107" ht="13.5" customHeight="1" spans="1:66">
      <c r="A107" s="153" t="s">
        <v>64</v>
      </c>
      <c r="B107" s="154"/>
      <c r="C107" s="155">
        <v>63449</v>
      </c>
      <c r="D107" s="152">
        <v>1443.2863</v>
      </c>
      <c r="E107" s="152">
        <v>1046.737855</v>
      </c>
      <c r="F107" s="156">
        <f t="shared" si="37"/>
        <v>0.72524616564295</v>
      </c>
      <c r="G107" s="155">
        <v>68554</v>
      </c>
      <c r="H107" s="156">
        <v>1691.7263</v>
      </c>
      <c r="I107" s="156">
        <v>1140.474477</v>
      </c>
      <c r="J107" s="156">
        <f t="shared" si="38"/>
        <v>0.674148340071323</v>
      </c>
      <c r="K107" s="120">
        <f t="shared" si="29"/>
        <v>-0.051097825571627</v>
      </c>
      <c r="L107" s="121">
        <f t="shared" si="56"/>
        <v>0.0895511914012135</v>
      </c>
      <c r="M107" s="157">
        <v>22238</v>
      </c>
      <c r="N107" s="156">
        <v>622.1261</v>
      </c>
      <c r="O107" s="156">
        <v>464.737785</v>
      </c>
      <c r="P107" s="156">
        <f t="shared" si="39"/>
        <v>0.747015412148759</v>
      </c>
      <c r="Q107" s="155">
        <v>29832</v>
      </c>
      <c r="R107" s="156">
        <v>820.4185</v>
      </c>
      <c r="S107" s="156">
        <v>596.270482</v>
      </c>
      <c r="T107" s="156">
        <f t="shared" si="40"/>
        <v>0.726788196511902</v>
      </c>
      <c r="U107" s="120">
        <f t="shared" si="30"/>
        <v>-0.0202272156368567</v>
      </c>
      <c r="V107" s="121">
        <f t="shared" si="57"/>
        <v>0.283025614110546</v>
      </c>
      <c r="W107" s="157">
        <v>14635</v>
      </c>
      <c r="X107" s="156">
        <v>317.2802</v>
      </c>
      <c r="Y107" s="156">
        <v>228.15251</v>
      </c>
      <c r="Z107" s="156">
        <f t="shared" si="41"/>
        <v>0.719088395683058</v>
      </c>
      <c r="AA107" s="155">
        <v>11420</v>
      </c>
      <c r="AB107" s="156">
        <v>317.4369</v>
      </c>
      <c r="AC107" s="156">
        <v>193.314802</v>
      </c>
      <c r="AD107" s="156">
        <f t="shared" si="42"/>
        <v>0.608986548192728</v>
      </c>
      <c r="AE107" s="120">
        <f t="shared" si="31"/>
        <v>-0.110101847490331</v>
      </c>
      <c r="AF107" s="121">
        <f t="shared" si="58"/>
        <v>-0.152694826806858</v>
      </c>
      <c r="AG107" s="157">
        <v>11702</v>
      </c>
      <c r="AH107" s="156">
        <v>233.2094</v>
      </c>
      <c r="AI107" s="156">
        <v>161.010206</v>
      </c>
      <c r="AJ107" s="156">
        <f t="shared" si="43"/>
        <v>0.690410446577197</v>
      </c>
      <c r="AK107" s="155">
        <v>13201</v>
      </c>
      <c r="AL107" s="156">
        <v>296.3746</v>
      </c>
      <c r="AM107" s="156">
        <v>172.146752</v>
      </c>
      <c r="AN107" s="156">
        <f t="shared" si="44"/>
        <v>0.580841786036995</v>
      </c>
      <c r="AO107" s="120">
        <f t="shared" si="32"/>
        <v>-0.109568660540201</v>
      </c>
      <c r="AP107" s="121">
        <f t="shared" si="59"/>
        <v>0.069166708599826</v>
      </c>
      <c r="AQ107" s="157">
        <v>11664</v>
      </c>
      <c r="AR107" s="156">
        <v>210.6011</v>
      </c>
      <c r="AS107" s="156">
        <v>155.164822</v>
      </c>
      <c r="AT107" s="64">
        <f t="shared" si="45"/>
        <v>0.736771184955824</v>
      </c>
      <c r="AU107" s="155">
        <v>11648</v>
      </c>
      <c r="AV107" s="156">
        <v>214.2436</v>
      </c>
      <c r="AW107" s="156">
        <v>147.011081</v>
      </c>
      <c r="AX107" s="156">
        <f t="shared" si="46"/>
        <v>0.686186569867198</v>
      </c>
      <c r="AY107" s="120">
        <f t="shared" si="47"/>
        <v>-0.0505846150886261</v>
      </c>
      <c r="AZ107" s="121">
        <f t="shared" si="48"/>
        <v>-0.0525489018380725</v>
      </c>
      <c r="BA107" s="157">
        <v>17035</v>
      </c>
      <c r="BB107" s="156">
        <v>319.634</v>
      </c>
      <c r="BC107" s="156">
        <v>219.98077</v>
      </c>
      <c r="BD107" s="156">
        <f t="shared" si="49"/>
        <v>0.688227065956688</v>
      </c>
      <c r="BE107" s="142">
        <v>2453</v>
      </c>
      <c r="BF107" s="143">
        <v>43.2527</v>
      </c>
      <c r="BG107" s="143">
        <v>31.73136</v>
      </c>
      <c r="BH107" s="143">
        <f t="shared" si="50"/>
        <v>0.73362726488751</v>
      </c>
      <c r="BI107" s="138">
        <f t="shared" si="51"/>
        <v>14.7755061148398</v>
      </c>
      <c r="BJ107" s="159">
        <f t="shared" si="52"/>
        <v>19010.75</v>
      </c>
      <c r="BK107" s="160">
        <f t="shared" si="53"/>
        <v>245.91804</v>
      </c>
      <c r="BL107" s="141">
        <f t="shared" si="54"/>
        <v>0.0454001989308215</v>
      </c>
      <c r="BM107" s="150">
        <f t="shared" si="55"/>
        <v>0.11790698796081</v>
      </c>
      <c r="BN107" s="151">
        <f>BN106+BN82+BN79+BN61+BN32</f>
        <v>4793.104</v>
      </c>
    </row>
    <row r="108" ht="13.5" customHeight="1" spans="1:65">
      <c r="A108"/>
      <c r="B108"/>
      <c r="C108"/>
      <c r="D108"/>
      <c r="E108"/>
      <c r="F108"/>
      <c r="G108"/>
      <c r="H108"/>
      <c r="I108"/>
      <c r="J108"/>
      <c r="K108"/>
      <c r="L108" s="158"/>
      <c r="M108"/>
      <c r="N108"/>
      <c r="O108"/>
      <c r="P108"/>
      <c r="Q108"/>
      <c r="R108"/>
      <c r="S108"/>
      <c r="T108"/>
      <c r="U108"/>
      <c r="V108" s="158"/>
      <c r="W108"/>
      <c r="X108"/>
      <c r="Y108"/>
      <c r="Z108"/>
      <c r="AA108"/>
      <c r="AB108"/>
      <c r="AC108"/>
      <c r="AD108"/>
      <c r="AE108"/>
      <c r="AF108" s="158"/>
      <c r="AG108"/>
      <c r="AH108"/>
      <c r="AI108"/>
      <c r="AJ108"/>
      <c r="AK108"/>
      <c r="AL108"/>
      <c r="AM108"/>
      <c r="AN108"/>
      <c r="AO108"/>
      <c r="AP108" s="158"/>
      <c r="AQ108"/>
      <c r="AR108"/>
      <c r="AS108"/>
      <c r="AT108"/>
      <c r="AU108"/>
      <c r="AV108"/>
      <c r="AW108"/>
      <c r="AX108"/>
      <c r="AY108"/>
      <c r="AZ108" s="158"/>
      <c r="BA108"/>
      <c r="BB108"/>
      <c r="BC108"/>
      <c r="BD108"/>
      <c r="BE108"/>
      <c r="BF108"/>
      <c r="BG108"/>
      <c r="BH108"/>
      <c r="BI108" s="161"/>
      <c r="BJ108"/>
      <c r="BK108"/>
      <c r="BL108"/>
      <c r="BM108"/>
    </row>
    <row r="109" ht="13.5" customHeight="1" spans="1:65">
      <c r="A109"/>
      <c r="B109"/>
      <c r="C109"/>
      <c r="D109"/>
      <c r="E109"/>
      <c r="F109"/>
      <c r="G109"/>
      <c r="H109"/>
      <c r="I109"/>
      <c r="J109"/>
      <c r="K109"/>
      <c r="L109" s="158"/>
      <c r="M109"/>
      <c r="N109"/>
      <c r="O109"/>
      <c r="P109"/>
      <c r="Q109"/>
      <c r="R109"/>
      <c r="S109"/>
      <c r="T109"/>
      <c r="U109"/>
      <c r="V109" s="158"/>
      <c r="W109"/>
      <c r="X109"/>
      <c r="Y109"/>
      <c r="Z109"/>
      <c r="AA109"/>
      <c r="AB109"/>
      <c r="AC109"/>
      <c r="AD109"/>
      <c r="AE109"/>
      <c r="AF109" s="158"/>
      <c r="AG109"/>
      <c r="AH109"/>
      <c r="AI109"/>
      <c r="AJ109"/>
      <c r="AK109"/>
      <c r="AL109"/>
      <c r="AM109"/>
      <c r="AN109"/>
      <c r="AO109"/>
      <c r="AP109" s="158"/>
      <c r="AQ109"/>
      <c r="AR109"/>
      <c r="AS109"/>
      <c r="AT109"/>
      <c r="AU109"/>
      <c r="AV109"/>
      <c r="AW109"/>
      <c r="AX109"/>
      <c r="AY109"/>
      <c r="AZ109" s="158"/>
      <c r="BA109"/>
      <c r="BB109"/>
      <c r="BC109"/>
      <c r="BD109"/>
      <c r="BE109"/>
      <c r="BF109"/>
      <c r="BG109"/>
      <c r="BH109"/>
      <c r="BI109" s="161"/>
      <c r="BJ109"/>
      <c r="BK109"/>
      <c r="BL109"/>
      <c r="BM109"/>
    </row>
    <row r="110" ht="13.5" customHeight="1" spans="1:65">
      <c r="A110"/>
      <c r="B110"/>
      <c r="C110"/>
      <c r="D110"/>
      <c r="E110"/>
      <c r="F110"/>
      <c r="G110"/>
      <c r="H110"/>
      <c r="I110"/>
      <c r="J110"/>
      <c r="K110"/>
      <c r="L110" s="158"/>
      <c r="M110"/>
      <c r="N110"/>
      <c r="O110"/>
      <c r="P110"/>
      <c r="Q110"/>
      <c r="R110"/>
      <c r="S110"/>
      <c r="T110"/>
      <c r="U110"/>
      <c r="V110" s="158"/>
      <c r="W110"/>
      <c r="X110"/>
      <c r="Y110"/>
      <c r="Z110"/>
      <c r="AA110"/>
      <c r="AB110"/>
      <c r="AC110"/>
      <c r="AD110"/>
      <c r="AE110"/>
      <c r="AF110" s="158"/>
      <c r="AG110"/>
      <c r="AH110"/>
      <c r="AI110"/>
      <c r="AJ110"/>
      <c r="AK110"/>
      <c r="AL110"/>
      <c r="AM110"/>
      <c r="AN110"/>
      <c r="AO110"/>
      <c r="AP110" s="158"/>
      <c r="AQ110"/>
      <c r="AR110"/>
      <c r="AS110"/>
      <c r="AT110"/>
      <c r="AU110"/>
      <c r="AV110"/>
      <c r="AW110"/>
      <c r="AX110"/>
      <c r="AY110"/>
      <c r="AZ110" s="158"/>
      <c r="BA110"/>
      <c r="BB110"/>
      <c r="BC110"/>
      <c r="BD110"/>
      <c r="BE110"/>
      <c r="BF110"/>
      <c r="BG110"/>
      <c r="BH110"/>
      <c r="BI110" s="161"/>
      <c r="BJ110"/>
      <c r="BK110"/>
      <c r="BL110"/>
      <c r="BM110"/>
    </row>
    <row r="111" ht="13.5" customHeight="1" spans="1:65">
      <c r="A111"/>
      <c r="B111"/>
      <c r="C111"/>
      <c r="D111"/>
      <c r="E111"/>
      <c r="F111"/>
      <c r="G111"/>
      <c r="H111"/>
      <c r="I111"/>
      <c r="J111"/>
      <c r="K111"/>
      <c r="L111" s="158"/>
      <c r="M111"/>
      <c r="N111"/>
      <c r="O111"/>
      <c r="P111"/>
      <c r="Q111"/>
      <c r="R111"/>
      <c r="S111"/>
      <c r="T111"/>
      <c r="U111"/>
      <c r="V111" s="158"/>
      <c r="W111"/>
      <c r="X111"/>
      <c r="Y111"/>
      <c r="Z111"/>
      <c r="AA111"/>
      <c r="AB111"/>
      <c r="AC111"/>
      <c r="AD111"/>
      <c r="AE111"/>
      <c r="AF111" s="158"/>
      <c r="AG111"/>
      <c r="AH111"/>
      <c r="AI111"/>
      <c r="AJ111"/>
      <c r="AK111"/>
      <c r="AL111"/>
      <c r="AM111"/>
      <c r="AN111"/>
      <c r="AO111"/>
      <c r="AP111" s="158"/>
      <c r="AQ111"/>
      <c r="AR111"/>
      <c r="AS111"/>
      <c r="AT111"/>
      <c r="AU111"/>
      <c r="AV111"/>
      <c r="AW111"/>
      <c r="AX111"/>
      <c r="AY111"/>
      <c r="AZ111" s="158"/>
      <c r="BA111"/>
      <c r="BB111"/>
      <c r="BC111"/>
      <c r="BD111"/>
      <c r="BE111"/>
      <c r="BF111"/>
      <c r="BG111"/>
      <c r="BH111"/>
      <c r="BI111" s="161"/>
      <c r="BJ111"/>
      <c r="BK111"/>
      <c r="BL111"/>
      <c r="BM111"/>
    </row>
  </sheetData>
  <autoFilter ref="A3:BN107">
    <extLst/>
  </autoFilter>
  <mergeCells count="33">
    <mergeCell ref="C1:L1"/>
    <mergeCell ref="M1:V1"/>
    <mergeCell ref="W1:AF1"/>
    <mergeCell ref="AG1:AP1"/>
    <mergeCell ref="AQ1:AZ1"/>
    <mergeCell ref="BA1:BN1"/>
    <mergeCell ref="C2:F2"/>
    <mergeCell ref="G2:J2"/>
    <mergeCell ref="M2:P2"/>
    <mergeCell ref="Q2:T2"/>
    <mergeCell ref="W2:Z2"/>
    <mergeCell ref="AA2:AD2"/>
    <mergeCell ref="AG2:AJ2"/>
    <mergeCell ref="AK2:AN2"/>
    <mergeCell ref="AQ2:AT2"/>
    <mergeCell ref="AU2:AX2"/>
    <mergeCell ref="BA2:BD2"/>
    <mergeCell ref="BE2:BI2"/>
    <mergeCell ref="K2:K3"/>
    <mergeCell ref="L2:L3"/>
    <mergeCell ref="U2:U3"/>
    <mergeCell ref="V2:V3"/>
    <mergeCell ref="AE2:AE3"/>
    <mergeCell ref="AF2:AF3"/>
    <mergeCell ref="AO2:AO3"/>
    <mergeCell ref="AP2:AP3"/>
    <mergeCell ref="AY2:AY3"/>
    <mergeCell ref="AZ2:AZ3"/>
    <mergeCell ref="BJ2:BJ3"/>
    <mergeCell ref="BK2:BK3"/>
    <mergeCell ref="BL2:BL3"/>
    <mergeCell ref="BM2:BM3"/>
    <mergeCell ref="BN2:BN3"/>
  </mergeCells>
  <conditionalFormatting sqref="K2:L2">
    <cfRule type="cellIs" dxfId="0" priority="9" operator="lessThan">
      <formula>0</formula>
    </cfRule>
    <cfRule type="cellIs" dxfId="0" priority="10" operator="lessThan">
      <formula>0</formula>
    </cfRule>
    <cfRule type="cellIs" dxfId="0" priority="8" operator="lessThan">
      <formula>0</formula>
    </cfRule>
  </conditionalFormatting>
  <conditionalFormatting sqref="U2:V2">
    <cfRule type="cellIs" dxfId="0" priority="18" operator="lessThan">
      <formula>0</formula>
    </cfRule>
    <cfRule type="cellIs" dxfId="0" priority="19" operator="lessThan">
      <formula>0</formula>
    </cfRule>
    <cfRule type="cellIs" dxfId="0" priority="17" operator="lessThan">
      <formula>0</formula>
    </cfRule>
  </conditionalFormatting>
  <conditionalFormatting sqref="AE2:AF2">
    <cfRule type="cellIs" dxfId="0" priority="27" operator="lessThan">
      <formula>0</formula>
    </cfRule>
    <cfRule type="cellIs" dxfId="0" priority="28" operator="lessThan">
      <formula>0</formula>
    </cfRule>
    <cfRule type="cellIs" dxfId="0" priority="26" operator="lessThan">
      <formula>0</formula>
    </cfRule>
  </conditionalFormatting>
  <conditionalFormatting sqref="AO2:AP2">
    <cfRule type="cellIs" dxfId="0" priority="36" operator="lessThan">
      <formula>0</formula>
    </cfRule>
    <cfRule type="cellIs" dxfId="0" priority="37" operator="lessThan">
      <formula>0</formula>
    </cfRule>
    <cfRule type="cellIs" dxfId="0" priority="35" operator="lessThan">
      <formula>0</formula>
    </cfRule>
  </conditionalFormatting>
  <conditionalFormatting sqref="AY2:AZ2">
    <cfRule type="cellIs" dxfId="0" priority="53" operator="lessThan">
      <formula>0</formula>
    </cfRule>
    <cfRule type="cellIs" dxfId="0" priority="54" operator="lessThan">
      <formula>0</formula>
    </cfRule>
    <cfRule type="cellIs" dxfId="0" priority="52" operator="lessThan">
      <formula>0</formula>
    </cfRule>
  </conditionalFormatting>
  <conditionalFormatting sqref="BJ2:BK2">
    <cfRule type="cellIs" dxfId="0" priority="48" operator="lessThan">
      <formula>0</formula>
    </cfRule>
    <cfRule type="cellIs" dxfId="0" priority="49" operator="lessThan">
      <formula>0</formula>
    </cfRule>
    <cfRule type="cellIs" dxfId="0" priority="47" operator="lessThan">
      <formula>0</formula>
    </cfRule>
  </conditionalFormatting>
  <conditionalFormatting sqref="BM$1:BM$1048576">
    <cfRule type="cellIs" dxfId="1" priority="1" operator="greaterThan">
      <formula>0.0001</formula>
    </cfRule>
  </conditionalFormatting>
  <conditionalFormatting sqref="AY$1:AY$1048576 AO$1:AO$1048576 AE$1:AE$1048576 U$1:U$1048576 K$1:K$1048576">
    <cfRule type="cellIs" dxfId="2" priority="38" operator="equal">
      <formula>""""""</formula>
    </cfRule>
    <cfRule type="cellIs" dxfId="1" priority="39" operator="greaterThan">
      <formula>0.05</formula>
    </cfRule>
  </conditionalFormatting>
  <conditionalFormatting sqref="AZ$1:AZ$1048576 AP$1:AP$1048576 AF$1:AF$1048576 V$1:V$1048576 L$1:L$1048576">
    <cfRule type="cellIs" dxfId="1" priority="40" operator="greaterThan">
      <formula>0.05</formula>
    </cfRule>
    <cfRule type="cellIs" dxfId="3" priority="41" operator="greaterThan">
      <formula>0.0001</formula>
    </cfRule>
    <cfRule type="cellIs" dxfId="4" priority="42" operator="greaterThan">
      <formula>0.001</formula>
    </cfRule>
  </conditionalFormatting>
  <conditionalFormatting sqref="BJ2:BM3">
    <cfRule type="cellIs" dxfId="0" priority="44" operator="lessThan">
      <formula>0</formula>
    </cfRule>
    <cfRule type="cellIs" dxfId="0" priority="45" operator="lessThan">
      <formula>0</formula>
    </cfRule>
    <cfRule type="cellIs" dxfId="0" priority="43" operator="lessThan">
      <formula>0</formula>
    </cfRule>
  </conditionalFormatting>
  <conditionalFormatting sqref="AY4:AZ107 BJ4:BM107 AO4:AP107 AE4:AF107 U4:V107 K4:L107">
    <cfRule type="cellIs" dxfId="0" priority="59" operator="lessThan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44"/>
  <sheetViews>
    <sheetView workbookViewId="0">
      <pane xSplit="4" ySplit="3" topLeftCell="G70" activePane="bottomRight" state="frozen"/>
      <selection/>
      <selection pane="topRight"/>
      <selection pane="bottomLeft"/>
      <selection pane="bottomRight" activeCell="O10" sqref="O10"/>
    </sheetView>
  </sheetViews>
  <sheetFormatPr defaultColWidth="9" defaultRowHeight="13.5"/>
  <cols>
    <col min="1" max="2" width="10.5" style="31" customWidth="1"/>
    <col min="3" max="3" width="11.375" style="31" customWidth="1"/>
    <col min="4" max="4" width="6" style="31" customWidth="1"/>
    <col min="5" max="5" width="7.5" style="31" customWidth="1"/>
    <col min="6" max="6" width="6.75" style="31" customWidth="1"/>
    <col min="7" max="7" width="7.5" style="31" customWidth="1"/>
    <col min="8" max="9" width="5.25" style="31" customWidth="1"/>
    <col min="10" max="10" width="6.75" style="31" customWidth="1"/>
    <col min="11" max="12" width="6" style="31" customWidth="1"/>
    <col min="13" max="13" width="3.875" customWidth="1"/>
    <col min="14" max="15" width="10.5" style="31" customWidth="1"/>
    <col min="16" max="16" width="11.375" style="31" customWidth="1"/>
    <col min="17" max="17" width="6" style="31" customWidth="1"/>
    <col min="18" max="18" width="7.5" style="32" customWidth="1"/>
    <col min="19" max="20" width="6.75" style="31" customWidth="1"/>
    <col min="21" max="22" width="5.25" style="31" customWidth="1"/>
    <col min="23" max="24" width="6.75" style="31" customWidth="1"/>
    <col min="25" max="25" width="6" style="31" customWidth="1"/>
  </cols>
  <sheetData>
    <row r="1" spans="1:25">
      <c r="A1" s="33" t="s">
        <v>200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70"/>
      <c r="N1" s="33" t="s">
        <v>201</v>
      </c>
      <c r="O1" s="34"/>
      <c r="P1" s="34"/>
      <c r="Q1" s="34"/>
      <c r="R1" s="34"/>
      <c r="S1" s="34"/>
      <c r="T1" s="34"/>
      <c r="U1" s="34"/>
      <c r="V1" s="34"/>
      <c r="W1" s="34"/>
      <c r="X1" s="34"/>
      <c r="Y1" s="70"/>
    </row>
    <row r="2" spans="1:25">
      <c r="A2" s="35"/>
      <c r="B2" s="36"/>
      <c r="C2" s="36"/>
      <c r="D2" s="36"/>
      <c r="E2" s="35" t="s">
        <v>202</v>
      </c>
      <c r="F2" s="36"/>
      <c r="G2" s="36"/>
      <c r="H2" s="37"/>
      <c r="I2" s="35" t="s">
        <v>90</v>
      </c>
      <c r="J2" s="36"/>
      <c r="K2" s="71" t="s">
        <v>25</v>
      </c>
      <c r="L2" s="72" t="s">
        <v>26</v>
      </c>
      <c r="N2" s="35"/>
      <c r="O2" s="36"/>
      <c r="P2" s="36"/>
      <c r="Q2" s="36"/>
      <c r="R2" s="90" t="s">
        <v>202</v>
      </c>
      <c r="S2" s="36"/>
      <c r="T2" s="36"/>
      <c r="U2" s="37"/>
      <c r="V2" s="35" t="s">
        <v>90</v>
      </c>
      <c r="W2" s="36"/>
      <c r="X2" s="71" t="s">
        <v>25</v>
      </c>
      <c r="Y2" s="72" t="s">
        <v>26</v>
      </c>
    </row>
    <row r="3" spans="1:25">
      <c r="A3" s="38" t="s">
        <v>203</v>
      </c>
      <c r="B3" s="39" t="s">
        <v>204</v>
      </c>
      <c r="C3" s="39" t="s">
        <v>205</v>
      </c>
      <c r="D3" s="39" t="s">
        <v>206</v>
      </c>
      <c r="E3" s="39" t="s">
        <v>92</v>
      </c>
      <c r="F3" s="40" t="s">
        <v>93</v>
      </c>
      <c r="G3" s="40" t="s">
        <v>94</v>
      </c>
      <c r="H3" s="40" t="s">
        <v>95</v>
      </c>
      <c r="I3" s="39" t="s">
        <v>92</v>
      </c>
      <c r="J3" s="40" t="s">
        <v>93</v>
      </c>
      <c r="K3" s="73"/>
      <c r="L3" s="74"/>
      <c r="N3" s="38" t="s">
        <v>203</v>
      </c>
      <c r="O3" s="39" t="s">
        <v>204</v>
      </c>
      <c r="P3" s="39" t="s">
        <v>205</v>
      </c>
      <c r="Q3" s="39" t="s">
        <v>206</v>
      </c>
      <c r="R3" s="91" t="s">
        <v>92</v>
      </c>
      <c r="S3" s="40" t="s">
        <v>93</v>
      </c>
      <c r="T3" s="40" t="s">
        <v>94</v>
      </c>
      <c r="U3" s="40" t="s">
        <v>95</v>
      </c>
      <c r="V3" s="39" t="s">
        <v>92</v>
      </c>
      <c r="W3" s="40" t="s">
        <v>93</v>
      </c>
      <c r="X3" s="73"/>
      <c r="Y3" s="74"/>
    </row>
    <row r="4" spans="1:25">
      <c r="A4" s="41" t="s">
        <v>28</v>
      </c>
      <c r="B4" s="42" t="s">
        <v>207</v>
      </c>
      <c r="C4" s="43" t="s">
        <v>208</v>
      </c>
      <c r="D4" s="43">
        <v>199</v>
      </c>
      <c r="E4" s="44">
        <v>60</v>
      </c>
      <c r="F4" s="45">
        <v>11940</v>
      </c>
      <c r="G4" s="45">
        <v>8781.7</v>
      </c>
      <c r="H4" s="46">
        <v>0.735485762144054</v>
      </c>
      <c r="I4" s="44">
        <v>141</v>
      </c>
      <c r="J4" s="45">
        <v>28059</v>
      </c>
      <c r="K4" s="75">
        <f>E4/(I4+E4)</f>
        <v>0.298507462686567</v>
      </c>
      <c r="L4" s="76">
        <f>I4/(E4/2.1)</f>
        <v>4.935</v>
      </c>
      <c r="N4" s="41" t="s">
        <v>28</v>
      </c>
      <c r="O4" s="42" t="s">
        <v>207</v>
      </c>
      <c r="P4" s="43" t="s">
        <v>209</v>
      </c>
      <c r="Q4" s="43">
        <v>799</v>
      </c>
      <c r="R4" s="92">
        <v>1</v>
      </c>
      <c r="S4" s="45">
        <v>799</v>
      </c>
      <c r="T4" s="45">
        <v>562.4</v>
      </c>
      <c r="U4" s="46">
        <v>0.703879849812265</v>
      </c>
      <c r="V4" s="44">
        <v>48</v>
      </c>
      <c r="W4" s="45">
        <v>38352</v>
      </c>
      <c r="X4" s="75">
        <f>R4/(V4+R4)</f>
        <v>0.0204081632653061</v>
      </c>
      <c r="Y4" s="76">
        <f>V4/(R4/2.1)</f>
        <v>100.8</v>
      </c>
    </row>
    <row r="5" spans="1:25">
      <c r="A5" s="41" t="s">
        <v>28</v>
      </c>
      <c r="B5" s="42" t="s">
        <v>207</v>
      </c>
      <c r="C5" s="43" t="s">
        <v>210</v>
      </c>
      <c r="D5" s="43">
        <v>199</v>
      </c>
      <c r="E5" s="44">
        <v>50</v>
      </c>
      <c r="F5" s="45">
        <v>9950</v>
      </c>
      <c r="G5" s="45">
        <v>6955.5</v>
      </c>
      <c r="H5" s="46">
        <v>0.699045226130653</v>
      </c>
      <c r="I5" s="44">
        <v>204</v>
      </c>
      <c r="J5" s="45">
        <v>40596</v>
      </c>
      <c r="K5" s="75">
        <f t="shared" ref="K5:K68" si="0">E5/(I5+E5)</f>
        <v>0.196850393700787</v>
      </c>
      <c r="L5" s="76">
        <f t="shared" ref="L5:L68" si="1">I5/(E5/2.1)</f>
        <v>8.568</v>
      </c>
      <c r="N5" s="41" t="s">
        <v>28</v>
      </c>
      <c r="O5" s="42" t="s">
        <v>207</v>
      </c>
      <c r="P5" s="43" t="s">
        <v>211</v>
      </c>
      <c r="Q5" s="43">
        <v>799</v>
      </c>
      <c r="R5" s="92">
        <v>1</v>
      </c>
      <c r="S5" s="45">
        <v>799</v>
      </c>
      <c r="T5" s="45">
        <v>639</v>
      </c>
      <c r="U5" s="46">
        <v>0.799749687108886</v>
      </c>
      <c r="V5" s="44">
        <v>54</v>
      </c>
      <c r="W5" s="45">
        <v>43146</v>
      </c>
      <c r="X5" s="75">
        <f t="shared" ref="X5:X68" si="2">R5/(V5+R5)</f>
        <v>0.0181818181818182</v>
      </c>
      <c r="Y5" s="76">
        <f t="shared" ref="Y5:Y68" si="3">V5/(R5/2.1)</f>
        <v>113.4</v>
      </c>
    </row>
    <row r="6" spans="1:25">
      <c r="A6" s="41" t="s">
        <v>28</v>
      </c>
      <c r="B6" s="42" t="s">
        <v>207</v>
      </c>
      <c r="C6" s="43" t="s">
        <v>212</v>
      </c>
      <c r="D6" s="43">
        <v>199</v>
      </c>
      <c r="E6" s="44">
        <v>47</v>
      </c>
      <c r="F6" s="45">
        <v>9353</v>
      </c>
      <c r="G6" s="45">
        <v>6454.6</v>
      </c>
      <c r="H6" s="46">
        <v>0.690110125093553</v>
      </c>
      <c r="I6" s="44">
        <v>74</v>
      </c>
      <c r="J6" s="45">
        <v>14726</v>
      </c>
      <c r="K6" s="75">
        <f t="shared" si="0"/>
        <v>0.388429752066116</v>
      </c>
      <c r="L6" s="76">
        <f t="shared" si="1"/>
        <v>3.3063829787234</v>
      </c>
      <c r="N6" s="41" t="s">
        <v>28</v>
      </c>
      <c r="O6" s="42" t="s">
        <v>213</v>
      </c>
      <c r="P6" s="43" t="s">
        <v>214</v>
      </c>
      <c r="Q6" s="43">
        <v>799</v>
      </c>
      <c r="R6" s="92">
        <v>1</v>
      </c>
      <c r="S6" s="45">
        <v>799</v>
      </c>
      <c r="T6" s="45">
        <v>639</v>
      </c>
      <c r="U6" s="46">
        <v>0.799749687108886</v>
      </c>
      <c r="V6" s="44">
        <v>122</v>
      </c>
      <c r="W6" s="45">
        <v>97478</v>
      </c>
      <c r="X6" s="75">
        <f t="shared" si="2"/>
        <v>0.00813008130081301</v>
      </c>
      <c r="Y6" s="76">
        <f t="shared" si="3"/>
        <v>256.2</v>
      </c>
    </row>
    <row r="7" spans="1:25">
      <c r="A7" s="41" t="s">
        <v>28</v>
      </c>
      <c r="B7" s="42" t="s">
        <v>207</v>
      </c>
      <c r="C7" s="43" t="s">
        <v>215</v>
      </c>
      <c r="D7" s="43">
        <v>299</v>
      </c>
      <c r="E7" s="44">
        <v>41</v>
      </c>
      <c r="F7" s="45">
        <v>12259</v>
      </c>
      <c r="G7" s="45">
        <v>8399.8</v>
      </c>
      <c r="H7" s="46">
        <v>0.685194550942165</v>
      </c>
      <c r="I7" s="44">
        <v>146</v>
      </c>
      <c r="J7" s="45">
        <v>43654</v>
      </c>
      <c r="K7" s="75">
        <f t="shared" si="0"/>
        <v>0.219251336898396</v>
      </c>
      <c r="L7" s="76">
        <f t="shared" si="1"/>
        <v>7.47804878048781</v>
      </c>
      <c r="N7" s="41" t="s">
        <v>28</v>
      </c>
      <c r="O7" s="42" t="s">
        <v>216</v>
      </c>
      <c r="P7" s="43" t="s">
        <v>217</v>
      </c>
      <c r="Q7" s="43">
        <v>259</v>
      </c>
      <c r="R7" s="92">
        <v>1</v>
      </c>
      <c r="S7" s="45">
        <v>259</v>
      </c>
      <c r="T7" s="45">
        <v>233</v>
      </c>
      <c r="U7" s="46">
        <v>0.8996138996139</v>
      </c>
      <c r="V7" s="44">
        <v>309</v>
      </c>
      <c r="W7" s="45">
        <v>80031</v>
      </c>
      <c r="X7" s="75">
        <f t="shared" si="2"/>
        <v>0.0032258064516129</v>
      </c>
      <c r="Y7" s="76">
        <f t="shared" si="3"/>
        <v>648.9</v>
      </c>
    </row>
    <row r="8" spans="1:25">
      <c r="A8" s="41" t="s">
        <v>28</v>
      </c>
      <c r="B8" s="42" t="s">
        <v>218</v>
      </c>
      <c r="C8" s="43" t="s">
        <v>219</v>
      </c>
      <c r="D8" s="43">
        <v>299</v>
      </c>
      <c r="E8" s="44">
        <v>32</v>
      </c>
      <c r="F8" s="45">
        <v>9568</v>
      </c>
      <c r="G8" s="45">
        <v>6631.4</v>
      </c>
      <c r="H8" s="46">
        <v>0.69308110367893</v>
      </c>
      <c r="I8" s="44">
        <v>189</v>
      </c>
      <c r="J8" s="45">
        <v>56511</v>
      </c>
      <c r="K8" s="75">
        <f t="shared" si="0"/>
        <v>0.144796380090498</v>
      </c>
      <c r="L8" s="76">
        <f t="shared" si="1"/>
        <v>12.403125</v>
      </c>
      <c r="N8" s="41" t="s">
        <v>28</v>
      </c>
      <c r="O8" s="42" t="s">
        <v>207</v>
      </c>
      <c r="P8" s="43" t="s">
        <v>220</v>
      </c>
      <c r="Q8" s="43">
        <v>399</v>
      </c>
      <c r="R8" s="92">
        <v>3</v>
      </c>
      <c r="S8" s="45">
        <v>1197</v>
      </c>
      <c r="T8" s="45">
        <v>949.5</v>
      </c>
      <c r="U8" s="46">
        <v>0.793233082706767</v>
      </c>
      <c r="V8" s="44">
        <v>36</v>
      </c>
      <c r="W8" s="45">
        <v>14364</v>
      </c>
      <c r="X8" s="75">
        <f t="shared" si="2"/>
        <v>0.0769230769230769</v>
      </c>
      <c r="Y8" s="76">
        <f t="shared" si="3"/>
        <v>25.2</v>
      </c>
    </row>
    <row r="9" spans="1:25">
      <c r="A9" s="41" t="s">
        <v>28</v>
      </c>
      <c r="B9" s="42" t="s">
        <v>218</v>
      </c>
      <c r="C9" s="43" t="s">
        <v>221</v>
      </c>
      <c r="D9" s="43">
        <v>299</v>
      </c>
      <c r="E9" s="44">
        <v>20</v>
      </c>
      <c r="F9" s="45">
        <v>5980</v>
      </c>
      <c r="G9" s="45">
        <v>4371.3</v>
      </c>
      <c r="H9" s="46">
        <v>0.730986622073579</v>
      </c>
      <c r="I9" s="44">
        <v>195</v>
      </c>
      <c r="J9" s="45">
        <v>58305</v>
      </c>
      <c r="K9" s="75">
        <f t="shared" si="0"/>
        <v>0.0930232558139535</v>
      </c>
      <c r="L9" s="76">
        <f t="shared" si="1"/>
        <v>20.475</v>
      </c>
      <c r="N9" s="41" t="s">
        <v>28</v>
      </c>
      <c r="O9" s="42" t="s">
        <v>222</v>
      </c>
      <c r="P9" s="43" t="s">
        <v>223</v>
      </c>
      <c r="Q9" s="43">
        <v>499</v>
      </c>
      <c r="R9" s="92">
        <v>3</v>
      </c>
      <c r="S9" s="45">
        <v>1497</v>
      </c>
      <c r="T9" s="45">
        <v>1347</v>
      </c>
      <c r="U9" s="46">
        <v>0.899799599198397</v>
      </c>
      <c r="V9" s="44">
        <v>23</v>
      </c>
      <c r="W9" s="45">
        <v>11477</v>
      </c>
      <c r="X9" s="75">
        <f t="shared" si="2"/>
        <v>0.115384615384615</v>
      </c>
      <c r="Y9" s="76">
        <f t="shared" si="3"/>
        <v>16.1</v>
      </c>
    </row>
    <row r="10" spans="1:25">
      <c r="A10" s="41" t="s">
        <v>28</v>
      </c>
      <c r="B10" s="42" t="s">
        <v>222</v>
      </c>
      <c r="C10" s="43" t="s">
        <v>224</v>
      </c>
      <c r="D10" s="43">
        <v>399</v>
      </c>
      <c r="E10" s="44">
        <v>18</v>
      </c>
      <c r="F10" s="45">
        <v>7182</v>
      </c>
      <c r="G10" s="45">
        <v>4971.4</v>
      </c>
      <c r="H10" s="46">
        <v>0.692202729044834</v>
      </c>
      <c r="I10" s="44">
        <v>257</v>
      </c>
      <c r="J10" s="45">
        <v>102543</v>
      </c>
      <c r="K10" s="75">
        <f t="shared" si="0"/>
        <v>0.0654545454545455</v>
      </c>
      <c r="L10" s="76">
        <f t="shared" si="1"/>
        <v>29.9833333333333</v>
      </c>
      <c r="N10" s="41" t="s">
        <v>28</v>
      </c>
      <c r="O10" s="42" t="s">
        <v>222</v>
      </c>
      <c r="P10" s="43" t="s">
        <v>225</v>
      </c>
      <c r="Q10" s="43">
        <v>499</v>
      </c>
      <c r="R10" s="92">
        <v>4</v>
      </c>
      <c r="S10" s="45">
        <v>1996</v>
      </c>
      <c r="T10" s="45">
        <v>1646.5</v>
      </c>
      <c r="U10" s="46">
        <v>0.824899799599198</v>
      </c>
      <c r="V10" s="44">
        <v>22</v>
      </c>
      <c r="W10" s="45">
        <v>10978</v>
      </c>
      <c r="X10" s="75">
        <f t="shared" si="2"/>
        <v>0.153846153846154</v>
      </c>
      <c r="Y10" s="76">
        <f t="shared" si="3"/>
        <v>11.55</v>
      </c>
    </row>
    <row r="11" spans="1:25">
      <c r="A11" s="41" t="s">
        <v>28</v>
      </c>
      <c r="B11" s="42" t="s">
        <v>218</v>
      </c>
      <c r="C11" s="43" t="s">
        <v>226</v>
      </c>
      <c r="D11" s="43">
        <v>299</v>
      </c>
      <c r="E11" s="44">
        <v>11</v>
      </c>
      <c r="F11" s="45">
        <v>3289</v>
      </c>
      <c r="G11" s="45">
        <v>2632.2</v>
      </c>
      <c r="H11" s="46">
        <v>0.800304043782305</v>
      </c>
      <c r="I11" s="44">
        <v>254</v>
      </c>
      <c r="J11" s="45">
        <v>75946</v>
      </c>
      <c r="K11" s="75">
        <f t="shared" si="0"/>
        <v>0.0415094339622641</v>
      </c>
      <c r="L11" s="76">
        <f t="shared" si="1"/>
        <v>48.4909090909091</v>
      </c>
      <c r="N11" s="41" t="s">
        <v>28</v>
      </c>
      <c r="O11" s="42" t="s">
        <v>218</v>
      </c>
      <c r="P11" s="43" t="s">
        <v>227</v>
      </c>
      <c r="Q11" s="43">
        <v>399</v>
      </c>
      <c r="R11" s="92">
        <v>4</v>
      </c>
      <c r="S11" s="45">
        <v>1596</v>
      </c>
      <c r="T11" s="45">
        <v>1286.3</v>
      </c>
      <c r="U11" s="46">
        <v>0.805952380952381</v>
      </c>
      <c r="V11" s="44">
        <v>160</v>
      </c>
      <c r="W11" s="45">
        <v>63840</v>
      </c>
      <c r="X11" s="75">
        <f t="shared" si="2"/>
        <v>0.024390243902439</v>
      </c>
      <c r="Y11" s="76">
        <f t="shared" si="3"/>
        <v>84</v>
      </c>
    </row>
    <row r="12" spans="1:25">
      <c r="A12" s="47" t="s">
        <v>28</v>
      </c>
      <c r="B12" s="48" t="s">
        <v>207</v>
      </c>
      <c r="C12" s="49" t="s">
        <v>228</v>
      </c>
      <c r="D12" s="49">
        <v>399</v>
      </c>
      <c r="E12" s="50">
        <v>8</v>
      </c>
      <c r="F12" s="51">
        <v>3192</v>
      </c>
      <c r="G12" s="51">
        <v>2323.5</v>
      </c>
      <c r="H12" s="52">
        <v>0.727913533834586</v>
      </c>
      <c r="I12" s="50">
        <v>28</v>
      </c>
      <c r="J12" s="51">
        <v>11172</v>
      </c>
      <c r="K12" s="77">
        <f t="shared" si="0"/>
        <v>0.222222222222222</v>
      </c>
      <c r="L12" s="78">
        <f t="shared" si="1"/>
        <v>7.35</v>
      </c>
      <c r="N12" s="47" t="s">
        <v>28</v>
      </c>
      <c r="O12" s="48" t="s">
        <v>213</v>
      </c>
      <c r="P12" s="49" t="s">
        <v>229</v>
      </c>
      <c r="Q12" s="49">
        <v>399</v>
      </c>
      <c r="R12" s="93">
        <v>6</v>
      </c>
      <c r="S12" s="51">
        <v>2394</v>
      </c>
      <c r="T12" s="51">
        <v>1676.5</v>
      </c>
      <c r="U12" s="52">
        <v>0.700292397660819</v>
      </c>
      <c r="V12" s="50">
        <v>141</v>
      </c>
      <c r="W12" s="51">
        <v>56259</v>
      </c>
      <c r="X12" s="75">
        <f t="shared" si="2"/>
        <v>0.0408163265306122</v>
      </c>
      <c r="Y12" s="76">
        <f t="shared" si="3"/>
        <v>49.35</v>
      </c>
    </row>
    <row r="13" spans="1:25">
      <c r="A13" s="38" t="s">
        <v>230</v>
      </c>
      <c r="B13" s="39" t="s">
        <v>231</v>
      </c>
      <c r="C13" s="39" t="s">
        <v>232</v>
      </c>
      <c r="D13" s="39">
        <v>99</v>
      </c>
      <c r="E13" s="53">
        <v>380</v>
      </c>
      <c r="F13" s="54">
        <v>37620</v>
      </c>
      <c r="G13" s="54">
        <v>36977</v>
      </c>
      <c r="H13" s="55">
        <v>0.98290802764487</v>
      </c>
      <c r="I13" s="53">
        <v>528</v>
      </c>
      <c r="J13" s="54">
        <v>52272</v>
      </c>
      <c r="K13" s="79">
        <f t="shared" si="0"/>
        <v>0.418502202643172</v>
      </c>
      <c r="L13" s="80">
        <f t="shared" si="1"/>
        <v>2.91789473684211</v>
      </c>
      <c r="N13" s="38" t="s">
        <v>230</v>
      </c>
      <c r="O13" s="39" t="s">
        <v>231</v>
      </c>
      <c r="P13" s="39" t="s">
        <v>233</v>
      </c>
      <c r="Q13" s="39">
        <v>299</v>
      </c>
      <c r="R13" s="94">
        <v>1</v>
      </c>
      <c r="S13" s="54">
        <v>299</v>
      </c>
      <c r="T13" s="54">
        <v>269</v>
      </c>
      <c r="U13" s="55">
        <v>0.899665551839465</v>
      </c>
      <c r="V13" s="53">
        <v>123</v>
      </c>
      <c r="W13" s="54">
        <v>36777</v>
      </c>
      <c r="X13" s="75">
        <f t="shared" si="2"/>
        <v>0.00806451612903226</v>
      </c>
      <c r="Y13" s="76">
        <f t="shared" si="3"/>
        <v>258.3</v>
      </c>
    </row>
    <row r="14" spans="1:25">
      <c r="A14" s="41" t="s">
        <v>230</v>
      </c>
      <c r="B14" s="42" t="s">
        <v>213</v>
      </c>
      <c r="C14" s="43" t="s">
        <v>234</v>
      </c>
      <c r="D14" s="43">
        <v>159</v>
      </c>
      <c r="E14" s="44">
        <v>206</v>
      </c>
      <c r="F14" s="45">
        <v>32754</v>
      </c>
      <c r="G14" s="45">
        <v>25127.95</v>
      </c>
      <c r="H14" s="46">
        <v>0.76717194846431</v>
      </c>
      <c r="I14" s="44">
        <v>697</v>
      </c>
      <c r="J14" s="45">
        <v>110823</v>
      </c>
      <c r="K14" s="75">
        <f t="shared" si="0"/>
        <v>0.2281284606866</v>
      </c>
      <c r="L14" s="76">
        <f t="shared" si="1"/>
        <v>7.10533980582524</v>
      </c>
      <c r="N14" s="41" t="s">
        <v>230</v>
      </c>
      <c r="O14" s="42" t="s">
        <v>231</v>
      </c>
      <c r="P14" s="43" t="s">
        <v>235</v>
      </c>
      <c r="Q14" s="43">
        <v>499</v>
      </c>
      <c r="R14" s="92">
        <v>1</v>
      </c>
      <c r="S14" s="45">
        <v>499</v>
      </c>
      <c r="T14" s="45">
        <v>399.2</v>
      </c>
      <c r="U14" s="46">
        <v>0.8</v>
      </c>
      <c r="V14" s="44">
        <v>50</v>
      </c>
      <c r="W14" s="45">
        <v>24950</v>
      </c>
      <c r="X14" s="75">
        <f t="shared" si="2"/>
        <v>0.0196078431372549</v>
      </c>
      <c r="Y14" s="76">
        <f t="shared" si="3"/>
        <v>105</v>
      </c>
    </row>
    <row r="15" spans="1:25">
      <c r="A15" s="41" t="s">
        <v>230</v>
      </c>
      <c r="B15" s="42" t="s">
        <v>213</v>
      </c>
      <c r="C15" s="43" t="s">
        <v>236</v>
      </c>
      <c r="D15" s="43">
        <v>159</v>
      </c>
      <c r="E15" s="44">
        <v>191</v>
      </c>
      <c r="F15" s="45">
        <v>30369</v>
      </c>
      <c r="G15" s="45">
        <v>23689.4</v>
      </c>
      <c r="H15" s="46">
        <v>0.780052026737792</v>
      </c>
      <c r="I15" s="44">
        <v>691</v>
      </c>
      <c r="J15" s="45">
        <v>109869</v>
      </c>
      <c r="K15" s="75">
        <f t="shared" si="0"/>
        <v>0.216553287981859</v>
      </c>
      <c r="L15" s="76">
        <f t="shared" si="1"/>
        <v>7.59738219895288</v>
      </c>
      <c r="N15" s="41" t="s">
        <v>230</v>
      </c>
      <c r="O15" s="42" t="s">
        <v>213</v>
      </c>
      <c r="P15" s="43" t="s">
        <v>237</v>
      </c>
      <c r="Q15" s="43">
        <v>329</v>
      </c>
      <c r="R15" s="92">
        <v>1</v>
      </c>
      <c r="S15" s="45">
        <v>329</v>
      </c>
      <c r="T15" s="45">
        <v>329</v>
      </c>
      <c r="U15" s="46">
        <v>1</v>
      </c>
      <c r="V15" s="44">
        <v>171</v>
      </c>
      <c r="W15" s="45">
        <v>56259</v>
      </c>
      <c r="X15" s="75">
        <f t="shared" si="2"/>
        <v>0.00581395348837209</v>
      </c>
      <c r="Y15" s="76">
        <f t="shared" si="3"/>
        <v>359.1</v>
      </c>
    </row>
    <row r="16" spans="1:25">
      <c r="A16" s="41" t="s">
        <v>230</v>
      </c>
      <c r="B16" s="42" t="s">
        <v>213</v>
      </c>
      <c r="C16" s="43" t="s">
        <v>238</v>
      </c>
      <c r="D16" s="43">
        <v>99</v>
      </c>
      <c r="E16" s="44">
        <v>169</v>
      </c>
      <c r="F16" s="45">
        <v>16731</v>
      </c>
      <c r="G16" s="45">
        <v>16335</v>
      </c>
      <c r="H16" s="46">
        <v>0.976331360946746</v>
      </c>
      <c r="I16" s="44">
        <v>946</v>
      </c>
      <c r="J16" s="45">
        <v>93654</v>
      </c>
      <c r="K16" s="75">
        <f t="shared" si="0"/>
        <v>0.151569506726457</v>
      </c>
      <c r="L16" s="76">
        <f t="shared" si="1"/>
        <v>11.7550295857988</v>
      </c>
      <c r="N16" s="41" t="s">
        <v>230</v>
      </c>
      <c r="O16" s="42" t="s">
        <v>213</v>
      </c>
      <c r="P16" s="43" t="s">
        <v>239</v>
      </c>
      <c r="Q16" s="43">
        <v>329</v>
      </c>
      <c r="R16" s="92">
        <v>1</v>
      </c>
      <c r="S16" s="45">
        <v>329</v>
      </c>
      <c r="T16" s="45">
        <v>356.75</v>
      </c>
      <c r="U16" s="46">
        <v>1.08434650455927</v>
      </c>
      <c r="V16" s="44">
        <v>191</v>
      </c>
      <c r="W16" s="45">
        <v>62839</v>
      </c>
      <c r="X16" s="75">
        <f t="shared" si="2"/>
        <v>0.00520833333333333</v>
      </c>
      <c r="Y16" s="76">
        <f t="shared" si="3"/>
        <v>401.1</v>
      </c>
    </row>
    <row r="17" spans="1:25">
      <c r="A17" s="41" t="s">
        <v>230</v>
      </c>
      <c r="B17" s="42" t="s">
        <v>213</v>
      </c>
      <c r="C17" s="43" t="s">
        <v>240</v>
      </c>
      <c r="D17" s="43">
        <v>168</v>
      </c>
      <c r="E17" s="44">
        <v>138</v>
      </c>
      <c r="F17" s="45">
        <v>23184</v>
      </c>
      <c r="G17" s="45">
        <v>17811.2</v>
      </c>
      <c r="H17" s="46">
        <v>0.768253968253968</v>
      </c>
      <c r="I17" s="44">
        <v>958</v>
      </c>
      <c r="J17" s="45">
        <v>160944</v>
      </c>
      <c r="K17" s="75">
        <f t="shared" si="0"/>
        <v>0.125912408759124</v>
      </c>
      <c r="L17" s="76">
        <f t="shared" si="1"/>
        <v>14.5782608695652</v>
      </c>
      <c r="N17" s="41" t="s">
        <v>230</v>
      </c>
      <c r="O17" s="42" t="s">
        <v>213</v>
      </c>
      <c r="P17" s="43" t="s">
        <v>241</v>
      </c>
      <c r="Q17" s="43">
        <v>389</v>
      </c>
      <c r="R17" s="92">
        <v>1</v>
      </c>
      <c r="S17" s="45">
        <v>389</v>
      </c>
      <c r="T17" s="45">
        <v>310</v>
      </c>
      <c r="U17" s="46">
        <v>0.796915167095116</v>
      </c>
      <c r="V17" s="44">
        <v>256</v>
      </c>
      <c r="W17" s="45">
        <v>99584</v>
      </c>
      <c r="X17" s="75">
        <f t="shared" si="2"/>
        <v>0.00389105058365759</v>
      </c>
      <c r="Y17" s="76">
        <f t="shared" si="3"/>
        <v>537.6</v>
      </c>
    </row>
    <row r="18" spans="1:25">
      <c r="A18" s="41" t="s">
        <v>230</v>
      </c>
      <c r="B18" s="42" t="s">
        <v>213</v>
      </c>
      <c r="C18" s="43" t="s">
        <v>242</v>
      </c>
      <c r="D18" s="43">
        <v>159</v>
      </c>
      <c r="E18" s="44">
        <v>120</v>
      </c>
      <c r="F18" s="45">
        <v>19080</v>
      </c>
      <c r="G18" s="45">
        <v>15461.02</v>
      </c>
      <c r="H18" s="46">
        <v>0.810325995807128</v>
      </c>
      <c r="I18" s="44">
        <v>1089</v>
      </c>
      <c r="J18" s="45">
        <v>173151</v>
      </c>
      <c r="K18" s="75">
        <f t="shared" si="0"/>
        <v>0.0992555831265509</v>
      </c>
      <c r="L18" s="76">
        <f t="shared" si="1"/>
        <v>19.0575</v>
      </c>
      <c r="N18" s="41" t="s">
        <v>230</v>
      </c>
      <c r="O18" s="42" t="s">
        <v>213</v>
      </c>
      <c r="P18" s="43" t="s">
        <v>243</v>
      </c>
      <c r="Q18" s="43">
        <v>299</v>
      </c>
      <c r="R18" s="92">
        <v>1</v>
      </c>
      <c r="S18" s="45">
        <v>299</v>
      </c>
      <c r="T18" s="45">
        <v>239.2</v>
      </c>
      <c r="U18" s="46">
        <v>0.8</v>
      </c>
      <c r="V18" s="44">
        <v>32</v>
      </c>
      <c r="W18" s="45">
        <v>9568</v>
      </c>
      <c r="X18" s="75">
        <f t="shared" si="2"/>
        <v>0.0303030303030303</v>
      </c>
      <c r="Y18" s="76">
        <f t="shared" si="3"/>
        <v>67.2</v>
      </c>
    </row>
    <row r="19" spans="1:25">
      <c r="A19" s="41" t="s">
        <v>230</v>
      </c>
      <c r="B19" s="42" t="s">
        <v>213</v>
      </c>
      <c r="C19" s="43" t="s">
        <v>244</v>
      </c>
      <c r="D19" s="43">
        <v>159</v>
      </c>
      <c r="E19" s="44">
        <v>99</v>
      </c>
      <c r="F19" s="45">
        <v>15741</v>
      </c>
      <c r="G19" s="45">
        <v>12617.95</v>
      </c>
      <c r="H19" s="46">
        <v>0.801597738390191</v>
      </c>
      <c r="I19" s="44">
        <v>1110</v>
      </c>
      <c r="J19" s="45">
        <v>176490</v>
      </c>
      <c r="K19" s="75">
        <f t="shared" si="0"/>
        <v>0.0818858560794045</v>
      </c>
      <c r="L19" s="76">
        <f t="shared" si="1"/>
        <v>23.5454545454545</v>
      </c>
      <c r="N19" s="41" t="s">
        <v>230</v>
      </c>
      <c r="O19" s="42" t="s">
        <v>213</v>
      </c>
      <c r="P19" s="43" t="s">
        <v>245</v>
      </c>
      <c r="Q19" s="43">
        <v>329</v>
      </c>
      <c r="R19" s="92">
        <v>1</v>
      </c>
      <c r="S19" s="45">
        <v>329</v>
      </c>
      <c r="T19" s="45">
        <v>246.75</v>
      </c>
      <c r="U19" s="46">
        <v>0.75</v>
      </c>
      <c r="V19" s="44">
        <v>106</v>
      </c>
      <c r="W19" s="45">
        <v>34874</v>
      </c>
      <c r="X19" s="75">
        <f t="shared" si="2"/>
        <v>0.00934579439252336</v>
      </c>
      <c r="Y19" s="76">
        <f t="shared" si="3"/>
        <v>222.6</v>
      </c>
    </row>
    <row r="20" spans="1:25">
      <c r="A20" s="41" t="s">
        <v>230</v>
      </c>
      <c r="B20" s="42" t="s">
        <v>213</v>
      </c>
      <c r="C20" s="43" t="s">
        <v>246</v>
      </c>
      <c r="D20" s="43">
        <v>159</v>
      </c>
      <c r="E20" s="44">
        <v>88</v>
      </c>
      <c r="F20" s="45">
        <v>13992</v>
      </c>
      <c r="G20" s="45">
        <v>10507.6</v>
      </c>
      <c r="H20" s="46">
        <v>0.750971983990852</v>
      </c>
      <c r="I20" s="44">
        <v>685</v>
      </c>
      <c r="J20" s="45">
        <v>108915</v>
      </c>
      <c r="K20" s="75">
        <f t="shared" si="0"/>
        <v>0.113842173350582</v>
      </c>
      <c r="L20" s="76">
        <f t="shared" si="1"/>
        <v>16.3465909090909</v>
      </c>
      <c r="N20" s="41" t="s">
        <v>230</v>
      </c>
      <c r="O20" s="42" t="s">
        <v>213</v>
      </c>
      <c r="P20" s="43" t="s">
        <v>247</v>
      </c>
      <c r="Q20" s="43">
        <v>329</v>
      </c>
      <c r="R20" s="92">
        <v>1</v>
      </c>
      <c r="S20" s="45">
        <v>329</v>
      </c>
      <c r="T20" s="45">
        <v>296</v>
      </c>
      <c r="U20" s="46">
        <v>0.899696048632219</v>
      </c>
      <c r="V20" s="44">
        <v>85</v>
      </c>
      <c r="W20" s="45">
        <v>27965</v>
      </c>
      <c r="X20" s="75">
        <f t="shared" si="2"/>
        <v>0.0116279069767442</v>
      </c>
      <c r="Y20" s="76">
        <f t="shared" si="3"/>
        <v>178.5</v>
      </c>
    </row>
    <row r="21" spans="1:25">
      <c r="A21" s="41" t="s">
        <v>230</v>
      </c>
      <c r="B21" s="42" t="s">
        <v>231</v>
      </c>
      <c r="C21" s="43" t="s">
        <v>248</v>
      </c>
      <c r="D21" s="43">
        <v>129</v>
      </c>
      <c r="E21" s="44">
        <v>78</v>
      </c>
      <c r="F21" s="45">
        <v>10062</v>
      </c>
      <c r="G21" s="45">
        <v>8120.3</v>
      </c>
      <c r="H21" s="46">
        <v>0.807026436096204</v>
      </c>
      <c r="I21" s="44">
        <v>758</v>
      </c>
      <c r="J21" s="45">
        <v>97782</v>
      </c>
      <c r="K21" s="75">
        <f t="shared" si="0"/>
        <v>0.0933014354066986</v>
      </c>
      <c r="L21" s="76">
        <f t="shared" si="1"/>
        <v>20.4076923076923</v>
      </c>
      <c r="N21" s="41" t="s">
        <v>230</v>
      </c>
      <c r="O21" s="42" t="s">
        <v>213</v>
      </c>
      <c r="P21" s="43" t="s">
        <v>249</v>
      </c>
      <c r="Q21" s="43">
        <v>389</v>
      </c>
      <c r="R21" s="92">
        <v>1</v>
      </c>
      <c r="S21" s="45">
        <v>389</v>
      </c>
      <c r="T21" s="45">
        <v>272.3</v>
      </c>
      <c r="U21" s="46">
        <v>0.7</v>
      </c>
      <c r="V21" s="44">
        <v>195</v>
      </c>
      <c r="W21" s="45">
        <v>75855</v>
      </c>
      <c r="X21" s="75">
        <f t="shared" si="2"/>
        <v>0.00510204081632653</v>
      </c>
      <c r="Y21" s="76">
        <f t="shared" si="3"/>
        <v>409.5</v>
      </c>
    </row>
    <row r="22" spans="1:25">
      <c r="A22" s="47" t="s">
        <v>230</v>
      </c>
      <c r="B22" s="48" t="s">
        <v>213</v>
      </c>
      <c r="C22" s="49" t="s">
        <v>250</v>
      </c>
      <c r="D22" s="49">
        <v>168</v>
      </c>
      <c r="E22" s="50">
        <v>70</v>
      </c>
      <c r="F22" s="51">
        <v>11760</v>
      </c>
      <c r="G22" s="51">
        <v>8872.8</v>
      </c>
      <c r="H22" s="52">
        <v>0.754489795918367</v>
      </c>
      <c r="I22" s="50">
        <v>1220</v>
      </c>
      <c r="J22" s="51">
        <v>204960</v>
      </c>
      <c r="K22" s="77">
        <f t="shared" si="0"/>
        <v>0.0542635658914729</v>
      </c>
      <c r="L22" s="78">
        <f t="shared" si="1"/>
        <v>36.6</v>
      </c>
      <c r="N22" s="47" t="s">
        <v>230</v>
      </c>
      <c r="O22" s="48" t="s">
        <v>213</v>
      </c>
      <c r="P22" s="49" t="s">
        <v>251</v>
      </c>
      <c r="Q22" s="49">
        <v>599</v>
      </c>
      <c r="R22" s="93">
        <v>1</v>
      </c>
      <c r="S22" s="51">
        <v>599</v>
      </c>
      <c r="T22" s="51">
        <v>419.3</v>
      </c>
      <c r="U22" s="52">
        <v>0.7</v>
      </c>
      <c r="V22" s="50">
        <v>46</v>
      </c>
      <c r="W22" s="51">
        <v>27554</v>
      </c>
      <c r="X22" s="75">
        <f t="shared" si="2"/>
        <v>0.0212765957446809</v>
      </c>
      <c r="Y22" s="76">
        <f t="shared" si="3"/>
        <v>96.6</v>
      </c>
    </row>
    <row r="23" spans="1:25">
      <c r="A23" s="56" t="s">
        <v>33</v>
      </c>
      <c r="B23" s="57" t="s">
        <v>252</v>
      </c>
      <c r="C23" s="57" t="s">
        <v>253</v>
      </c>
      <c r="D23" s="39">
        <v>99</v>
      </c>
      <c r="E23" s="53">
        <v>258</v>
      </c>
      <c r="F23" s="58">
        <v>25542</v>
      </c>
      <c r="G23" s="58">
        <v>25351</v>
      </c>
      <c r="H23" s="59">
        <v>0.992522120429097</v>
      </c>
      <c r="I23" s="81">
        <v>1196</v>
      </c>
      <c r="J23" s="58">
        <v>118404</v>
      </c>
      <c r="K23" s="82">
        <f t="shared" ref="K23:K32" si="4">E23/(I23+E23)</f>
        <v>0.177441540577717</v>
      </c>
      <c r="L23" s="83">
        <f t="shared" ref="L23:L32" si="5">I23/(E23/2.1)</f>
        <v>9.73488372093023</v>
      </c>
      <c r="N23" s="56" t="s">
        <v>33</v>
      </c>
      <c r="O23" s="57" t="s">
        <v>254</v>
      </c>
      <c r="P23" s="57" t="s">
        <v>255</v>
      </c>
      <c r="Q23" s="57">
        <v>98</v>
      </c>
      <c r="R23" s="94">
        <v>1</v>
      </c>
      <c r="S23" s="58">
        <v>98</v>
      </c>
      <c r="T23" s="58">
        <v>98</v>
      </c>
      <c r="U23" s="59">
        <v>1</v>
      </c>
      <c r="V23" s="81">
        <v>110</v>
      </c>
      <c r="W23" s="58">
        <v>10780</v>
      </c>
      <c r="X23" s="75">
        <f t="shared" si="2"/>
        <v>0.00900900900900901</v>
      </c>
      <c r="Y23" s="76">
        <f t="shared" si="3"/>
        <v>231</v>
      </c>
    </row>
    <row r="24" spans="1:25">
      <c r="A24" s="60" t="s">
        <v>33</v>
      </c>
      <c r="B24" s="61" t="s">
        <v>256</v>
      </c>
      <c r="C24" s="62" t="s">
        <v>257</v>
      </c>
      <c r="D24" s="43">
        <v>68</v>
      </c>
      <c r="E24" s="44">
        <v>230</v>
      </c>
      <c r="F24" s="63">
        <v>15640</v>
      </c>
      <c r="G24" s="63">
        <v>11514.04</v>
      </c>
      <c r="H24" s="64">
        <v>0.736191815856777</v>
      </c>
      <c r="I24" s="84">
        <v>1452</v>
      </c>
      <c r="J24" s="63">
        <v>98736</v>
      </c>
      <c r="K24" s="85">
        <f t="shared" si="4"/>
        <v>0.136741973840666</v>
      </c>
      <c r="L24" s="86">
        <f t="shared" si="5"/>
        <v>13.2573913043478</v>
      </c>
      <c r="N24" s="60" t="s">
        <v>33</v>
      </c>
      <c r="O24" s="61" t="s">
        <v>258</v>
      </c>
      <c r="P24" s="62" t="s">
        <v>259</v>
      </c>
      <c r="Q24" s="62">
        <v>88</v>
      </c>
      <c r="R24" s="92">
        <v>1</v>
      </c>
      <c r="S24" s="63">
        <v>88</v>
      </c>
      <c r="T24" s="63">
        <v>86</v>
      </c>
      <c r="U24" s="64">
        <v>0.977272727272727</v>
      </c>
      <c r="V24" s="84">
        <v>-1</v>
      </c>
      <c r="W24" s="63">
        <v>-88</v>
      </c>
      <c r="X24" s="75" t="e">
        <f t="shared" si="2"/>
        <v>#DIV/0!</v>
      </c>
      <c r="Y24" s="76">
        <f t="shared" si="3"/>
        <v>-2.1</v>
      </c>
    </row>
    <row r="25" spans="1:25">
      <c r="A25" s="60" t="s">
        <v>33</v>
      </c>
      <c r="B25" s="61" t="s">
        <v>256</v>
      </c>
      <c r="C25" s="62" t="s">
        <v>260</v>
      </c>
      <c r="D25" s="43">
        <v>68</v>
      </c>
      <c r="E25" s="44">
        <v>217</v>
      </c>
      <c r="F25" s="63">
        <v>14756</v>
      </c>
      <c r="G25" s="63">
        <v>11029.48</v>
      </c>
      <c r="H25" s="64">
        <v>0.747457305502846</v>
      </c>
      <c r="I25" s="84">
        <v>932</v>
      </c>
      <c r="J25" s="63">
        <v>63376</v>
      </c>
      <c r="K25" s="85">
        <f t="shared" si="4"/>
        <v>0.188859878154917</v>
      </c>
      <c r="L25" s="86">
        <f t="shared" si="5"/>
        <v>9.01935483870968</v>
      </c>
      <c r="N25" s="60" t="s">
        <v>33</v>
      </c>
      <c r="O25" s="61" t="s">
        <v>252</v>
      </c>
      <c r="P25" s="62" t="s">
        <v>261</v>
      </c>
      <c r="Q25" s="62">
        <v>158</v>
      </c>
      <c r="R25" s="92">
        <v>1</v>
      </c>
      <c r="S25" s="63">
        <v>158</v>
      </c>
      <c r="T25" s="63">
        <v>111</v>
      </c>
      <c r="U25" s="64">
        <v>0.70253164556962</v>
      </c>
      <c r="V25" s="84">
        <v>-5</v>
      </c>
      <c r="W25" s="63">
        <v>-790</v>
      </c>
      <c r="X25" s="75">
        <f t="shared" si="2"/>
        <v>-0.25</v>
      </c>
      <c r="Y25" s="76">
        <f t="shared" si="3"/>
        <v>-10.5</v>
      </c>
    </row>
    <row r="26" spans="1:25">
      <c r="A26" s="60" t="s">
        <v>33</v>
      </c>
      <c r="B26" s="61" t="s">
        <v>256</v>
      </c>
      <c r="C26" s="62" t="s">
        <v>262</v>
      </c>
      <c r="D26" s="43">
        <v>69</v>
      </c>
      <c r="E26" s="44">
        <v>208</v>
      </c>
      <c r="F26" s="63">
        <v>14352</v>
      </c>
      <c r="G26" s="63">
        <v>10676.16</v>
      </c>
      <c r="H26" s="64">
        <v>0.743879598662207</v>
      </c>
      <c r="I26" s="84">
        <v>1122</v>
      </c>
      <c r="J26" s="63">
        <v>77418</v>
      </c>
      <c r="K26" s="85">
        <f t="shared" si="4"/>
        <v>0.156390977443609</v>
      </c>
      <c r="L26" s="86">
        <f t="shared" si="5"/>
        <v>11.3278846153846</v>
      </c>
      <c r="N26" s="60" t="s">
        <v>33</v>
      </c>
      <c r="O26" s="61" t="s">
        <v>252</v>
      </c>
      <c r="P26" s="62" t="s">
        <v>263</v>
      </c>
      <c r="Q26" s="62">
        <v>69</v>
      </c>
      <c r="R26" s="92">
        <v>1</v>
      </c>
      <c r="S26" s="63">
        <v>69</v>
      </c>
      <c r="T26" s="63">
        <v>69</v>
      </c>
      <c r="U26" s="64">
        <v>1</v>
      </c>
      <c r="V26" s="84">
        <v>7</v>
      </c>
      <c r="W26" s="63">
        <v>483</v>
      </c>
      <c r="X26" s="75">
        <f t="shared" si="2"/>
        <v>0.125</v>
      </c>
      <c r="Y26" s="76">
        <f t="shared" si="3"/>
        <v>14.7</v>
      </c>
    </row>
    <row r="27" spans="1:25">
      <c r="A27" s="60" t="s">
        <v>33</v>
      </c>
      <c r="B27" s="61" t="s">
        <v>256</v>
      </c>
      <c r="C27" s="62" t="s">
        <v>264</v>
      </c>
      <c r="D27" s="43">
        <v>68</v>
      </c>
      <c r="E27" s="44">
        <v>202</v>
      </c>
      <c r="F27" s="63">
        <v>13736</v>
      </c>
      <c r="G27" s="63">
        <v>10572.86</v>
      </c>
      <c r="H27" s="64">
        <v>0.769718986604543</v>
      </c>
      <c r="I27" s="84">
        <v>673</v>
      </c>
      <c r="J27" s="63">
        <v>45764</v>
      </c>
      <c r="K27" s="85">
        <f t="shared" si="4"/>
        <v>0.230857142857143</v>
      </c>
      <c r="L27" s="86">
        <f t="shared" si="5"/>
        <v>6.99653465346535</v>
      </c>
      <c r="N27" s="60" t="s">
        <v>33</v>
      </c>
      <c r="O27" s="61" t="s">
        <v>252</v>
      </c>
      <c r="P27" s="62" t="s">
        <v>265</v>
      </c>
      <c r="Q27" s="62">
        <v>69</v>
      </c>
      <c r="R27" s="92">
        <v>1</v>
      </c>
      <c r="S27" s="63">
        <v>69</v>
      </c>
      <c r="T27" s="63">
        <v>69</v>
      </c>
      <c r="U27" s="64">
        <v>1</v>
      </c>
      <c r="V27" s="84">
        <v>10</v>
      </c>
      <c r="W27" s="63">
        <v>690</v>
      </c>
      <c r="X27" s="75">
        <f t="shared" si="2"/>
        <v>0.0909090909090909</v>
      </c>
      <c r="Y27" s="76">
        <f t="shared" si="3"/>
        <v>21</v>
      </c>
    </row>
    <row r="28" spans="1:25">
      <c r="A28" s="60" t="s">
        <v>33</v>
      </c>
      <c r="B28" s="61" t="s">
        <v>256</v>
      </c>
      <c r="C28" s="62" t="s">
        <v>266</v>
      </c>
      <c r="D28" s="43">
        <v>69</v>
      </c>
      <c r="E28" s="44">
        <v>187</v>
      </c>
      <c r="F28" s="63">
        <v>12903</v>
      </c>
      <c r="G28" s="63">
        <v>9595.47</v>
      </c>
      <c r="H28" s="64">
        <v>0.743661939083934</v>
      </c>
      <c r="I28" s="84">
        <v>905</v>
      </c>
      <c r="J28" s="63">
        <v>62445</v>
      </c>
      <c r="K28" s="85">
        <f t="shared" si="4"/>
        <v>0.171245421245421</v>
      </c>
      <c r="L28" s="86">
        <f t="shared" si="5"/>
        <v>10.1631016042781</v>
      </c>
      <c r="N28" s="60" t="s">
        <v>33</v>
      </c>
      <c r="O28" s="61" t="s">
        <v>252</v>
      </c>
      <c r="P28" s="62" t="s">
        <v>267</v>
      </c>
      <c r="Q28" s="62">
        <v>69</v>
      </c>
      <c r="R28" s="92">
        <v>1</v>
      </c>
      <c r="S28" s="63">
        <v>69</v>
      </c>
      <c r="T28" s="63">
        <v>69</v>
      </c>
      <c r="U28" s="64">
        <v>1</v>
      </c>
      <c r="V28" s="84">
        <v>6</v>
      </c>
      <c r="W28" s="63">
        <v>414</v>
      </c>
      <c r="X28" s="75">
        <f t="shared" si="2"/>
        <v>0.142857142857143</v>
      </c>
      <c r="Y28" s="76">
        <f t="shared" si="3"/>
        <v>12.6</v>
      </c>
    </row>
    <row r="29" spans="1:25">
      <c r="A29" s="60" t="s">
        <v>33</v>
      </c>
      <c r="B29" s="61" t="s">
        <v>256</v>
      </c>
      <c r="C29" s="62" t="s">
        <v>268</v>
      </c>
      <c r="D29" s="43">
        <v>68</v>
      </c>
      <c r="E29" s="44">
        <v>181</v>
      </c>
      <c r="F29" s="63">
        <v>12308</v>
      </c>
      <c r="G29" s="63">
        <v>8677.54</v>
      </c>
      <c r="H29" s="64">
        <v>0.70503249918752</v>
      </c>
      <c r="I29" s="84">
        <v>1684</v>
      </c>
      <c r="J29" s="63">
        <v>114512</v>
      </c>
      <c r="K29" s="85">
        <f t="shared" si="4"/>
        <v>0.0970509383378016</v>
      </c>
      <c r="L29" s="86">
        <f t="shared" si="5"/>
        <v>19.5381215469613</v>
      </c>
      <c r="N29" s="60" t="s">
        <v>33</v>
      </c>
      <c r="O29" s="61" t="s">
        <v>252</v>
      </c>
      <c r="P29" s="62" t="s">
        <v>269</v>
      </c>
      <c r="Q29" s="62">
        <v>99</v>
      </c>
      <c r="R29" s="92">
        <v>1</v>
      </c>
      <c r="S29" s="63">
        <v>99</v>
      </c>
      <c r="T29" s="63">
        <v>99</v>
      </c>
      <c r="U29" s="64">
        <v>1</v>
      </c>
      <c r="V29" s="84">
        <v>11</v>
      </c>
      <c r="W29" s="63">
        <v>1089</v>
      </c>
      <c r="X29" s="75">
        <f t="shared" si="2"/>
        <v>0.0833333333333333</v>
      </c>
      <c r="Y29" s="76">
        <f t="shared" si="3"/>
        <v>23.1</v>
      </c>
    </row>
    <row r="30" spans="1:25">
      <c r="A30" s="60" t="s">
        <v>33</v>
      </c>
      <c r="B30" s="61" t="s">
        <v>252</v>
      </c>
      <c r="C30" s="62" t="s">
        <v>270</v>
      </c>
      <c r="D30" s="43">
        <v>118</v>
      </c>
      <c r="E30" s="44">
        <v>161</v>
      </c>
      <c r="F30" s="63">
        <v>18998</v>
      </c>
      <c r="G30" s="63">
        <v>13544.78</v>
      </c>
      <c r="H30" s="64">
        <v>0.712958206126961</v>
      </c>
      <c r="I30" s="84">
        <v>1815</v>
      </c>
      <c r="J30" s="63">
        <v>214170</v>
      </c>
      <c r="K30" s="85">
        <f t="shared" si="4"/>
        <v>0.0814777327935223</v>
      </c>
      <c r="L30" s="86">
        <f t="shared" si="5"/>
        <v>23.6739130434783</v>
      </c>
      <c r="N30" s="60" t="s">
        <v>33</v>
      </c>
      <c r="O30" s="61" t="s">
        <v>252</v>
      </c>
      <c r="P30" s="62" t="s">
        <v>271</v>
      </c>
      <c r="Q30" s="62">
        <v>299</v>
      </c>
      <c r="R30" s="92">
        <v>1</v>
      </c>
      <c r="S30" s="63">
        <v>299</v>
      </c>
      <c r="T30" s="63">
        <v>263.1</v>
      </c>
      <c r="U30" s="64">
        <v>0.879933110367893</v>
      </c>
      <c r="V30" s="84">
        <v>102</v>
      </c>
      <c r="W30" s="63">
        <v>30498</v>
      </c>
      <c r="X30" s="75">
        <f t="shared" si="2"/>
        <v>0.00970873786407767</v>
      </c>
      <c r="Y30" s="76">
        <f t="shared" si="3"/>
        <v>214.2</v>
      </c>
    </row>
    <row r="31" spans="1:25">
      <c r="A31" s="60" t="s">
        <v>33</v>
      </c>
      <c r="B31" s="61" t="s">
        <v>252</v>
      </c>
      <c r="C31" s="62" t="s">
        <v>272</v>
      </c>
      <c r="D31" s="43">
        <v>118</v>
      </c>
      <c r="E31" s="44">
        <v>161</v>
      </c>
      <c r="F31" s="63">
        <v>18998</v>
      </c>
      <c r="G31" s="63">
        <v>14662.64</v>
      </c>
      <c r="H31" s="64">
        <v>0.771799136751237</v>
      </c>
      <c r="I31" s="84">
        <v>1026</v>
      </c>
      <c r="J31" s="63">
        <v>121068</v>
      </c>
      <c r="K31" s="85">
        <f t="shared" si="4"/>
        <v>0.135636057287279</v>
      </c>
      <c r="L31" s="86">
        <f t="shared" si="5"/>
        <v>13.3826086956522</v>
      </c>
      <c r="N31" s="60" t="s">
        <v>33</v>
      </c>
      <c r="O31" s="61" t="s">
        <v>252</v>
      </c>
      <c r="P31" s="62" t="s">
        <v>273</v>
      </c>
      <c r="Q31" s="62">
        <v>299</v>
      </c>
      <c r="R31" s="92">
        <v>1</v>
      </c>
      <c r="S31" s="63">
        <v>299</v>
      </c>
      <c r="T31" s="63">
        <v>255</v>
      </c>
      <c r="U31" s="64">
        <v>0.852842809364548</v>
      </c>
      <c r="V31" s="84">
        <v>86</v>
      </c>
      <c r="W31" s="63">
        <v>25714</v>
      </c>
      <c r="X31" s="75">
        <f t="shared" si="2"/>
        <v>0.0114942528735632</v>
      </c>
      <c r="Y31" s="76">
        <f t="shared" si="3"/>
        <v>180.6</v>
      </c>
    </row>
    <row r="32" spans="1:25">
      <c r="A32" s="65" t="s">
        <v>33</v>
      </c>
      <c r="B32" s="66" t="s">
        <v>252</v>
      </c>
      <c r="C32" s="67" t="s">
        <v>274</v>
      </c>
      <c r="D32" s="49">
        <v>48</v>
      </c>
      <c r="E32" s="50">
        <v>150</v>
      </c>
      <c r="F32" s="68">
        <v>7200</v>
      </c>
      <c r="G32" s="68">
        <v>5032.2</v>
      </c>
      <c r="H32" s="69">
        <v>0.698916666666667</v>
      </c>
      <c r="I32" s="87">
        <v>1811</v>
      </c>
      <c r="J32" s="68">
        <v>86928</v>
      </c>
      <c r="K32" s="88">
        <f t="shared" si="4"/>
        <v>0.0764915859255482</v>
      </c>
      <c r="L32" s="89">
        <f t="shared" si="5"/>
        <v>25.354</v>
      </c>
      <c r="N32" s="65" t="s">
        <v>33</v>
      </c>
      <c r="O32" s="66" t="s">
        <v>252</v>
      </c>
      <c r="P32" s="67" t="s">
        <v>275</v>
      </c>
      <c r="Q32" s="67">
        <v>499</v>
      </c>
      <c r="R32" s="93">
        <v>1</v>
      </c>
      <c r="S32" s="68">
        <v>499</v>
      </c>
      <c r="T32" s="68">
        <v>449</v>
      </c>
      <c r="U32" s="69">
        <v>0.899799599198397</v>
      </c>
      <c r="V32" s="87">
        <v>12</v>
      </c>
      <c r="W32" s="68">
        <v>5988</v>
      </c>
      <c r="X32" s="75">
        <f t="shared" si="2"/>
        <v>0.0769230769230769</v>
      </c>
      <c r="Y32" s="76">
        <f t="shared" si="3"/>
        <v>25.2</v>
      </c>
    </row>
    <row r="33" spans="1:25">
      <c r="A33" s="38" t="s">
        <v>276</v>
      </c>
      <c r="B33" s="39" t="s">
        <v>277</v>
      </c>
      <c r="C33" s="39" t="s">
        <v>278</v>
      </c>
      <c r="D33" s="39">
        <v>278</v>
      </c>
      <c r="E33" s="53">
        <v>65</v>
      </c>
      <c r="F33" s="54">
        <v>18070</v>
      </c>
      <c r="G33" s="54">
        <v>15566.19</v>
      </c>
      <c r="H33" s="55">
        <v>0.861438295517432</v>
      </c>
      <c r="I33" s="53">
        <v>65</v>
      </c>
      <c r="J33" s="54">
        <v>18070</v>
      </c>
      <c r="K33" s="79">
        <f t="shared" si="0"/>
        <v>0.5</v>
      </c>
      <c r="L33" s="80">
        <f t="shared" si="1"/>
        <v>2.1</v>
      </c>
      <c r="N33" s="38" t="s">
        <v>276</v>
      </c>
      <c r="O33" s="39" t="s">
        <v>231</v>
      </c>
      <c r="P33" s="39" t="s">
        <v>279</v>
      </c>
      <c r="Q33" s="39">
        <v>218</v>
      </c>
      <c r="R33" s="94">
        <v>1</v>
      </c>
      <c r="S33" s="54">
        <v>218</v>
      </c>
      <c r="T33" s="54">
        <v>153</v>
      </c>
      <c r="U33" s="55">
        <v>0.701834862385321</v>
      </c>
      <c r="V33" s="53">
        <v>93</v>
      </c>
      <c r="W33" s="54">
        <v>20274</v>
      </c>
      <c r="X33" s="75">
        <f t="shared" si="2"/>
        <v>0.0106382978723404</v>
      </c>
      <c r="Y33" s="76">
        <f t="shared" si="3"/>
        <v>195.3</v>
      </c>
    </row>
    <row r="34" spans="1:25">
      <c r="A34" s="41" t="s">
        <v>276</v>
      </c>
      <c r="B34" s="42" t="s">
        <v>277</v>
      </c>
      <c r="C34" s="43" t="s">
        <v>280</v>
      </c>
      <c r="D34" s="43">
        <v>298</v>
      </c>
      <c r="E34" s="44">
        <v>55</v>
      </c>
      <c r="F34" s="45">
        <v>16390</v>
      </c>
      <c r="G34" s="45">
        <v>13646.1</v>
      </c>
      <c r="H34" s="46">
        <v>0.832586943258084</v>
      </c>
      <c r="I34" s="44">
        <v>65</v>
      </c>
      <c r="J34" s="45">
        <v>19370</v>
      </c>
      <c r="K34" s="75">
        <f t="shared" si="0"/>
        <v>0.458333333333333</v>
      </c>
      <c r="L34" s="76">
        <f t="shared" si="1"/>
        <v>2.48181818181818</v>
      </c>
      <c r="N34" s="41" t="s">
        <v>276</v>
      </c>
      <c r="O34" s="42" t="s">
        <v>231</v>
      </c>
      <c r="P34" s="43" t="s">
        <v>281</v>
      </c>
      <c r="Q34" s="43">
        <v>218</v>
      </c>
      <c r="R34" s="92">
        <v>1</v>
      </c>
      <c r="S34" s="45">
        <v>218</v>
      </c>
      <c r="T34" s="45">
        <v>153</v>
      </c>
      <c r="U34" s="46">
        <v>0.701834862385321</v>
      </c>
      <c r="V34" s="44">
        <v>77</v>
      </c>
      <c r="W34" s="45">
        <v>16786</v>
      </c>
      <c r="X34" s="75">
        <f t="shared" si="2"/>
        <v>0.0128205128205128</v>
      </c>
      <c r="Y34" s="76">
        <f t="shared" si="3"/>
        <v>161.7</v>
      </c>
    </row>
    <row r="35" spans="1:25">
      <c r="A35" s="41" t="s">
        <v>276</v>
      </c>
      <c r="B35" s="42" t="s">
        <v>282</v>
      </c>
      <c r="C35" s="43" t="s">
        <v>283</v>
      </c>
      <c r="D35" s="43">
        <v>238</v>
      </c>
      <c r="E35" s="44">
        <v>38</v>
      </c>
      <c r="F35" s="45">
        <v>9044</v>
      </c>
      <c r="G35" s="45">
        <v>7274.97</v>
      </c>
      <c r="H35" s="46">
        <v>0.804397390535161</v>
      </c>
      <c r="I35" s="44">
        <v>55</v>
      </c>
      <c r="J35" s="45">
        <v>13090</v>
      </c>
      <c r="K35" s="75">
        <f t="shared" si="0"/>
        <v>0.408602150537634</v>
      </c>
      <c r="L35" s="76">
        <f t="shared" si="1"/>
        <v>3.03947368421053</v>
      </c>
      <c r="N35" s="41" t="s">
        <v>276</v>
      </c>
      <c r="O35" s="42" t="s">
        <v>231</v>
      </c>
      <c r="P35" s="43" t="s">
        <v>284</v>
      </c>
      <c r="Q35" s="43">
        <v>238</v>
      </c>
      <c r="R35" s="92">
        <v>1</v>
      </c>
      <c r="S35" s="45">
        <v>238</v>
      </c>
      <c r="T35" s="45">
        <v>167</v>
      </c>
      <c r="U35" s="46">
        <v>0.701680672268908</v>
      </c>
      <c r="V35" s="44">
        <v>20</v>
      </c>
      <c r="W35" s="45">
        <v>4760</v>
      </c>
      <c r="X35" s="75">
        <f t="shared" si="2"/>
        <v>0.0476190476190476</v>
      </c>
      <c r="Y35" s="76">
        <f t="shared" si="3"/>
        <v>42</v>
      </c>
    </row>
    <row r="36" spans="1:25">
      <c r="A36" s="41" t="s">
        <v>276</v>
      </c>
      <c r="B36" s="42" t="s">
        <v>285</v>
      </c>
      <c r="C36" s="43" t="s">
        <v>286</v>
      </c>
      <c r="D36" s="43">
        <v>158</v>
      </c>
      <c r="E36" s="44">
        <v>33</v>
      </c>
      <c r="F36" s="45">
        <v>5214</v>
      </c>
      <c r="G36" s="45">
        <v>4491.4</v>
      </c>
      <c r="H36" s="46">
        <v>0.861411584196394</v>
      </c>
      <c r="I36" s="44">
        <v>59</v>
      </c>
      <c r="J36" s="45">
        <v>9322</v>
      </c>
      <c r="K36" s="75">
        <f t="shared" si="0"/>
        <v>0.358695652173913</v>
      </c>
      <c r="L36" s="76">
        <f t="shared" si="1"/>
        <v>3.75454545454545</v>
      </c>
      <c r="N36" s="41" t="s">
        <v>276</v>
      </c>
      <c r="O36" s="42" t="s">
        <v>231</v>
      </c>
      <c r="P36" s="43" t="s">
        <v>287</v>
      </c>
      <c r="Q36" s="43">
        <v>238</v>
      </c>
      <c r="R36" s="92">
        <v>1</v>
      </c>
      <c r="S36" s="45">
        <v>238</v>
      </c>
      <c r="T36" s="45">
        <v>190.5</v>
      </c>
      <c r="U36" s="46">
        <v>0.800420168067227</v>
      </c>
      <c r="V36" s="44">
        <v>59</v>
      </c>
      <c r="W36" s="45">
        <v>14042</v>
      </c>
      <c r="X36" s="75">
        <f t="shared" si="2"/>
        <v>0.0166666666666667</v>
      </c>
      <c r="Y36" s="76">
        <f t="shared" si="3"/>
        <v>123.9</v>
      </c>
    </row>
    <row r="37" spans="1:25">
      <c r="A37" s="41" t="s">
        <v>276</v>
      </c>
      <c r="B37" s="42" t="s">
        <v>288</v>
      </c>
      <c r="C37" s="43" t="s">
        <v>289</v>
      </c>
      <c r="D37" s="43">
        <v>198</v>
      </c>
      <c r="E37" s="44">
        <v>29</v>
      </c>
      <c r="F37" s="45">
        <v>5742</v>
      </c>
      <c r="G37" s="45">
        <v>4647.8</v>
      </c>
      <c r="H37" s="46">
        <v>0.809439219784047</v>
      </c>
      <c r="I37" s="44">
        <v>68</v>
      </c>
      <c r="J37" s="45">
        <v>13464</v>
      </c>
      <c r="K37" s="75">
        <f t="shared" si="0"/>
        <v>0.298969072164948</v>
      </c>
      <c r="L37" s="76">
        <f t="shared" si="1"/>
        <v>4.92413793103448</v>
      </c>
      <c r="N37" s="41" t="s">
        <v>276</v>
      </c>
      <c r="O37" s="42" t="s">
        <v>231</v>
      </c>
      <c r="P37" s="43" t="s">
        <v>290</v>
      </c>
      <c r="Q37" s="43">
        <v>238</v>
      </c>
      <c r="R37" s="92">
        <v>1</v>
      </c>
      <c r="S37" s="45">
        <v>238</v>
      </c>
      <c r="T37" s="45">
        <v>190</v>
      </c>
      <c r="U37" s="46">
        <v>0.798319327731092</v>
      </c>
      <c r="V37" s="44">
        <v>1</v>
      </c>
      <c r="W37" s="45">
        <v>238</v>
      </c>
      <c r="X37" s="75">
        <f t="shared" si="2"/>
        <v>0.5</v>
      </c>
      <c r="Y37" s="76">
        <f t="shared" si="3"/>
        <v>2.1</v>
      </c>
    </row>
    <row r="38" spans="1:25">
      <c r="A38" s="41" t="s">
        <v>276</v>
      </c>
      <c r="B38" s="42" t="s">
        <v>282</v>
      </c>
      <c r="C38" s="43" t="s">
        <v>291</v>
      </c>
      <c r="D38" s="43">
        <v>278</v>
      </c>
      <c r="E38" s="44">
        <v>29</v>
      </c>
      <c r="F38" s="45">
        <v>8062</v>
      </c>
      <c r="G38" s="45">
        <v>6551.7</v>
      </c>
      <c r="H38" s="46">
        <v>0.812664351277599</v>
      </c>
      <c r="I38" s="44">
        <v>58</v>
      </c>
      <c r="J38" s="45">
        <v>16124</v>
      </c>
      <c r="K38" s="75">
        <f t="shared" si="0"/>
        <v>0.333333333333333</v>
      </c>
      <c r="L38" s="76">
        <f t="shared" si="1"/>
        <v>4.2</v>
      </c>
      <c r="N38" s="41" t="s">
        <v>276</v>
      </c>
      <c r="O38" s="42" t="s">
        <v>231</v>
      </c>
      <c r="P38" s="43" t="s">
        <v>292</v>
      </c>
      <c r="Q38" s="43">
        <v>368</v>
      </c>
      <c r="R38" s="92">
        <v>1</v>
      </c>
      <c r="S38" s="45">
        <v>368</v>
      </c>
      <c r="T38" s="45">
        <v>323.8</v>
      </c>
      <c r="U38" s="46">
        <v>0.879891304347826</v>
      </c>
      <c r="V38" s="44">
        <v>122</v>
      </c>
      <c r="W38" s="45">
        <v>44896</v>
      </c>
      <c r="X38" s="75">
        <f t="shared" si="2"/>
        <v>0.00813008130081301</v>
      </c>
      <c r="Y38" s="76">
        <f t="shared" si="3"/>
        <v>256.2</v>
      </c>
    </row>
    <row r="39" spans="1:25">
      <c r="A39" s="41" t="s">
        <v>276</v>
      </c>
      <c r="B39" s="42" t="s">
        <v>231</v>
      </c>
      <c r="C39" s="43" t="s">
        <v>293</v>
      </c>
      <c r="D39" s="43">
        <v>298</v>
      </c>
      <c r="E39" s="44">
        <v>23</v>
      </c>
      <c r="F39" s="45">
        <v>6854</v>
      </c>
      <c r="G39" s="45">
        <v>5820.9</v>
      </c>
      <c r="H39" s="46">
        <v>0.849270498978699</v>
      </c>
      <c r="I39" s="44">
        <v>93</v>
      </c>
      <c r="J39" s="45">
        <v>27714</v>
      </c>
      <c r="K39" s="75">
        <f t="shared" si="0"/>
        <v>0.198275862068966</v>
      </c>
      <c r="L39" s="76">
        <f t="shared" si="1"/>
        <v>8.49130434782609</v>
      </c>
      <c r="N39" s="41" t="s">
        <v>276</v>
      </c>
      <c r="O39" s="42" t="s">
        <v>231</v>
      </c>
      <c r="P39" s="43" t="s">
        <v>294</v>
      </c>
      <c r="Q39" s="43">
        <v>368</v>
      </c>
      <c r="R39" s="92">
        <v>1</v>
      </c>
      <c r="S39" s="45">
        <v>368</v>
      </c>
      <c r="T39" s="45">
        <v>294</v>
      </c>
      <c r="U39" s="46">
        <v>0.798913043478261</v>
      </c>
      <c r="V39" s="44">
        <v>39</v>
      </c>
      <c r="W39" s="45">
        <v>14352</v>
      </c>
      <c r="X39" s="75">
        <f t="shared" si="2"/>
        <v>0.025</v>
      </c>
      <c r="Y39" s="76">
        <f t="shared" si="3"/>
        <v>81.9</v>
      </c>
    </row>
    <row r="40" spans="1:25">
      <c r="A40" s="41" t="s">
        <v>276</v>
      </c>
      <c r="B40" s="42" t="s">
        <v>295</v>
      </c>
      <c r="C40" s="43" t="s">
        <v>296</v>
      </c>
      <c r="D40" s="43">
        <v>258</v>
      </c>
      <c r="E40" s="44">
        <v>23</v>
      </c>
      <c r="F40" s="45">
        <v>5934</v>
      </c>
      <c r="G40" s="45">
        <v>4287.8</v>
      </c>
      <c r="H40" s="46">
        <v>0.722581732389619</v>
      </c>
      <c r="I40" s="44">
        <v>54</v>
      </c>
      <c r="J40" s="45">
        <v>13932</v>
      </c>
      <c r="K40" s="75">
        <f t="shared" si="0"/>
        <v>0.298701298701299</v>
      </c>
      <c r="L40" s="76">
        <f t="shared" si="1"/>
        <v>4.9304347826087</v>
      </c>
      <c r="N40" s="41" t="s">
        <v>276</v>
      </c>
      <c r="O40" s="42" t="s">
        <v>231</v>
      </c>
      <c r="P40" s="43" t="s">
        <v>297</v>
      </c>
      <c r="Q40" s="43">
        <v>368</v>
      </c>
      <c r="R40" s="92">
        <v>1</v>
      </c>
      <c r="S40" s="45">
        <v>368</v>
      </c>
      <c r="T40" s="45">
        <v>331.2</v>
      </c>
      <c r="U40" s="46">
        <v>0.9</v>
      </c>
      <c r="V40" s="44">
        <v>38</v>
      </c>
      <c r="W40" s="45">
        <v>13984</v>
      </c>
      <c r="X40" s="75">
        <f t="shared" si="2"/>
        <v>0.0256410256410256</v>
      </c>
      <c r="Y40" s="76">
        <f t="shared" si="3"/>
        <v>79.8</v>
      </c>
    </row>
    <row r="41" spans="1:25">
      <c r="A41" s="41" t="s">
        <v>276</v>
      </c>
      <c r="B41" s="42" t="s">
        <v>277</v>
      </c>
      <c r="C41" s="43" t="s">
        <v>298</v>
      </c>
      <c r="D41" s="43">
        <v>298</v>
      </c>
      <c r="E41" s="44">
        <v>22</v>
      </c>
      <c r="F41" s="45">
        <v>6556</v>
      </c>
      <c r="G41" s="45">
        <v>5138.7</v>
      </c>
      <c r="H41" s="46">
        <v>0.783816351433801</v>
      </c>
      <c r="I41" s="44">
        <v>93</v>
      </c>
      <c r="J41" s="45">
        <v>27714</v>
      </c>
      <c r="K41" s="75">
        <f t="shared" si="0"/>
        <v>0.191304347826087</v>
      </c>
      <c r="L41" s="76">
        <f t="shared" si="1"/>
        <v>8.87727272727273</v>
      </c>
      <c r="N41" s="41" t="s">
        <v>276</v>
      </c>
      <c r="O41" s="42" t="s">
        <v>231</v>
      </c>
      <c r="P41" s="43" t="s">
        <v>299</v>
      </c>
      <c r="Q41" s="43">
        <v>368</v>
      </c>
      <c r="R41" s="92">
        <v>1</v>
      </c>
      <c r="S41" s="45">
        <v>368</v>
      </c>
      <c r="T41" s="45">
        <v>331.2</v>
      </c>
      <c r="U41" s="46">
        <v>0.9</v>
      </c>
      <c r="V41" s="44">
        <v>24</v>
      </c>
      <c r="W41" s="45">
        <v>8832</v>
      </c>
      <c r="X41" s="75">
        <f t="shared" si="2"/>
        <v>0.04</v>
      </c>
      <c r="Y41" s="76">
        <f t="shared" si="3"/>
        <v>50.4</v>
      </c>
    </row>
    <row r="42" spans="1:25">
      <c r="A42" s="47" t="s">
        <v>276</v>
      </c>
      <c r="B42" s="48" t="s">
        <v>40</v>
      </c>
      <c r="C42" s="49" t="s">
        <v>300</v>
      </c>
      <c r="D42" s="49">
        <v>138</v>
      </c>
      <c r="E42" s="50">
        <v>22</v>
      </c>
      <c r="F42" s="51">
        <v>3036</v>
      </c>
      <c r="G42" s="51">
        <v>2585.4</v>
      </c>
      <c r="H42" s="52">
        <v>0.851581027667984</v>
      </c>
      <c r="I42" s="50">
        <v>73</v>
      </c>
      <c r="J42" s="51">
        <v>10074</v>
      </c>
      <c r="K42" s="77">
        <f t="shared" si="0"/>
        <v>0.231578947368421</v>
      </c>
      <c r="L42" s="78">
        <f t="shared" si="1"/>
        <v>6.96818181818182</v>
      </c>
      <c r="N42" s="47" t="s">
        <v>276</v>
      </c>
      <c r="O42" s="48" t="s">
        <v>231</v>
      </c>
      <c r="P42" s="49" t="s">
        <v>301</v>
      </c>
      <c r="Q42" s="49">
        <v>368</v>
      </c>
      <c r="R42" s="93">
        <v>1</v>
      </c>
      <c r="S42" s="51">
        <v>368</v>
      </c>
      <c r="T42" s="51">
        <v>331.2</v>
      </c>
      <c r="U42" s="52">
        <v>0.9</v>
      </c>
      <c r="V42" s="50">
        <v>24</v>
      </c>
      <c r="W42" s="51">
        <v>8832</v>
      </c>
      <c r="X42" s="75">
        <f t="shared" si="2"/>
        <v>0.04</v>
      </c>
      <c r="Y42" s="76">
        <f t="shared" si="3"/>
        <v>50.4</v>
      </c>
    </row>
    <row r="43" spans="1:25">
      <c r="A43" s="56" t="s">
        <v>302</v>
      </c>
      <c r="B43" s="57" t="s">
        <v>277</v>
      </c>
      <c r="C43" s="57" t="s">
        <v>303</v>
      </c>
      <c r="D43" s="39">
        <v>398</v>
      </c>
      <c r="E43" s="53">
        <v>10</v>
      </c>
      <c r="F43" s="58">
        <v>3980</v>
      </c>
      <c r="G43" s="58">
        <v>3108.4</v>
      </c>
      <c r="H43" s="59">
        <v>0.781005025125628</v>
      </c>
      <c r="I43" s="81">
        <v>30</v>
      </c>
      <c r="J43" s="58">
        <v>11940</v>
      </c>
      <c r="K43" s="82">
        <f t="shared" si="0"/>
        <v>0.25</v>
      </c>
      <c r="L43" s="83">
        <f t="shared" si="1"/>
        <v>6.3</v>
      </c>
      <c r="N43" s="56" t="s">
        <v>302</v>
      </c>
      <c r="O43" s="57" t="s">
        <v>231</v>
      </c>
      <c r="P43" s="57" t="s">
        <v>304</v>
      </c>
      <c r="Q43" s="57">
        <v>238</v>
      </c>
      <c r="R43" s="94">
        <v>1</v>
      </c>
      <c r="S43" s="58">
        <v>238</v>
      </c>
      <c r="T43" s="58">
        <v>167</v>
      </c>
      <c r="U43" s="59">
        <v>0.701680672268908</v>
      </c>
      <c r="V43" s="81">
        <v>50</v>
      </c>
      <c r="W43" s="58">
        <v>11900</v>
      </c>
      <c r="X43" s="75">
        <f t="shared" si="2"/>
        <v>0.0196078431372549</v>
      </c>
      <c r="Y43" s="76">
        <f t="shared" si="3"/>
        <v>105</v>
      </c>
    </row>
    <row r="44" spans="1:25">
      <c r="A44" s="60" t="s">
        <v>302</v>
      </c>
      <c r="B44" s="62" t="s">
        <v>305</v>
      </c>
      <c r="C44" s="62" t="s">
        <v>306</v>
      </c>
      <c r="D44" s="43">
        <v>368</v>
      </c>
      <c r="E44" s="44">
        <v>7</v>
      </c>
      <c r="F44" s="63">
        <v>2576</v>
      </c>
      <c r="G44" s="63">
        <v>2170.4</v>
      </c>
      <c r="H44" s="64">
        <v>0.842546583850932</v>
      </c>
      <c r="I44" s="84">
        <v>66</v>
      </c>
      <c r="J44" s="63">
        <v>24288</v>
      </c>
      <c r="K44" s="85">
        <f t="shared" si="0"/>
        <v>0.0958904109589041</v>
      </c>
      <c r="L44" s="86">
        <f t="shared" si="1"/>
        <v>19.8</v>
      </c>
      <c r="N44" s="60" t="s">
        <v>302</v>
      </c>
      <c r="O44" s="62" t="s">
        <v>307</v>
      </c>
      <c r="P44" s="62" t="s">
        <v>308</v>
      </c>
      <c r="Q44" s="62">
        <v>298</v>
      </c>
      <c r="R44" s="92">
        <v>1</v>
      </c>
      <c r="S44" s="63">
        <v>298</v>
      </c>
      <c r="T44" s="63">
        <v>238</v>
      </c>
      <c r="U44" s="64">
        <v>0.798657718120805</v>
      </c>
      <c r="V44" s="84">
        <v>29</v>
      </c>
      <c r="W44" s="63">
        <v>8642</v>
      </c>
      <c r="X44" s="75">
        <f t="shared" si="2"/>
        <v>0.0333333333333333</v>
      </c>
      <c r="Y44" s="76">
        <f t="shared" si="3"/>
        <v>60.9</v>
      </c>
    </row>
    <row r="45" spans="1:25">
      <c r="A45" s="60" t="s">
        <v>302</v>
      </c>
      <c r="B45" s="61" t="s">
        <v>277</v>
      </c>
      <c r="C45" s="62" t="s">
        <v>309</v>
      </c>
      <c r="D45" s="43">
        <v>398</v>
      </c>
      <c r="E45" s="44">
        <v>6</v>
      </c>
      <c r="F45" s="63">
        <v>2388</v>
      </c>
      <c r="G45" s="63">
        <v>2128.9</v>
      </c>
      <c r="H45" s="64">
        <v>0.891499162479062</v>
      </c>
      <c r="I45" s="84">
        <v>38</v>
      </c>
      <c r="J45" s="63">
        <v>15124</v>
      </c>
      <c r="K45" s="85">
        <f t="shared" si="0"/>
        <v>0.136363636363636</v>
      </c>
      <c r="L45" s="86">
        <f t="shared" si="1"/>
        <v>13.3</v>
      </c>
      <c r="N45" s="60" t="s">
        <v>302</v>
      </c>
      <c r="O45" s="61" t="s">
        <v>310</v>
      </c>
      <c r="P45" s="62" t="s">
        <v>311</v>
      </c>
      <c r="Q45" s="62">
        <v>498</v>
      </c>
      <c r="R45" s="92">
        <v>1</v>
      </c>
      <c r="S45" s="63">
        <v>498</v>
      </c>
      <c r="T45" s="63">
        <v>349</v>
      </c>
      <c r="U45" s="64">
        <v>0.700803212851406</v>
      </c>
      <c r="V45" s="84">
        <v>24</v>
      </c>
      <c r="W45" s="63">
        <v>11952</v>
      </c>
      <c r="X45" s="75">
        <f t="shared" si="2"/>
        <v>0.04</v>
      </c>
      <c r="Y45" s="76">
        <f t="shared" si="3"/>
        <v>50.4</v>
      </c>
    </row>
    <row r="46" spans="1:25">
      <c r="A46" s="60" t="s">
        <v>302</v>
      </c>
      <c r="B46" s="61" t="s">
        <v>312</v>
      </c>
      <c r="C46" s="62" t="s">
        <v>313</v>
      </c>
      <c r="D46" s="43">
        <v>298</v>
      </c>
      <c r="E46" s="44">
        <v>6</v>
      </c>
      <c r="F46" s="63">
        <v>1788</v>
      </c>
      <c r="G46" s="63">
        <v>1520.4</v>
      </c>
      <c r="H46" s="64">
        <v>0.850335570469799</v>
      </c>
      <c r="I46" s="84">
        <v>77</v>
      </c>
      <c r="J46" s="63">
        <v>22946</v>
      </c>
      <c r="K46" s="85">
        <f t="shared" si="0"/>
        <v>0.072289156626506</v>
      </c>
      <c r="L46" s="86">
        <f t="shared" si="1"/>
        <v>26.95</v>
      </c>
      <c r="N46" s="60" t="s">
        <v>302</v>
      </c>
      <c r="O46" s="61" t="s">
        <v>314</v>
      </c>
      <c r="P46" s="62" t="s">
        <v>315</v>
      </c>
      <c r="Q46" s="62">
        <v>238</v>
      </c>
      <c r="R46" s="92">
        <v>1</v>
      </c>
      <c r="S46" s="63">
        <v>238</v>
      </c>
      <c r="T46" s="63">
        <v>167</v>
      </c>
      <c r="U46" s="64">
        <v>0.701680672268908</v>
      </c>
      <c r="V46" s="84">
        <v>63</v>
      </c>
      <c r="W46" s="63">
        <v>14994</v>
      </c>
      <c r="X46" s="75">
        <f t="shared" si="2"/>
        <v>0.015625</v>
      </c>
      <c r="Y46" s="76">
        <f t="shared" si="3"/>
        <v>132.3</v>
      </c>
    </row>
    <row r="47" spans="1:25">
      <c r="A47" s="60" t="s">
        <v>302</v>
      </c>
      <c r="B47" s="61" t="s">
        <v>316</v>
      </c>
      <c r="C47" s="62" t="s">
        <v>317</v>
      </c>
      <c r="D47" s="43">
        <v>398</v>
      </c>
      <c r="E47" s="44">
        <v>5</v>
      </c>
      <c r="F47" s="63">
        <v>1990</v>
      </c>
      <c r="G47" s="63">
        <v>1690.2</v>
      </c>
      <c r="H47" s="64">
        <v>0.849346733668342</v>
      </c>
      <c r="I47" s="84">
        <v>18</v>
      </c>
      <c r="J47" s="63">
        <v>7164</v>
      </c>
      <c r="K47" s="85">
        <f t="shared" si="0"/>
        <v>0.217391304347826</v>
      </c>
      <c r="L47" s="86">
        <f t="shared" si="1"/>
        <v>7.56</v>
      </c>
      <c r="N47" s="60" t="s">
        <v>302</v>
      </c>
      <c r="O47" s="61" t="s">
        <v>318</v>
      </c>
      <c r="P47" s="62" t="s">
        <v>319</v>
      </c>
      <c r="Q47" s="62">
        <v>398</v>
      </c>
      <c r="R47" s="92">
        <v>1</v>
      </c>
      <c r="S47" s="63">
        <v>398</v>
      </c>
      <c r="T47" s="63">
        <v>378.1</v>
      </c>
      <c r="U47" s="64">
        <v>0.95</v>
      </c>
      <c r="V47" s="84">
        <v>77</v>
      </c>
      <c r="W47" s="63">
        <v>30646</v>
      </c>
      <c r="X47" s="75">
        <f t="shared" si="2"/>
        <v>0.0128205128205128</v>
      </c>
      <c r="Y47" s="76">
        <f t="shared" si="3"/>
        <v>161.7</v>
      </c>
    </row>
    <row r="48" spans="1:25">
      <c r="A48" s="60" t="s">
        <v>302</v>
      </c>
      <c r="B48" s="61" t="s">
        <v>305</v>
      </c>
      <c r="C48" s="62" t="s">
        <v>320</v>
      </c>
      <c r="D48" s="43">
        <v>368</v>
      </c>
      <c r="E48" s="44">
        <v>5</v>
      </c>
      <c r="F48" s="63">
        <v>1840</v>
      </c>
      <c r="G48" s="63">
        <v>1324.8</v>
      </c>
      <c r="H48" s="64">
        <v>0.72</v>
      </c>
      <c r="I48" s="84">
        <v>74</v>
      </c>
      <c r="J48" s="63">
        <v>27232</v>
      </c>
      <c r="K48" s="85">
        <f t="shared" si="0"/>
        <v>0.0632911392405063</v>
      </c>
      <c r="L48" s="86">
        <f t="shared" si="1"/>
        <v>31.08</v>
      </c>
      <c r="N48" s="60" t="s">
        <v>302</v>
      </c>
      <c r="O48" s="61" t="s">
        <v>321</v>
      </c>
      <c r="P48" s="62" t="s">
        <v>322</v>
      </c>
      <c r="Q48" s="62">
        <v>498</v>
      </c>
      <c r="R48" s="92">
        <v>1</v>
      </c>
      <c r="S48" s="63">
        <v>498</v>
      </c>
      <c r="T48" s="63">
        <v>398.4</v>
      </c>
      <c r="U48" s="64">
        <v>0.8</v>
      </c>
      <c r="V48" s="84">
        <v>141</v>
      </c>
      <c r="W48" s="63">
        <v>70218</v>
      </c>
      <c r="X48" s="75">
        <f t="shared" si="2"/>
        <v>0.00704225352112676</v>
      </c>
      <c r="Y48" s="76">
        <f t="shared" si="3"/>
        <v>296.1</v>
      </c>
    </row>
    <row r="49" spans="1:25">
      <c r="A49" s="60" t="s">
        <v>302</v>
      </c>
      <c r="B49" s="61" t="s">
        <v>312</v>
      </c>
      <c r="C49" s="62" t="s">
        <v>323</v>
      </c>
      <c r="D49" s="43">
        <v>298</v>
      </c>
      <c r="E49" s="44">
        <v>4</v>
      </c>
      <c r="F49" s="63">
        <v>1192</v>
      </c>
      <c r="G49" s="63">
        <v>834.8</v>
      </c>
      <c r="H49" s="64">
        <v>0.700335570469799</v>
      </c>
      <c r="I49" s="84">
        <v>77</v>
      </c>
      <c r="J49" s="63">
        <v>22946</v>
      </c>
      <c r="K49" s="85">
        <f t="shared" si="0"/>
        <v>0.0493827160493827</v>
      </c>
      <c r="L49" s="86">
        <f t="shared" si="1"/>
        <v>40.425</v>
      </c>
      <c r="N49" s="60" t="s">
        <v>302</v>
      </c>
      <c r="O49" s="61" t="s">
        <v>321</v>
      </c>
      <c r="P49" s="62" t="s">
        <v>324</v>
      </c>
      <c r="Q49" s="62">
        <v>398</v>
      </c>
      <c r="R49" s="92">
        <v>1</v>
      </c>
      <c r="S49" s="63">
        <v>398</v>
      </c>
      <c r="T49" s="63">
        <v>318</v>
      </c>
      <c r="U49" s="64">
        <v>0.798994974874372</v>
      </c>
      <c r="V49" s="84">
        <v>13</v>
      </c>
      <c r="W49" s="63">
        <v>5174</v>
      </c>
      <c r="X49" s="75">
        <f t="shared" si="2"/>
        <v>0.0714285714285714</v>
      </c>
      <c r="Y49" s="76">
        <f t="shared" si="3"/>
        <v>27.3</v>
      </c>
    </row>
    <row r="50" spans="1:25">
      <c r="A50" s="60" t="s">
        <v>302</v>
      </c>
      <c r="B50" s="61" t="s">
        <v>312</v>
      </c>
      <c r="C50" s="62" t="s">
        <v>325</v>
      </c>
      <c r="D50" s="43">
        <v>298</v>
      </c>
      <c r="E50" s="44">
        <v>4</v>
      </c>
      <c r="F50" s="63">
        <v>1192</v>
      </c>
      <c r="G50" s="63">
        <v>1028.2</v>
      </c>
      <c r="H50" s="64">
        <v>0.86258389261745</v>
      </c>
      <c r="I50" s="84">
        <v>21</v>
      </c>
      <c r="J50" s="63">
        <v>6258</v>
      </c>
      <c r="K50" s="85">
        <f t="shared" si="0"/>
        <v>0.16</v>
      </c>
      <c r="L50" s="86">
        <f t="shared" si="1"/>
        <v>11.025</v>
      </c>
      <c r="N50" s="60" t="s">
        <v>302</v>
      </c>
      <c r="O50" s="61" t="s">
        <v>321</v>
      </c>
      <c r="P50" s="62" t="s">
        <v>326</v>
      </c>
      <c r="Q50" s="62">
        <v>398</v>
      </c>
      <c r="R50" s="92">
        <v>1</v>
      </c>
      <c r="S50" s="63">
        <v>398</v>
      </c>
      <c r="T50" s="63">
        <v>318</v>
      </c>
      <c r="U50" s="64">
        <v>0.798994974874372</v>
      </c>
      <c r="V50" s="84">
        <v>12</v>
      </c>
      <c r="W50" s="63">
        <v>4776</v>
      </c>
      <c r="X50" s="75">
        <f t="shared" si="2"/>
        <v>0.0769230769230769</v>
      </c>
      <c r="Y50" s="76">
        <f t="shared" si="3"/>
        <v>25.2</v>
      </c>
    </row>
    <row r="51" spans="1:25">
      <c r="A51" s="60" t="s">
        <v>302</v>
      </c>
      <c r="B51" s="61" t="s">
        <v>310</v>
      </c>
      <c r="C51" s="62" t="s">
        <v>327</v>
      </c>
      <c r="D51" s="43">
        <v>368</v>
      </c>
      <c r="E51" s="44">
        <v>3</v>
      </c>
      <c r="F51" s="63">
        <v>1104</v>
      </c>
      <c r="G51" s="63">
        <v>774</v>
      </c>
      <c r="H51" s="64">
        <v>0.701086956521739</v>
      </c>
      <c r="I51" s="84">
        <v>19</v>
      </c>
      <c r="J51" s="63">
        <v>6992</v>
      </c>
      <c r="K51" s="85">
        <f t="shared" si="0"/>
        <v>0.136363636363636</v>
      </c>
      <c r="L51" s="86">
        <f t="shared" si="1"/>
        <v>13.3</v>
      </c>
      <c r="N51" s="60" t="s">
        <v>302</v>
      </c>
      <c r="O51" s="61" t="s">
        <v>328</v>
      </c>
      <c r="P51" s="62" t="s">
        <v>329</v>
      </c>
      <c r="Q51" s="62">
        <v>428</v>
      </c>
      <c r="R51" s="92">
        <v>1</v>
      </c>
      <c r="S51" s="63">
        <v>428</v>
      </c>
      <c r="T51" s="63">
        <v>385</v>
      </c>
      <c r="U51" s="64">
        <v>0.899532710280374</v>
      </c>
      <c r="V51" s="84">
        <v>93</v>
      </c>
      <c r="W51" s="63">
        <v>39804</v>
      </c>
      <c r="X51" s="75">
        <f t="shared" si="2"/>
        <v>0.0106382978723404</v>
      </c>
      <c r="Y51" s="76">
        <f t="shared" si="3"/>
        <v>195.3</v>
      </c>
    </row>
    <row r="52" spans="1:25">
      <c r="A52" s="65" t="s">
        <v>302</v>
      </c>
      <c r="B52" s="66" t="s">
        <v>314</v>
      </c>
      <c r="C52" s="67" t="s">
        <v>330</v>
      </c>
      <c r="D52" s="49">
        <v>238</v>
      </c>
      <c r="E52" s="50">
        <v>3</v>
      </c>
      <c r="F52" s="68">
        <v>714</v>
      </c>
      <c r="G52" s="68">
        <v>594.2</v>
      </c>
      <c r="H52" s="69">
        <v>0.832212885154062</v>
      </c>
      <c r="I52" s="87">
        <v>61</v>
      </c>
      <c r="J52" s="68">
        <v>14518</v>
      </c>
      <c r="K52" s="88">
        <f t="shared" si="0"/>
        <v>0.046875</v>
      </c>
      <c r="L52" s="89">
        <f t="shared" si="1"/>
        <v>42.7</v>
      </c>
      <c r="N52" s="65" t="s">
        <v>302</v>
      </c>
      <c r="O52" s="66" t="s">
        <v>277</v>
      </c>
      <c r="P52" s="67" t="s">
        <v>331</v>
      </c>
      <c r="Q52" s="67">
        <v>298</v>
      </c>
      <c r="R52" s="93">
        <v>1</v>
      </c>
      <c r="S52" s="68">
        <v>298</v>
      </c>
      <c r="T52" s="68">
        <v>268</v>
      </c>
      <c r="U52" s="69">
        <v>0.899328859060403</v>
      </c>
      <c r="V52" s="87">
        <v>32</v>
      </c>
      <c r="W52" s="68">
        <v>9536</v>
      </c>
      <c r="X52" s="75">
        <f t="shared" si="2"/>
        <v>0.0303030303030303</v>
      </c>
      <c r="Y52" s="76">
        <f t="shared" si="3"/>
        <v>67.2</v>
      </c>
    </row>
    <row r="53" spans="1:25">
      <c r="A53" s="56" t="s">
        <v>332</v>
      </c>
      <c r="B53" s="57" t="s">
        <v>333</v>
      </c>
      <c r="C53" s="57" t="s">
        <v>334</v>
      </c>
      <c r="D53" s="39">
        <v>238</v>
      </c>
      <c r="E53" s="53">
        <v>9</v>
      </c>
      <c r="F53" s="58">
        <v>2142</v>
      </c>
      <c r="G53" s="58">
        <v>1469</v>
      </c>
      <c r="H53" s="59">
        <v>0.685807656395892</v>
      </c>
      <c r="I53" s="81">
        <v>63</v>
      </c>
      <c r="J53" s="58">
        <v>14994</v>
      </c>
      <c r="K53" s="82">
        <f t="shared" si="0"/>
        <v>0.125</v>
      </c>
      <c r="L53" s="83">
        <f t="shared" si="1"/>
        <v>14.7</v>
      </c>
      <c r="N53" s="56" t="s">
        <v>332</v>
      </c>
      <c r="O53" s="57" t="s">
        <v>231</v>
      </c>
      <c r="P53" s="57" t="s">
        <v>335</v>
      </c>
      <c r="Q53" s="57">
        <v>258</v>
      </c>
      <c r="R53" s="94">
        <v>1</v>
      </c>
      <c r="S53" s="58">
        <v>258</v>
      </c>
      <c r="T53" s="58">
        <v>245.1</v>
      </c>
      <c r="U53" s="59">
        <v>0.95</v>
      </c>
      <c r="V53" s="81">
        <v>43</v>
      </c>
      <c r="W53" s="58">
        <v>11094</v>
      </c>
      <c r="X53" s="75">
        <f t="shared" si="2"/>
        <v>0.0227272727272727</v>
      </c>
      <c r="Y53" s="76">
        <f t="shared" si="3"/>
        <v>90.3</v>
      </c>
    </row>
    <row r="54" spans="1:25">
      <c r="A54" s="60" t="s">
        <v>332</v>
      </c>
      <c r="B54" s="61" t="s">
        <v>333</v>
      </c>
      <c r="C54" s="62" t="s">
        <v>336</v>
      </c>
      <c r="D54" s="43">
        <v>238</v>
      </c>
      <c r="E54" s="44">
        <v>7</v>
      </c>
      <c r="F54" s="63">
        <v>1666</v>
      </c>
      <c r="G54" s="63">
        <v>1152</v>
      </c>
      <c r="H54" s="64">
        <v>0.691476590636255</v>
      </c>
      <c r="I54" s="84">
        <v>35</v>
      </c>
      <c r="J54" s="63">
        <v>8330</v>
      </c>
      <c r="K54" s="85">
        <f t="shared" si="0"/>
        <v>0.166666666666667</v>
      </c>
      <c r="L54" s="86">
        <f t="shared" si="1"/>
        <v>10.5</v>
      </c>
      <c r="N54" s="60" t="s">
        <v>332</v>
      </c>
      <c r="O54" s="61" t="s">
        <v>231</v>
      </c>
      <c r="P54" s="62" t="s">
        <v>337</v>
      </c>
      <c r="Q54" s="62">
        <v>258</v>
      </c>
      <c r="R54" s="92">
        <v>1</v>
      </c>
      <c r="S54" s="63">
        <v>258</v>
      </c>
      <c r="T54" s="63">
        <v>258</v>
      </c>
      <c r="U54" s="64">
        <v>1</v>
      </c>
      <c r="V54" s="84">
        <v>35</v>
      </c>
      <c r="W54" s="63">
        <v>9030</v>
      </c>
      <c r="X54" s="75">
        <f t="shared" si="2"/>
        <v>0.0277777777777778</v>
      </c>
      <c r="Y54" s="76">
        <f t="shared" si="3"/>
        <v>73.5</v>
      </c>
    </row>
    <row r="55" spans="1:25">
      <c r="A55" s="60" t="s">
        <v>332</v>
      </c>
      <c r="B55" s="61" t="s">
        <v>338</v>
      </c>
      <c r="C55" s="62" t="s">
        <v>339</v>
      </c>
      <c r="D55" s="43">
        <v>568</v>
      </c>
      <c r="E55" s="44">
        <v>6</v>
      </c>
      <c r="F55" s="63">
        <v>3408</v>
      </c>
      <c r="G55" s="63">
        <v>2895.8</v>
      </c>
      <c r="H55" s="64">
        <v>0.849706572769953</v>
      </c>
      <c r="I55" s="84">
        <v>12</v>
      </c>
      <c r="J55" s="63">
        <v>6816</v>
      </c>
      <c r="K55" s="85">
        <f t="shared" si="0"/>
        <v>0.333333333333333</v>
      </c>
      <c r="L55" s="86">
        <f t="shared" si="1"/>
        <v>4.2</v>
      </c>
      <c r="N55" s="60" t="s">
        <v>332</v>
      </c>
      <c r="O55" s="61" t="s">
        <v>340</v>
      </c>
      <c r="P55" s="62" t="s">
        <v>341</v>
      </c>
      <c r="Q55" s="62">
        <v>218</v>
      </c>
      <c r="R55" s="92">
        <v>1</v>
      </c>
      <c r="S55" s="63">
        <v>218</v>
      </c>
      <c r="T55" s="63">
        <v>196.2</v>
      </c>
      <c r="U55" s="64">
        <v>0.9</v>
      </c>
      <c r="V55" s="84">
        <v>37</v>
      </c>
      <c r="W55" s="63">
        <v>8066</v>
      </c>
      <c r="X55" s="75">
        <f t="shared" si="2"/>
        <v>0.0263157894736842</v>
      </c>
      <c r="Y55" s="76">
        <f t="shared" si="3"/>
        <v>77.7</v>
      </c>
    </row>
    <row r="56" spans="1:25">
      <c r="A56" s="60" t="s">
        <v>332</v>
      </c>
      <c r="B56" s="61" t="s">
        <v>342</v>
      </c>
      <c r="C56" s="62" t="s">
        <v>343</v>
      </c>
      <c r="D56" s="43">
        <v>298</v>
      </c>
      <c r="E56" s="44">
        <v>5</v>
      </c>
      <c r="F56" s="63">
        <v>1490</v>
      </c>
      <c r="G56" s="63">
        <v>1250.4</v>
      </c>
      <c r="H56" s="64">
        <v>0.839194630872483</v>
      </c>
      <c r="I56" s="84">
        <v>25</v>
      </c>
      <c r="J56" s="63">
        <v>7450</v>
      </c>
      <c r="K56" s="85">
        <f t="shared" si="0"/>
        <v>0.166666666666667</v>
      </c>
      <c r="L56" s="86">
        <f t="shared" si="1"/>
        <v>10.5</v>
      </c>
      <c r="N56" s="60" t="s">
        <v>332</v>
      </c>
      <c r="O56" s="61" t="s">
        <v>340</v>
      </c>
      <c r="P56" s="62" t="s">
        <v>344</v>
      </c>
      <c r="Q56" s="62">
        <v>238</v>
      </c>
      <c r="R56" s="92">
        <v>1</v>
      </c>
      <c r="S56" s="63">
        <v>238</v>
      </c>
      <c r="T56" s="63">
        <v>167</v>
      </c>
      <c r="U56" s="64">
        <v>0.701680672268908</v>
      </c>
      <c r="V56" s="84">
        <v>15</v>
      </c>
      <c r="W56" s="63">
        <v>3570</v>
      </c>
      <c r="X56" s="75">
        <f t="shared" si="2"/>
        <v>0.0625</v>
      </c>
      <c r="Y56" s="76">
        <f t="shared" si="3"/>
        <v>31.5</v>
      </c>
    </row>
    <row r="57" spans="1:25">
      <c r="A57" s="60" t="s">
        <v>332</v>
      </c>
      <c r="B57" s="61" t="s">
        <v>338</v>
      </c>
      <c r="C57" s="62" t="s">
        <v>345</v>
      </c>
      <c r="D57" s="43">
        <v>568</v>
      </c>
      <c r="E57" s="44">
        <v>5</v>
      </c>
      <c r="F57" s="63">
        <v>2840</v>
      </c>
      <c r="G57" s="63">
        <v>2384.8</v>
      </c>
      <c r="H57" s="64">
        <v>0.839718309859155</v>
      </c>
      <c r="I57" s="84">
        <v>17</v>
      </c>
      <c r="J57" s="63">
        <v>9656</v>
      </c>
      <c r="K57" s="85">
        <f t="shared" si="0"/>
        <v>0.227272727272727</v>
      </c>
      <c r="L57" s="86">
        <f t="shared" si="1"/>
        <v>7.14</v>
      </c>
      <c r="N57" s="60" t="s">
        <v>332</v>
      </c>
      <c r="O57" s="61" t="s">
        <v>213</v>
      </c>
      <c r="P57" s="62" t="s">
        <v>346</v>
      </c>
      <c r="Q57" s="62">
        <v>168</v>
      </c>
      <c r="R57" s="92">
        <v>1</v>
      </c>
      <c r="S57" s="63">
        <v>168</v>
      </c>
      <c r="T57" s="63">
        <v>160</v>
      </c>
      <c r="U57" s="64">
        <v>0.952380952380952</v>
      </c>
      <c r="V57" s="84">
        <v>45</v>
      </c>
      <c r="W57" s="63">
        <v>7560</v>
      </c>
      <c r="X57" s="75">
        <f t="shared" si="2"/>
        <v>0.0217391304347826</v>
      </c>
      <c r="Y57" s="76">
        <f t="shared" si="3"/>
        <v>94.5</v>
      </c>
    </row>
    <row r="58" spans="1:25">
      <c r="A58" s="60" t="s">
        <v>332</v>
      </c>
      <c r="B58" s="61" t="s">
        <v>231</v>
      </c>
      <c r="C58" s="62" t="s">
        <v>347</v>
      </c>
      <c r="D58" s="43">
        <v>168</v>
      </c>
      <c r="E58" s="44">
        <v>4</v>
      </c>
      <c r="F58" s="63">
        <v>672</v>
      </c>
      <c r="G58" s="63">
        <v>472</v>
      </c>
      <c r="H58" s="64">
        <v>0.702380952380952</v>
      </c>
      <c r="I58" s="84">
        <v>86</v>
      </c>
      <c r="J58" s="63">
        <v>14448</v>
      </c>
      <c r="K58" s="85">
        <f t="shared" si="0"/>
        <v>0.0444444444444444</v>
      </c>
      <c r="L58" s="86">
        <f t="shared" si="1"/>
        <v>45.15</v>
      </c>
      <c r="N58" s="60" t="s">
        <v>332</v>
      </c>
      <c r="O58" s="61" t="s">
        <v>295</v>
      </c>
      <c r="P58" s="62" t="s">
        <v>348</v>
      </c>
      <c r="Q58" s="62">
        <v>198</v>
      </c>
      <c r="R58" s="92">
        <v>1</v>
      </c>
      <c r="S58" s="63">
        <v>198</v>
      </c>
      <c r="T58" s="63">
        <v>188.1</v>
      </c>
      <c r="U58" s="64">
        <v>0.95</v>
      </c>
      <c r="V58" s="84">
        <v>16</v>
      </c>
      <c r="W58" s="63">
        <v>3168</v>
      </c>
      <c r="X58" s="75">
        <f t="shared" si="2"/>
        <v>0.0588235294117647</v>
      </c>
      <c r="Y58" s="76">
        <f t="shared" si="3"/>
        <v>33.6</v>
      </c>
    </row>
    <row r="59" spans="1:25">
      <c r="A59" s="60" t="s">
        <v>332</v>
      </c>
      <c r="B59" s="61" t="s">
        <v>342</v>
      </c>
      <c r="C59" s="62" t="s">
        <v>349</v>
      </c>
      <c r="D59" s="43">
        <v>298</v>
      </c>
      <c r="E59" s="44">
        <v>4</v>
      </c>
      <c r="F59" s="63">
        <v>1192</v>
      </c>
      <c r="G59" s="63">
        <v>1042</v>
      </c>
      <c r="H59" s="64">
        <v>0.874161073825503</v>
      </c>
      <c r="I59" s="84">
        <v>27</v>
      </c>
      <c r="J59" s="63">
        <v>8046</v>
      </c>
      <c r="K59" s="85">
        <f t="shared" si="0"/>
        <v>0.129032258064516</v>
      </c>
      <c r="L59" s="86">
        <f t="shared" si="1"/>
        <v>14.175</v>
      </c>
      <c r="N59" s="60" t="s">
        <v>332</v>
      </c>
      <c r="O59" s="61" t="s">
        <v>295</v>
      </c>
      <c r="P59" s="62" t="s">
        <v>350</v>
      </c>
      <c r="Q59" s="62">
        <v>198</v>
      </c>
      <c r="R59" s="92">
        <v>1</v>
      </c>
      <c r="S59" s="63">
        <v>198</v>
      </c>
      <c r="T59" s="63">
        <v>188.1</v>
      </c>
      <c r="U59" s="64">
        <v>0.95</v>
      </c>
      <c r="V59" s="84">
        <v>35</v>
      </c>
      <c r="W59" s="63">
        <v>6930</v>
      </c>
      <c r="X59" s="75">
        <f t="shared" si="2"/>
        <v>0.0277777777777778</v>
      </c>
      <c r="Y59" s="76">
        <f t="shared" si="3"/>
        <v>73.5</v>
      </c>
    </row>
    <row r="60" spans="1:25">
      <c r="A60" s="60" t="s">
        <v>332</v>
      </c>
      <c r="B60" s="61" t="s">
        <v>277</v>
      </c>
      <c r="C60" s="62" t="s">
        <v>351</v>
      </c>
      <c r="D60" s="43">
        <v>398</v>
      </c>
      <c r="E60" s="44">
        <v>4</v>
      </c>
      <c r="F60" s="63">
        <v>1592</v>
      </c>
      <c r="G60" s="63">
        <v>1432</v>
      </c>
      <c r="H60" s="64">
        <v>0.899497487437186</v>
      </c>
      <c r="I60" s="84">
        <v>21</v>
      </c>
      <c r="J60" s="63">
        <v>8358</v>
      </c>
      <c r="K60" s="85">
        <f t="shared" si="0"/>
        <v>0.16</v>
      </c>
      <c r="L60" s="86">
        <f t="shared" si="1"/>
        <v>11.025</v>
      </c>
      <c r="N60" s="60" t="s">
        <v>332</v>
      </c>
      <c r="O60" s="61" t="s">
        <v>277</v>
      </c>
      <c r="P60" s="62" t="s">
        <v>352</v>
      </c>
      <c r="Q60" s="62">
        <v>138</v>
      </c>
      <c r="R60" s="92">
        <v>1</v>
      </c>
      <c r="S60" s="63">
        <v>138</v>
      </c>
      <c r="T60" s="63">
        <v>138</v>
      </c>
      <c r="U60" s="64">
        <v>1</v>
      </c>
      <c r="V60" s="84">
        <v>52</v>
      </c>
      <c r="W60" s="63">
        <v>7176</v>
      </c>
      <c r="X60" s="75">
        <f t="shared" si="2"/>
        <v>0.0188679245283019</v>
      </c>
      <c r="Y60" s="76">
        <f t="shared" si="3"/>
        <v>109.2</v>
      </c>
    </row>
    <row r="61" spans="1:25">
      <c r="A61" s="60" t="s">
        <v>332</v>
      </c>
      <c r="B61" s="62" t="s">
        <v>342</v>
      </c>
      <c r="C61" s="62" t="s">
        <v>353</v>
      </c>
      <c r="D61" s="43">
        <v>298</v>
      </c>
      <c r="E61" s="44">
        <v>3</v>
      </c>
      <c r="F61" s="63">
        <v>894</v>
      </c>
      <c r="G61" s="63">
        <v>714</v>
      </c>
      <c r="H61" s="64">
        <v>0.798657718120805</v>
      </c>
      <c r="I61" s="84">
        <v>27</v>
      </c>
      <c r="J61" s="63">
        <v>8046</v>
      </c>
      <c r="K61" s="85">
        <f t="shared" si="0"/>
        <v>0.1</v>
      </c>
      <c r="L61" s="86">
        <f t="shared" si="1"/>
        <v>18.9</v>
      </c>
      <c r="N61" s="60" t="s">
        <v>332</v>
      </c>
      <c r="O61" s="62" t="s">
        <v>218</v>
      </c>
      <c r="P61" s="62" t="s">
        <v>354</v>
      </c>
      <c r="Q61" s="62">
        <v>218</v>
      </c>
      <c r="R61" s="92">
        <v>1</v>
      </c>
      <c r="S61" s="63">
        <v>218</v>
      </c>
      <c r="T61" s="63">
        <v>196.2</v>
      </c>
      <c r="U61" s="64">
        <v>0.9</v>
      </c>
      <c r="V61" s="84">
        <v>65</v>
      </c>
      <c r="W61" s="63">
        <v>14170</v>
      </c>
      <c r="X61" s="75">
        <f t="shared" si="2"/>
        <v>0.0151515151515152</v>
      </c>
      <c r="Y61" s="76">
        <f t="shared" si="3"/>
        <v>136.5</v>
      </c>
    </row>
    <row r="62" spans="1:25">
      <c r="A62" s="65" t="s">
        <v>332</v>
      </c>
      <c r="B62" s="66" t="s">
        <v>231</v>
      </c>
      <c r="C62" s="67" t="s">
        <v>355</v>
      </c>
      <c r="D62" s="49">
        <v>168</v>
      </c>
      <c r="E62" s="50">
        <v>2</v>
      </c>
      <c r="F62" s="68">
        <v>336</v>
      </c>
      <c r="G62" s="68">
        <v>244</v>
      </c>
      <c r="H62" s="69">
        <v>0.726190476190476</v>
      </c>
      <c r="I62" s="87">
        <v>88</v>
      </c>
      <c r="J62" s="68">
        <v>14784</v>
      </c>
      <c r="K62" s="88">
        <f t="shared" si="0"/>
        <v>0.0222222222222222</v>
      </c>
      <c r="L62" s="89">
        <f t="shared" si="1"/>
        <v>92.4</v>
      </c>
      <c r="N62" s="65" t="s">
        <v>332</v>
      </c>
      <c r="O62" s="66" t="s">
        <v>340</v>
      </c>
      <c r="P62" s="67" t="s">
        <v>356</v>
      </c>
      <c r="Q62" s="67">
        <v>368</v>
      </c>
      <c r="R62" s="93">
        <v>2</v>
      </c>
      <c r="S62" s="68">
        <v>736</v>
      </c>
      <c r="T62" s="68">
        <v>662.4</v>
      </c>
      <c r="U62" s="69">
        <v>0.9</v>
      </c>
      <c r="V62" s="87">
        <v>23</v>
      </c>
      <c r="W62" s="68">
        <v>8464</v>
      </c>
      <c r="X62" s="75">
        <f t="shared" si="2"/>
        <v>0.08</v>
      </c>
      <c r="Y62" s="76">
        <f t="shared" si="3"/>
        <v>24.15</v>
      </c>
    </row>
    <row r="63" spans="1:25">
      <c r="A63" s="56" t="s">
        <v>57</v>
      </c>
      <c r="B63" s="57" t="s">
        <v>357</v>
      </c>
      <c r="C63" s="57" t="s">
        <v>358</v>
      </c>
      <c r="D63" s="39">
        <v>158</v>
      </c>
      <c r="E63" s="53">
        <v>27</v>
      </c>
      <c r="F63" s="58">
        <v>4266</v>
      </c>
      <c r="G63" s="58">
        <v>3422.3</v>
      </c>
      <c r="H63" s="59">
        <v>0.802226910454759</v>
      </c>
      <c r="I63" s="81">
        <v>639</v>
      </c>
      <c r="J63" s="58">
        <v>100962</v>
      </c>
      <c r="K63" s="82">
        <f t="shared" si="0"/>
        <v>0.0405405405405405</v>
      </c>
      <c r="L63" s="83">
        <f t="shared" si="1"/>
        <v>49.7</v>
      </c>
      <c r="N63" s="56" t="s">
        <v>57</v>
      </c>
      <c r="O63" s="57" t="s">
        <v>357</v>
      </c>
      <c r="P63" s="57" t="s">
        <v>359</v>
      </c>
      <c r="Q63" s="57">
        <v>128</v>
      </c>
      <c r="R63" s="94">
        <v>1</v>
      </c>
      <c r="S63" s="58">
        <v>128</v>
      </c>
      <c r="T63" s="58">
        <v>96</v>
      </c>
      <c r="U63" s="59">
        <v>0.75</v>
      </c>
      <c r="V63" s="81">
        <v>325</v>
      </c>
      <c r="W63" s="58">
        <v>41600</v>
      </c>
      <c r="X63" s="75">
        <f t="shared" si="2"/>
        <v>0.00306748466257669</v>
      </c>
      <c r="Y63" s="76">
        <f t="shared" si="3"/>
        <v>682.5</v>
      </c>
    </row>
    <row r="64" spans="1:25">
      <c r="A64" s="60" t="s">
        <v>57</v>
      </c>
      <c r="B64" s="61" t="s">
        <v>357</v>
      </c>
      <c r="C64" s="62" t="s">
        <v>360</v>
      </c>
      <c r="D64" s="43">
        <v>158</v>
      </c>
      <c r="E64" s="44">
        <v>26</v>
      </c>
      <c r="F64" s="63">
        <v>4108</v>
      </c>
      <c r="G64" s="63">
        <v>3091.6</v>
      </c>
      <c r="H64" s="64">
        <v>0.752580331061344</v>
      </c>
      <c r="I64" s="84">
        <v>618</v>
      </c>
      <c r="J64" s="63">
        <v>97644</v>
      </c>
      <c r="K64" s="85">
        <f t="shared" si="0"/>
        <v>0.0403726708074534</v>
      </c>
      <c r="L64" s="86">
        <f t="shared" si="1"/>
        <v>49.9153846153846</v>
      </c>
      <c r="N64" s="60" t="s">
        <v>57</v>
      </c>
      <c r="O64" s="61" t="s">
        <v>357</v>
      </c>
      <c r="P64" s="62" t="s">
        <v>361</v>
      </c>
      <c r="Q64" s="62">
        <v>108</v>
      </c>
      <c r="R64" s="92">
        <v>2</v>
      </c>
      <c r="S64" s="63">
        <v>216</v>
      </c>
      <c r="T64" s="63">
        <v>162</v>
      </c>
      <c r="U64" s="64">
        <v>0.75</v>
      </c>
      <c r="V64" s="84">
        <v>26</v>
      </c>
      <c r="W64" s="63">
        <v>2808</v>
      </c>
      <c r="X64" s="75">
        <f t="shared" si="2"/>
        <v>0.0714285714285714</v>
      </c>
      <c r="Y64" s="76">
        <f t="shared" si="3"/>
        <v>27.3</v>
      </c>
    </row>
    <row r="65" spans="1:25">
      <c r="A65" s="60" t="s">
        <v>57</v>
      </c>
      <c r="B65" s="61" t="s">
        <v>357</v>
      </c>
      <c r="C65" s="62" t="s">
        <v>362</v>
      </c>
      <c r="D65" s="43">
        <v>108</v>
      </c>
      <c r="E65" s="44">
        <v>24</v>
      </c>
      <c r="F65" s="63">
        <v>2592</v>
      </c>
      <c r="G65" s="63">
        <v>1943.04</v>
      </c>
      <c r="H65" s="64">
        <v>0.74962962962963</v>
      </c>
      <c r="I65" s="84">
        <v>394</v>
      </c>
      <c r="J65" s="63">
        <v>42552</v>
      </c>
      <c r="K65" s="85">
        <f t="shared" si="0"/>
        <v>0.0574162679425837</v>
      </c>
      <c r="L65" s="86">
        <f t="shared" si="1"/>
        <v>34.475</v>
      </c>
      <c r="N65" s="60" t="s">
        <v>57</v>
      </c>
      <c r="O65" s="61" t="s">
        <v>357</v>
      </c>
      <c r="P65" s="62" t="s">
        <v>363</v>
      </c>
      <c r="Q65" s="62">
        <v>108</v>
      </c>
      <c r="R65" s="92">
        <v>3</v>
      </c>
      <c r="S65" s="63">
        <v>324</v>
      </c>
      <c r="T65" s="63">
        <v>258</v>
      </c>
      <c r="U65" s="64">
        <v>0.796296296296296</v>
      </c>
      <c r="V65" s="84">
        <v>7</v>
      </c>
      <c r="W65" s="63">
        <v>756</v>
      </c>
      <c r="X65" s="75">
        <f t="shared" si="2"/>
        <v>0.3</v>
      </c>
      <c r="Y65" s="76">
        <f t="shared" si="3"/>
        <v>4.9</v>
      </c>
    </row>
    <row r="66" spans="1:25">
      <c r="A66" s="60" t="s">
        <v>57</v>
      </c>
      <c r="B66" s="61" t="s">
        <v>357</v>
      </c>
      <c r="C66" s="62" t="s">
        <v>364</v>
      </c>
      <c r="D66" s="43">
        <v>138</v>
      </c>
      <c r="E66" s="44">
        <v>19</v>
      </c>
      <c r="F66" s="63">
        <v>2622</v>
      </c>
      <c r="G66" s="63">
        <v>2140.4</v>
      </c>
      <c r="H66" s="64">
        <v>0.816323417238749</v>
      </c>
      <c r="I66" s="84">
        <v>236</v>
      </c>
      <c r="J66" s="63">
        <v>32568</v>
      </c>
      <c r="K66" s="85">
        <f t="shared" si="0"/>
        <v>0.0745098039215686</v>
      </c>
      <c r="L66" s="86">
        <f t="shared" si="1"/>
        <v>26.0842105263158</v>
      </c>
      <c r="N66" s="60" t="s">
        <v>57</v>
      </c>
      <c r="O66" s="61" t="s">
        <v>357</v>
      </c>
      <c r="P66" s="62" t="s">
        <v>365</v>
      </c>
      <c r="Q66" s="62">
        <v>128</v>
      </c>
      <c r="R66" s="92">
        <v>4</v>
      </c>
      <c r="S66" s="63">
        <v>512</v>
      </c>
      <c r="T66" s="63">
        <v>380.8</v>
      </c>
      <c r="U66" s="64">
        <v>0.74375</v>
      </c>
      <c r="V66" s="84">
        <v>248</v>
      </c>
      <c r="W66" s="63">
        <v>31744</v>
      </c>
      <c r="X66" s="75">
        <f t="shared" si="2"/>
        <v>0.0158730158730159</v>
      </c>
      <c r="Y66" s="76">
        <f t="shared" si="3"/>
        <v>130.2</v>
      </c>
    </row>
    <row r="67" spans="1:25">
      <c r="A67" s="60" t="s">
        <v>57</v>
      </c>
      <c r="B67" s="61" t="s">
        <v>357</v>
      </c>
      <c r="C67" s="62" t="s">
        <v>366</v>
      </c>
      <c r="D67" s="43">
        <v>128</v>
      </c>
      <c r="E67" s="44">
        <v>17</v>
      </c>
      <c r="F67" s="63">
        <v>2176</v>
      </c>
      <c r="G67" s="63">
        <v>1865.6</v>
      </c>
      <c r="H67" s="64">
        <v>0.857352941176471</v>
      </c>
      <c r="I67" s="84">
        <v>473</v>
      </c>
      <c r="J67" s="63">
        <v>60544</v>
      </c>
      <c r="K67" s="85">
        <f t="shared" si="0"/>
        <v>0.0346938775510204</v>
      </c>
      <c r="L67" s="86">
        <f t="shared" si="1"/>
        <v>58.4294117647059</v>
      </c>
      <c r="N67" s="60" t="s">
        <v>57</v>
      </c>
      <c r="O67" s="61" t="s">
        <v>357</v>
      </c>
      <c r="P67" s="62" t="s">
        <v>367</v>
      </c>
      <c r="Q67" s="62">
        <v>138</v>
      </c>
      <c r="R67" s="92">
        <v>6</v>
      </c>
      <c r="S67" s="63">
        <v>828</v>
      </c>
      <c r="T67" s="63">
        <v>610.5</v>
      </c>
      <c r="U67" s="64">
        <v>0.73731884057971</v>
      </c>
      <c r="V67" s="84">
        <v>581</v>
      </c>
      <c r="W67" s="63">
        <v>80178</v>
      </c>
      <c r="X67" s="75">
        <f t="shared" si="2"/>
        <v>0.010221465076661</v>
      </c>
      <c r="Y67" s="76">
        <f t="shared" si="3"/>
        <v>203.35</v>
      </c>
    </row>
    <row r="68" spans="1:25">
      <c r="A68" s="65" t="s">
        <v>57</v>
      </c>
      <c r="B68" s="66" t="s">
        <v>357</v>
      </c>
      <c r="C68" s="67" t="s">
        <v>368</v>
      </c>
      <c r="D68" s="49">
        <v>138</v>
      </c>
      <c r="E68" s="50">
        <v>11</v>
      </c>
      <c r="F68" s="68">
        <v>1518</v>
      </c>
      <c r="G68" s="68">
        <v>1163.8</v>
      </c>
      <c r="H68" s="69">
        <v>0.766666666666667</v>
      </c>
      <c r="I68" s="87">
        <v>343</v>
      </c>
      <c r="J68" s="68">
        <v>47334</v>
      </c>
      <c r="K68" s="88">
        <f t="shared" si="0"/>
        <v>0.0310734463276836</v>
      </c>
      <c r="L68" s="89">
        <f t="shared" si="1"/>
        <v>65.4818181818182</v>
      </c>
      <c r="N68" s="65" t="s">
        <v>57</v>
      </c>
      <c r="O68" s="66" t="s">
        <v>357</v>
      </c>
      <c r="P68" s="67" t="s">
        <v>369</v>
      </c>
      <c r="Q68" s="67">
        <v>128</v>
      </c>
      <c r="R68" s="93">
        <v>10</v>
      </c>
      <c r="S68" s="68">
        <v>1280</v>
      </c>
      <c r="T68" s="68">
        <v>1017.8</v>
      </c>
      <c r="U68" s="69">
        <v>0.79515625</v>
      </c>
      <c r="V68" s="87">
        <v>164</v>
      </c>
      <c r="W68" s="68">
        <v>20992</v>
      </c>
      <c r="X68" s="75">
        <f t="shared" si="2"/>
        <v>0.0574712643678161</v>
      </c>
      <c r="Y68" s="76">
        <f t="shared" si="3"/>
        <v>34.44</v>
      </c>
    </row>
    <row r="69" spans="1:25">
      <c r="A69" s="56" t="s">
        <v>58</v>
      </c>
      <c r="B69" s="57" t="s">
        <v>370</v>
      </c>
      <c r="C69" s="57" t="s">
        <v>371</v>
      </c>
      <c r="D69" s="39">
        <v>208</v>
      </c>
      <c r="E69" s="53">
        <v>27</v>
      </c>
      <c r="F69" s="58">
        <v>5616</v>
      </c>
      <c r="G69" s="58">
        <v>4464.8</v>
      </c>
      <c r="H69" s="59">
        <v>0.795014245014245</v>
      </c>
      <c r="I69" s="81">
        <v>281</v>
      </c>
      <c r="J69" s="58">
        <v>58448</v>
      </c>
      <c r="K69" s="82">
        <f t="shared" ref="K69:K132" si="6">E69/(I69+E69)</f>
        <v>0.0876623376623377</v>
      </c>
      <c r="L69" s="83">
        <f t="shared" ref="L69:L132" si="7">I69/(E69/2.1)</f>
        <v>21.8555555555556</v>
      </c>
      <c r="N69" s="56" t="s">
        <v>58</v>
      </c>
      <c r="O69" s="57" t="s">
        <v>370</v>
      </c>
      <c r="P69" s="57" t="s">
        <v>372</v>
      </c>
      <c r="Q69" s="57">
        <v>238</v>
      </c>
      <c r="R69" s="94">
        <v>1</v>
      </c>
      <c r="S69" s="58">
        <v>238</v>
      </c>
      <c r="T69" s="58">
        <v>166</v>
      </c>
      <c r="U69" s="59">
        <v>0.697478991596639</v>
      </c>
      <c r="V69" s="81">
        <v>350</v>
      </c>
      <c r="W69" s="58">
        <v>83300</v>
      </c>
      <c r="X69" s="75">
        <f t="shared" ref="X69:X132" si="8">R69/(V69+R69)</f>
        <v>0.00284900284900285</v>
      </c>
      <c r="Y69" s="76">
        <f t="shared" ref="Y69:Y132" si="9">V69/(R69/2.1)</f>
        <v>735</v>
      </c>
    </row>
    <row r="70" spans="1:25">
      <c r="A70" s="60" t="s">
        <v>58</v>
      </c>
      <c r="B70" s="61" t="s">
        <v>370</v>
      </c>
      <c r="C70" s="62" t="s">
        <v>373</v>
      </c>
      <c r="D70" s="43">
        <v>208</v>
      </c>
      <c r="E70" s="44">
        <v>17</v>
      </c>
      <c r="F70" s="63">
        <v>3536</v>
      </c>
      <c r="G70" s="63">
        <v>2716.1</v>
      </c>
      <c r="H70" s="64">
        <v>0.768127828054299</v>
      </c>
      <c r="I70" s="84">
        <v>327</v>
      </c>
      <c r="J70" s="63">
        <v>68016</v>
      </c>
      <c r="K70" s="85">
        <f t="shared" si="6"/>
        <v>0.0494186046511628</v>
      </c>
      <c r="L70" s="86">
        <f t="shared" si="7"/>
        <v>40.3941176470588</v>
      </c>
      <c r="N70" s="60" t="s">
        <v>58</v>
      </c>
      <c r="O70" s="61" t="s">
        <v>374</v>
      </c>
      <c r="P70" s="62" t="s">
        <v>375</v>
      </c>
      <c r="Q70" s="62">
        <v>198</v>
      </c>
      <c r="R70" s="92">
        <v>2</v>
      </c>
      <c r="S70" s="63">
        <v>396</v>
      </c>
      <c r="T70" s="63">
        <v>278</v>
      </c>
      <c r="U70" s="64">
        <v>0.702020202020202</v>
      </c>
      <c r="V70" s="84">
        <v>2</v>
      </c>
      <c r="W70" s="63">
        <v>396</v>
      </c>
      <c r="X70" s="75">
        <f t="shared" si="8"/>
        <v>0.5</v>
      </c>
      <c r="Y70" s="76">
        <f t="shared" si="9"/>
        <v>2.1</v>
      </c>
    </row>
    <row r="71" spans="1:25">
      <c r="A71" s="60" t="s">
        <v>58</v>
      </c>
      <c r="B71" s="61" t="s">
        <v>370</v>
      </c>
      <c r="C71" s="62" t="s">
        <v>376</v>
      </c>
      <c r="D71" s="43">
        <v>198</v>
      </c>
      <c r="E71" s="44">
        <v>12</v>
      </c>
      <c r="F71" s="63">
        <v>2376</v>
      </c>
      <c r="G71" s="63">
        <v>1661.4</v>
      </c>
      <c r="H71" s="64">
        <v>0.699242424242424</v>
      </c>
      <c r="I71" s="84">
        <v>181</v>
      </c>
      <c r="J71" s="63">
        <v>35838</v>
      </c>
      <c r="K71" s="85">
        <f t="shared" si="6"/>
        <v>0.0621761658031088</v>
      </c>
      <c r="L71" s="86">
        <f t="shared" si="7"/>
        <v>31.675</v>
      </c>
      <c r="N71" s="60" t="s">
        <v>58</v>
      </c>
      <c r="O71" s="61" t="s">
        <v>377</v>
      </c>
      <c r="P71" s="62" t="s">
        <v>378</v>
      </c>
      <c r="Q71" s="62">
        <v>218</v>
      </c>
      <c r="R71" s="92">
        <v>3</v>
      </c>
      <c r="S71" s="63">
        <v>654</v>
      </c>
      <c r="T71" s="63">
        <v>525.9</v>
      </c>
      <c r="U71" s="64">
        <v>0.804128440366972</v>
      </c>
      <c r="V71" s="84">
        <v>376</v>
      </c>
      <c r="W71" s="63">
        <v>81968</v>
      </c>
      <c r="X71" s="75">
        <f t="shared" si="8"/>
        <v>0.0079155672823219</v>
      </c>
      <c r="Y71" s="76">
        <f t="shared" si="9"/>
        <v>263.2</v>
      </c>
    </row>
    <row r="72" spans="1:25">
      <c r="A72" s="60" t="s">
        <v>58</v>
      </c>
      <c r="B72" s="61" t="s">
        <v>379</v>
      </c>
      <c r="C72" s="62" t="s">
        <v>380</v>
      </c>
      <c r="D72" s="43">
        <v>198</v>
      </c>
      <c r="E72" s="44">
        <v>12</v>
      </c>
      <c r="F72" s="63">
        <v>2376</v>
      </c>
      <c r="G72" s="63">
        <v>1910.6</v>
      </c>
      <c r="H72" s="64">
        <v>0.804124579124579</v>
      </c>
      <c r="I72" s="84">
        <v>157</v>
      </c>
      <c r="J72" s="63">
        <v>31086</v>
      </c>
      <c r="K72" s="85">
        <f t="shared" si="6"/>
        <v>0.0710059171597633</v>
      </c>
      <c r="L72" s="86">
        <f t="shared" si="7"/>
        <v>27.475</v>
      </c>
      <c r="N72" s="60" t="s">
        <v>58</v>
      </c>
      <c r="O72" s="61" t="s">
        <v>370</v>
      </c>
      <c r="P72" s="62" t="s">
        <v>381</v>
      </c>
      <c r="Q72" s="62">
        <v>198</v>
      </c>
      <c r="R72" s="92">
        <v>4</v>
      </c>
      <c r="S72" s="63">
        <v>792</v>
      </c>
      <c r="T72" s="63">
        <v>728.2</v>
      </c>
      <c r="U72" s="64">
        <v>0.919444444444445</v>
      </c>
      <c r="V72" s="84">
        <v>179</v>
      </c>
      <c r="W72" s="63">
        <v>35442</v>
      </c>
      <c r="X72" s="75">
        <f t="shared" si="8"/>
        <v>0.0218579234972678</v>
      </c>
      <c r="Y72" s="76">
        <f t="shared" si="9"/>
        <v>93.975</v>
      </c>
    </row>
    <row r="73" spans="1:25">
      <c r="A73" s="60" t="s">
        <v>58</v>
      </c>
      <c r="B73" s="61" t="s">
        <v>377</v>
      </c>
      <c r="C73" s="62" t="s">
        <v>382</v>
      </c>
      <c r="D73" s="43">
        <v>218</v>
      </c>
      <c r="E73" s="44">
        <v>10</v>
      </c>
      <c r="F73" s="63">
        <v>2180</v>
      </c>
      <c r="G73" s="63">
        <v>1534.2</v>
      </c>
      <c r="H73" s="64">
        <v>0.703761467889908</v>
      </c>
      <c r="I73" s="84">
        <v>200</v>
      </c>
      <c r="J73" s="63">
        <v>43600</v>
      </c>
      <c r="K73" s="85">
        <f t="shared" si="6"/>
        <v>0.0476190476190476</v>
      </c>
      <c r="L73" s="86">
        <f t="shared" si="7"/>
        <v>42</v>
      </c>
      <c r="N73" s="60" t="s">
        <v>58</v>
      </c>
      <c r="O73" s="61" t="s">
        <v>374</v>
      </c>
      <c r="P73" s="62" t="s">
        <v>383</v>
      </c>
      <c r="Q73" s="62">
        <v>129</v>
      </c>
      <c r="R73" s="92">
        <v>5</v>
      </c>
      <c r="S73" s="63">
        <v>645</v>
      </c>
      <c r="T73" s="63">
        <v>500.5</v>
      </c>
      <c r="U73" s="64">
        <v>0.775968992248062</v>
      </c>
      <c r="V73" s="84">
        <v>248</v>
      </c>
      <c r="W73" s="63">
        <v>31992</v>
      </c>
      <c r="X73" s="75">
        <f t="shared" si="8"/>
        <v>0.0197628458498024</v>
      </c>
      <c r="Y73" s="76">
        <f t="shared" si="9"/>
        <v>104.16</v>
      </c>
    </row>
    <row r="74" spans="1:25">
      <c r="A74" s="65" t="s">
        <v>58</v>
      </c>
      <c r="B74" s="66" t="s">
        <v>370</v>
      </c>
      <c r="C74" s="67" t="s">
        <v>384</v>
      </c>
      <c r="D74" s="49">
        <v>198</v>
      </c>
      <c r="E74" s="50">
        <v>9</v>
      </c>
      <c r="F74" s="68">
        <v>1782</v>
      </c>
      <c r="G74" s="68">
        <v>1411.3</v>
      </c>
      <c r="H74" s="69">
        <v>0.791975308641975</v>
      </c>
      <c r="I74" s="87">
        <v>201</v>
      </c>
      <c r="J74" s="68">
        <v>39798</v>
      </c>
      <c r="K74" s="88">
        <f t="shared" si="6"/>
        <v>0.0428571428571429</v>
      </c>
      <c r="L74" s="89">
        <f t="shared" si="7"/>
        <v>46.9</v>
      </c>
      <c r="N74" s="65" t="s">
        <v>58</v>
      </c>
      <c r="O74" s="66" t="s">
        <v>370</v>
      </c>
      <c r="P74" s="67" t="s">
        <v>385</v>
      </c>
      <c r="Q74" s="67">
        <v>238</v>
      </c>
      <c r="R74" s="93">
        <v>6</v>
      </c>
      <c r="S74" s="68">
        <v>1428</v>
      </c>
      <c r="T74" s="68">
        <v>1137.7</v>
      </c>
      <c r="U74" s="69">
        <v>0.796708683473389</v>
      </c>
      <c r="V74" s="87">
        <v>295</v>
      </c>
      <c r="W74" s="68">
        <v>70210</v>
      </c>
      <c r="X74" s="75">
        <f t="shared" si="8"/>
        <v>0.0199335548172757</v>
      </c>
      <c r="Y74" s="76">
        <f t="shared" si="9"/>
        <v>103.25</v>
      </c>
    </row>
    <row r="75" spans="1:25">
      <c r="A75" s="56" t="s">
        <v>59</v>
      </c>
      <c r="B75" s="57" t="s">
        <v>357</v>
      </c>
      <c r="C75" s="57" t="s">
        <v>386</v>
      </c>
      <c r="D75" s="39">
        <v>128</v>
      </c>
      <c r="E75" s="53">
        <v>114</v>
      </c>
      <c r="F75" s="58">
        <v>14592</v>
      </c>
      <c r="G75" s="58">
        <v>12107.28</v>
      </c>
      <c r="H75" s="59">
        <v>0.829720394736842</v>
      </c>
      <c r="I75" s="81">
        <v>790</v>
      </c>
      <c r="J75" s="58">
        <v>101120</v>
      </c>
      <c r="K75" s="82">
        <f t="shared" si="6"/>
        <v>0.126106194690265</v>
      </c>
      <c r="L75" s="83">
        <f t="shared" si="7"/>
        <v>14.5526315789474</v>
      </c>
      <c r="N75" s="56" t="s">
        <v>59</v>
      </c>
      <c r="O75" s="57" t="s">
        <v>357</v>
      </c>
      <c r="P75" s="57" t="s">
        <v>387</v>
      </c>
      <c r="Q75" s="57">
        <v>158</v>
      </c>
      <c r="R75" s="94">
        <v>1</v>
      </c>
      <c r="S75" s="58">
        <v>158</v>
      </c>
      <c r="T75" s="58">
        <v>158</v>
      </c>
      <c r="U75" s="59">
        <v>1</v>
      </c>
      <c r="V75" s="81">
        <v>42</v>
      </c>
      <c r="W75" s="58">
        <v>6636</v>
      </c>
      <c r="X75" s="75">
        <f t="shared" si="8"/>
        <v>0.0232558139534884</v>
      </c>
      <c r="Y75" s="76">
        <f t="shared" si="9"/>
        <v>88.2</v>
      </c>
    </row>
    <row r="76" spans="1:25">
      <c r="A76" s="60" t="s">
        <v>59</v>
      </c>
      <c r="B76" s="61" t="s">
        <v>357</v>
      </c>
      <c r="C76" s="62" t="s">
        <v>388</v>
      </c>
      <c r="D76" s="43">
        <v>128</v>
      </c>
      <c r="E76" s="44">
        <v>113</v>
      </c>
      <c r="F76" s="63">
        <v>14464</v>
      </c>
      <c r="G76" s="63">
        <v>11821.9</v>
      </c>
      <c r="H76" s="64">
        <v>0.817332688053097</v>
      </c>
      <c r="I76" s="84">
        <v>773</v>
      </c>
      <c r="J76" s="63">
        <v>98944</v>
      </c>
      <c r="K76" s="85">
        <f t="shared" si="6"/>
        <v>0.127539503386005</v>
      </c>
      <c r="L76" s="86">
        <f t="shared" si="7"/>
        <v>14.3654867256637</v>
      </c>
      <c r="N76" s="60" t="s">
        <v>59</v>
      </c>
      <c r="O76" s="61" t="s">
        <v>357</v>
      </c>
      <c r="P76" s="62" t="s">
        <v>389</v>
      </c>
      <c r="Q76" s="62">
        <v>198</v>
      </c>
      <c r="R76" s="92">
        <v>1</v>
      </c>
      <c r="S76" s="63">
        <v>198</v>
      </c>
      <c r="T76" s="63">
        <v>178.2</v>
      </c>
      <c r="U76" s="64">
        <v>0.9</v>
      </c>
      <c r="V76" s="84">
        <v>35</v>
      </c>
      <c r="W76" s="63">
        <v>6930</v>
      </c>
      <c r="X76" s="75">
        <f t="shared" si="8"/>
        <v>0.0277777777777778</v>
      </c>
      <c r="Y76" s="76">
        <f t="shared" si="9"/>
        <v>73.5</v>
      </c>
    </row>
    <row r="77" spans="1:25">
      <c r="A77" s="60" t="s">
        <v>59</v>
      </c>
      <c r="B77" s="61" t="s">
        <v>390</v>
      </c>
      <c r="C77" s="62" t="s">
        <v>391</v>
      </c>
      <c r="D77" s="43">
        <v>198</v>
      </c>
      <c r="E77" s="44">
        <v>103</v>
      </c>
      <c r="F77" s="63">
        <v>20394</v>
      </c>
      <c r="G77" s="63">
        <v>17143.74</v>
      </c>
      <c r="H77" s="64">
        <v>0.8406266548985</v>
      </c>
      <c r="I77" s="84">
        <v>480</v>
      </c>
      <c r="J77" s="63">
        <v>95040</v>
      </c>
      <c r="K77" s="85">
        <f t="shared" si="6"/>
        <v>0.176672384219554</v>
      </c>
      <c r="L77" s="86">
        <f t="shared" si="7"/>
        <v>9.78640776699029</v>
      </c>
      <c r="N77" s="60" t="s">
        <v>59</v>
      </c>
      <c r="O77" s="61" t="s">
        <v>357</v>
      </c>
      <c r="P77" s="62" t="s">
        <v>392</v>
      </c>
      <c r="Q77" s="62">
        <v>158</v>
      </c>
      <c r="R77" s="92">
        <v>1</v>
      </c>
      <c r="S77" s="63">
        <v>158</v>
      </c>
      <c r="T77" s="63">
        <v>111</v>
      </c>
      <c r="U77" s="64">
        <v>0.70253164556962</v>
      </c>
      <c r="V77" s="84">
        <v>10</v>
      </c>
      <c r="W77" s="63">
        <v>1580</v>
      </c>
      <c r="X77" s="75">
        <f t="shared" si="8"/>
        <v>0.0909090909090909</v>
      </c>
      <c r="Y77" s="76">
        <f t="shared" si="9"/>
        <v>21</v>
      </c>
    </row>
    <row r="78" spans="1:25">
      <c r="A78" s="60" t="s">
        <v>59</v>
      </c>
      <c r="B78" s="61" t="s">
        <v>357</v>
      </c>
      <c r="C78" s="62" t="s">
        <v>393</v>
      </c>
      <c r="D78" s="43">
        <v>198</v>
      </c>
      <c r="E78" s="44">
        <v>91</v>
      </c>
      <c r="F78" s="63">
        <v>18018</v>
      </c>
      <c r="G78" s="63">
        <v>14163.04</v>
      </c>
      <c r="H78" s="64">
        <v>0.786049506049506</v>
      </c>
      <c r="I78" s="84">
        <v>714</v>
      </c>
      <c r="J78" s="63">
        <v>141372</v>
      </c>
      <c r="K78" s="85">
        <f t="shared" si="6"/>
        <v>0.11304347826087</v>
      </c>
      <c r="L78" s="86">
        <f t="shared" si="7"/>
        <v>16.4769230769231</v>
      </c>
      <c r="N78" s="60" t="s">
        <v>59</v>
      </c>
      <c r="O78" s="61" t="s">
        <v>357</v>
      </c>
      <c r="P78" s="62" t="s">
        <v>394</v>
      </c>
      <c r="Q78" s="62">
        <v>398</v>
      </c>
      <c r="R78" s="92">
        <v>1</v>
      </c>
      <c r="S78" s="63">
        <v>398</v>
      </c>
      <c r="T78" s="63">
        <v>358.2</v>
      </c>
      <c r="U78" s="64">
        <v>0.9</v>
      </c>
      <c r="V78" s="84">
        <v>478</v>
      </c>
      <c r="W78" s="63">
        <v>190244</v>
      </c>
      <c r="X78" s="75">
        <f t="shared" si="8"/>
        <v>0.00208768267223382</v>
      </c>
      <c r="Y78" s="76">
        <f t="shared" si="9"/>
        <v>1003.8</v>
      </c>
    </row>
    <row r="79" spans="1:25">
      <c r="A79" s="60" t="s">
        <v>59</v>
      </c>
      <c r="B79" s="61" t="s">
        <v>357</v>
      </c>
      <c r="C79" s="62" t="s">
        <v>395</v>
      </c>
      <c r="D79" s="43">
        <v>158</v>
      </c>
      <c r="E79" s="44">
        <v>77</v>
      </c>
      <c r="F79" s="63">
        <v>12166</v>
      </c>
      <c r="G79" s="63">
        <v>10061.1</v>
      </c>
      <c r="H79" s="64">
        <v>0.826985040276179</v>
      </c>
      <c r="I79" s="84">
        <v>644</v>
      </c>
      <c r="J79" s="63">
        <v>101752</v>
      </c>
      <c r="K79" s="85">
        <f t="shared" si="6"/>
        <v>0.106796116504854</v>
      </c>
      <c r="L79" s="86">
        <f t="shared" si="7"/>
        <v>17.5636363636364</v>
      </c>
      <c r="N79" s="60" t="s">
        <v>59</v>
      </c>
      <c r="O79" s="61" t="s">
        <v>396</v>
      </c>
      <c r="P79" s="62" t="s">
        <v>397</v>
      </c>
      <c r="Q79" s="62">
        <v>298</v>
      </c>
      <c r="R79" s="92">
        <v>1</v>
      </c>
      <c r="S79" s="63">
        <v>298</v>
      </c>
      <c r="T79" s="63">
        <v>253</v>
      </c>
      <c r="U79" s="64">
        <v>0.848993288590604</v>
      </c>
      <c r="V79" s="84">
        <v>83</v>
      </c>
      <c r="W79" s="63">
        <v>24734</v>
      </c>
      <c r="X79" s="75">
        <f t="shared" si="8"/>
        <v>0.0119047619047619</v>
      </c>
      <c r="Y79" s="76">
        <f t="shared" si="9"/>
        <v>174.3</v>
      </c>
    </row>
    <row r="80" spans="1:25">
      <c r="A80" s="60" t="s">
        <v>59</v>
      </c>
      <c r="B80" s="61" t="s">
        <v>357</v>
      </c>
      <c r="C80" s="62" t="s">
        <v>398</v>
      </c>
      <c r="D80" s="43">
        <v>158</v>
      </c>
      <c r="E80" s="44">
        <v>76</v>
      </c>
      <c r="F80" s="63">
        <v>12008</v>
      </c>
      <c r="G80" s="63">
        <v>9525.9</v>
      </c>
      <c r="H80" s="64">
        <v>0.793296135909394</v>
      </c>
      <c r="I80" s="84">
        <v>677</v>
      </c>
      <c r="J80" s="63">
        <v>106966</v>
      </c>
      <c r="K80" s="85">
        <f t="shared" si="6"/>
        <v>0.100929614873838</v>
      </c>
      <c r="L80" s="86">
        <f t="shared" si="7"/>
        <v>18.7065789473684</v>
      </c>
      <c r="N80" s="60" t="s">
        <v>59</v>
      </c>
      <c r="O80" s="61" t="s">
        <v>390</v>
      </c>
      <c r="P80" s="62" t="s">
        <v>399</v>
      </c>
      <c r="Q80" s="62">
        <v>298</v>
      </c>
      <c r="R80" s="92">
        <v>1</v>
      </c>
      <c r="S80" s="63">
        <v>298</v>
      </c>
      <c r="T80" s="63">
        <v>209</v>
      </c>
      <c r="U80" s="64">
        <v>0.701342281879195</v>
      </c>
      <c r="V80" s="84">
        <v>14</v>
      </c>
      <c r="W80" s="63">
        <v>4172</v>
      </c>
      <c r="X80" s="75">
        <f t="shared" si="8"/>
        <v>0.0666666666666667</v>
      </c>
      <c r="Y80" s="76">
        <f t="shared" si="9"/>
        <v>29.4</v>
      </c>
    </row>
    <row r="81" spans="1:25">
      <c r="A81" s="60" t="s">
        <v>59</v>
      </c>
      <c r="B81" s="61" t="s">
        <v>357</v>
      </c>
      <c r="C81" s="62" t="s">
        <v>400</v>
      </c>
      <c r="D81" s="43">
        <v>158</v>
      </c>
      <c r="E81" s="44">
        <v>43</v>
      </c>
      <c r="F81" s="63">
        <v>6794</v>
      </c>
      <c r="G81" s="63">
        <v>5676.04</v>
      </c>
      <c r="H81" s="64">
        <v>0.83544892552252</v>
      </c>
      <c r="I81" s="84">
        <v>475</v>
      </c>
      <c r="J81" s="63">
        <v>75050</v>
      </c>
      <c r="K81" s="85">
        <f t="shared" si="6"/>
        <v>0.083011583011583</v>
      </c>
      <c r="L81" s="86">
        <f t="shared" si="7"/>
        <v>23.1976744186047</v>
      </c>
      <c r="N81" s="60" t="s">
        <v>59</v>
      </c>
      <c r="O81" s="61" t="s">
        <v>390</v>
      </c>
      <c r="P81" s="62" t="s">
        <v>401</v>
      </c>
      <c r="Q81" s="62">
        <v>398</v>
      </c>
      <c r="R81" s="92">
        <v>1</v>
      </c>
      <c r="S81" s="63">
        <v>398</v>
      </c>
      <c r="T81" s="63">
        <v>358.2</v>
      </c>
      <c r="U81" s="64">
        <v>0.9</v>
      </c>
      <c r="V81" s="84">
        <v>55</v>
      </c>
      <c r="W81" s="63">
        <v>21890</v>
      </c>
      <c r="X81" s="75">
        <f t="shared" si="8"/>
        <v>0.0178571428571429</v>
      </c>
      <c r="Y81" s="76">
        <f t="shared" si="9"/>
        <v>115.5</v>
      </c>
    </row>
    <row r="82" spans="1:25">
      <c r="A82" s="60" t="s">
        <v>59</v>
      </c>
      <c r="B82" s="61" t="s">
        <v>357</v>
      </c>
      <c r="C82" s="62" t="s">
        <v>402</v>
      </c>
      <c r="D82" s="43">
        <v>158</v>
      </c>
      <c r="E82" s="44">
        <v>40</v>
      </c>
      <c r="F82" s="63">
        <v>6320</v>
      </c>
      <c r="G82" s="63">
        <v>5099.1</v>
      </c>
      <c r="H82" s="64">
        <v>0.806819620253165</v>
      </c>
      <c r="I82" s="84">
        <v>551</v>
      </c>
      <c r="J82" s="63">
        <v>87058</v>
      </c>
      <c r="K82" s="85">
        <f t="shared" si="6"/>
        <v>0.0676818950930626</v>
      </c>
      <c r="L82" s="86">
        <f t="shared" si="7"/>
        <v>28.9275</v>
      </c>
      <c r="N82" s="60" t="s">
        <v>59</v>
      </c>
      <c r="O82" s="61" t="s">
        <v>357</v>
      </c>
      <c r="P82" s="62" t="s">
        <v>403</v>
      </c>
      <c r="Q82" s="62">
        <v>159</v>
      </c>
      <c r="R82" s="92">
        <v>2</v>
      </c>
      <c r="S82" s="63">
        <v>318</v>
      </c>
      <c r="T82" s="63">
        <v>318</v>
      </c>
      <c r="U82" s="64">
        <v>1</v>
      </c>
      <c r="V82" s="84">
        <v>17</v>
      </c>
      <c r="W82" s="63">
        <v>2703</v>
      </c>
      <c r="X82" s="75">
        <f t="shared" si="8"/>
        <v>0.105263157894737</v>
      </c>
      <c r="Y82" s="76">
        <f t="shared" si="9"/>
        <v>17.85</v>
      </c>
    </row>
    <row r="83" spans="1:25">
      <c r="A83" s="60" t="s">
        <v>59</v>
      </c>
      <c r="B83" s="61" t="s">
        <v>357</v>
      </c>
      <c r="C83" s="62" t="s">
        <v>404</v>
      </c>
      <c r="D83" s="43">
        <v>198</v>
      </c>
      <c r="E83" s="44">
        <v>39</v>
      </c>
      <c r="F83" s="63">
        <v>7722</v>
      </c>
      <c r="G83" s="63">
        <v>5801.1</v>
      </c>
      <c r="H83" s="64">
        <v>0.751243201243201</v>
      </c>
      <c r="I83" s="84">
        <v>313</v>
      </c>
      <c r="J83" s="63">
        <v>61974</v>
      </c>
      <c r="K83" s="85">
        <f t="shared" si="6"/>
        <v>0.110795454545455</v>
      </c>
      <c r="L83" s="86">
        <f t="shared" si="7"/>
        <v>16.8538461538462</v>
      </c>
      <c r="N83" s="60" t="s">
        <v>59</v>
      </c>
      <c r="O83" s="61" t="s">
        <v>357</v>
      </c>
      <c r="P83" s="62" t="s">
        <v>405</v>
      </c>
      <c r="Q83" s="62">
        <v>129</v>
      </c>
      <c r="R83" s="92">
        <v>2</v>
      </c>
      <c r="S83" s="63">
        <v>258</v>
      </c>
      <c r="T83" s="63">
        <v>258</v>
      </c>
      <c r="U83" s="64">
        <v>1</v>
      </c>
      <c r="V83" s="84">
        <v>6</v>
      </c>
      <c r="W83" s="63">
        <v>774</v>
      </c>
      <c r="X83" s="75">
        <f t="shared" si="8"/>
        <v>0.25</v>
      </c>
      <c r="Y83" s="76">
        <f t="shared" si="9"/>
        <v>6.3</v>
      </c>
    </row>
    <row r="84" spans="1:25">
      <c r="A84" s="65" t="s">
        <v>59</v>
      </c>
      <c r="B84" s="66" t="s">
        <v>357</v>
      </c>
      <c r="C84" s="67" t="s">
        <v>406</v>
      </c>
      <c r="D84" s="49">
        <v>198</v>
      </c>
      <c r="E84" s="50">
        <v>35</v>
      </c>
      <c r="F84" s="68">
        <v>6930</v>
      </c>
      <c r="G84" s="68">
        <v>5626.04</v>
      </c>
      <c r="H84" s="69">
        <v>0.811838383838384</v>
      </c>
      <c r="I84" s="87">
        <v>310</v>
      </c>
      <c r="J84" s="68">
        <v>61380</v>
      </c>
      <c r="K84" s="88">
        <f t="shared" si="6"/>
        <v>0.101449275362319</v>
      </c>
      <c r="L84" s="89">
        <f t="shared" si="7"/>
        <v>18.6</v>
      </c>
      <c r="N84" s="65" t="s">
        <v>59</v>
      </c>
      <c r="O84" s="66" t="s">
        <v>357</v>
      </c>
      <c r="P84" s="67" t="s">
        <v>407</v>
      </c>
      <c r="Q84" s="67">
        <v>158</v>
      </c>
      <c r="R84" s="93">
        <v>2</v>
      </c>
      <c r="S84" s="68">
        <v>316</v>
      </c>
      <c r="T84" s="68">
        <v>316</v>
      </c>
      <c r="U84" s="69">
        <v>1</v>
      </c>
      <c r="V84" s="87">
        <v>40</v>
      </c>
      <c r="W84" s="68">
        <v>6320</v>
      </c>
      <c r="X84" s="75">
        <f t="shared" si="8"/>
        <v>0.0476190476190476</v>
      </c>
      <c r="Y84" s="76">
        <f t="shared" si="9"/>
        <v>42</v>
      </c>
    </row>
    <row r="85" spans="1:25">
      <c r="A85" s="56" t="s">
        <v>408</v>
      </c>
      <c r="B85" s="57" t="s">
        <v>370</v>
      </c>
      <c r="C85" s="57" t="s">
        <v>409</v>
      </c>
      <c r="D85" s="39">
        <v>398</v>
      </c>
      <c r="E85" s="53">
        <v>46</v>
      </c>
      <c r="F85" s="58">
        <v>18308</v>
      </c>
      <c r="G85" s="58">
        <v>14621.9</v>
      </c>
      <c r="H85" s="59">
        <v>0.798661787196854</v>
      </c>
      <c r="I85" s="81">
        <v>344</v>
      </c>
      <c r="J85" s="58">
        <v>136912</v>
      </c>
      <c r="K85" s="82">
        <f t="shared" si="6"/>
        <v>0.117948717948718</v>
      </c>
      <c r="L85" s="83">
        <f t="shared" si="7"/>
        <v>15.704347826087</v>
      </c>
      <c r="N85" s="56" t="s">
        <v>408</v>
      </c>
      <c r="O85" s="57" t="s">
        <v>370</v>
      </c>
      <c r="P85" s="57" t="s">
        <v>410</v>
      </c>
      <c r="Q85" s="57">
        <v>528</v>
      </c>
      <c r="R85" s="94">
        <v>1</v>
      </c>
      <c r="S85" s="58">
        <v>528</v>
      </c>
      <c r="T85" s="58">
        <v>370</v>
      </c>
      <c r="U85" s="59">
        <v>0.700757575757576</v>
      </c>
      <c r="V85" s="81">
        <v>23</v>
      </c>
      <c r="W85" s="58">
        <v>12144</v>
      </c>
      <c r="X85" s="75">
        <f t="shared" si="8"/>
        <v>0.0416666666666667</v>
      </c>
      <c r="Y85" s="76">
        <f t="shared" si="9"/>
        <v>48.3</v>
      </c>
    </row>
    <row r="86" spans="1:25">
      <c r="A86" s="60" t="s">
        <v>408</v>
      </c>
      <c r="B86" s="61" t="s">
        <v>411</v>
      </c>
      <c r="C86" s="62" t="s">
        <v>412</v>
      </c>
      <c r="D86" s="43">
        <v>398</v>
      </c>
      <c r="E86" s="44">
        <v>37</v>
      </c>
      <c r="F86" s="63">
        <v>14726</v>
      </c>
      <c r="G86" s="63">
        <v>11058.6</v>
      </c>
      <c r="H86" s="64">
        <v>0.75095749015347</v>
      </c>
      <c r="I86" s="84">
        <v>298</v>
      </c>
      <c r="J86" s="63">
        <v>118604</v>
      </c>
      <c r="K86" s="85">
        <f t="shared" si="6"/>
        <v>0.11044776119403</v>
      </c>
      <c r="L86" s="86">
        <f t="shared" si="7"/>
        <v>16.9135135135135</v>
      </c>
      <c r="N86" s="60" t="s">
        <v>408</v>
      </c>
      <c r="O86" s="61" t="s">
        <v>370</v>
      </c>
      <c r="P86" s="62" t="s">
        <v>413</v>
      </c>
      <c r="Q86" s="62">
        <v>499</v>
      </c>
      <c r="R86" s="92">
        <v>1</v>
      </c>
      <c r="S86" s="63">
        <v>499</v>
      </c>
      <c r="T86" s="63">
        <v>399</v>
      </c>
      <c r="U86" s="64">
        <v>0.799599198396794</v>
      </c>
      <c r="V86" s="84">
        <v>241</v>
      </c>
      <c r="W86" s="63">
        <v>120259</v>
      </c>
      <c r="X86" s="75">
        <f t="shared" si="8"/>
        <v>0.00413223140495868</v>
      </c>
      <c r="Y86" s="76">
        <f t="shared" si="9"/>
        <v>506.1</v>
      </c>
    </row>
    <row r="87" spans="1:25">
      <c r="A87" s="60" t="s">
        <v>408</v>
      </c>
      <c r="B87" s="61" t="s">
        <v>379</v>
      </c>
      <c r="C87" s="62" t="s">
        <v>414</v>
      </c>
      <c r="D87" s="43">
        <v>398</v>
      </c>
      <c r="E87" s="44">
        <v>37</v>
      </c>
      <c r="F87" s="63">
        <v>14726</v>
      </c>
      <c r="G87" s="63">
        <v>11288.9</v>
      </c>
      <c r="H87" s="64">
        <v>0.766596495993481</v>
      </c>
      <c r="I87" s="84">
        <v>230</v>
      </c>
      <c r="J87" s="63">
        <v>91540</v>
      </c>
      <c r="K87" s="85">
        <f t="shared" si="6"/>
        <v>0.138576779026217</v>
      </c>
      <c r="L87" s="86">
        <f t="shared" si="7"/>
        <v>13.0540540540541</v>
      </c>
      <c r="N87" s="60" t="s">
        <v>408</v>
      </c>
      <c r="O87" s="61" t="s">
        <v>377</v>
      </c>
      <c r="P87" s="62" t="s">
        <v>415</v>
      </c>
      <c r="Q87" s="62">
        <v>398</v>
      </c>
      <c r="R87" s="92">
        <v>1</v>
      </c>
      <c r="S87" s="63">
        <v>398</v>
      </c>
      <c r="T87" s="63">
        <v>278.6</v>
      </c>
      <c r="U87" s="64">
        <v>0.7</v>
      </c>
      <c r="V87" s="84">
        <v>2</v>
      </c>
      <c r="W87" s="63">
        <v>796</v>
      </c>
      <c r="X87" s="75">
        <f t="shared" si="8"/>
        <v>0.333333333333333</v>
      </c>
      <c r="Y87" s="76">
        <f t="shared" si="9"/>
        <v>4.2</v>
      </c>
    </row>
    <row r="88" spans="1:25">
      <c r="A88" s="60" t="s">
        <v>408</v>
      </c>
      <c r="B88" s="61" t="s">
        <v>370</v>
      </c>
      <c r="C88" s="62" t="s">
        <v>416</v>
      </c>
      <c r="D88" s="43">
        <v>398</v>
      </c>
      <c r="E88" s="44">
        <v>34</v>
      </c>
      <c r="F88" s="63">
        <v>13532</v>
      </c>
      <c r="G88" s="63">
        <v>10294.9</v>
      </c>
      <c r="H88" s="64">
        <v>0.760781850428614</v>
      </c>
      <c r="I88" s="84">
        <v>82</v>
      </c>
      <c r="J88" s="63">
        <v>32636</v>
      </c>
      <c r="K88" s="85">
        <f t="shared" si="6"/>
        <v>0.293103448275862</v>
      </c>
      <c r="L88" s="86">
        <f t="shared" si="7"/>
        <v>5.06470588235294</v>
      </c>
      <c r="N88" s="60" t="s">
        <v>408</v>
      </c>
      <c r="O88" s="61" t="s">
        <v>377</v>
      </c>
      <c r="P88" s="62" t="s">
        <v>417</v>
      </c>
      <c r="Q88" s="62">
        <v>398</v>
      </c>
      <c r="R88" s="92">
        <v>1</v>
      </c>
      <c r="S88" s="63">
        <v>398</v>
      </c>
      <c r="T88" s="63">
        <v>350.2</v>
      </c>
      <c r="U88" s="64">
        <v>0.879899497487437</v>
      </c>
      <c r="V88" s="84">
        <v>9</v>
      </c>
      <c r="W88" s="63">
        <v>3582</v>
      </c>
      <c r="X88" s="75">
        <f t="shared" si="8"/>
        <v>0.1</v>
      </c>
      <c r="Y88" s="76">
        <f t="shared" si="9"/>
        <v>18.9</v>
      </c>
    </row>
    <row r="89" spans="1:25">
      <c r="A89" s="60" t="s">
        <v>408</v>
      </c>
      <c r="B89" s="61" t="s">
        <v>370</v>
      </c>
      <c r="C89" s="62" t="s">
        <v>418</v>
      </c>
      <c r="D89" s="43">
        <v>398</v>
      </c>
      <c r="E89" s="44">
        <v>30</v>
      </c>
      <c r="F89" s="63">
        <v>11940</v>
      </c>
      <c r="G89" s="63">
        <v>8451</v>
      </c>
      <c r="H89" s="64">
        <v>0.707788944723618</v>
      </c>
      <c r="I89" s="84">
        <v>180</v>
      </c>
      <c r="J89" s="63">
        <v>71640</v>
      </c>
      <c r="K89" s="85">
        <f t="shared" si="6"/>
        <v>0.142857142857143</v>
      </c>
      <c r="L89" s="86">
        <f t="shared" si="7"/>
        <v>12.6</v>
      </c>
      <c r="N89" s="60" t="s">
        <v>408</v>
      </c>
      <c r="O89" s="61" t="s">
        <v>379</v>
      </c>
      <c r="P89" s="62" t="s">
        <v>419</v>
      </c>
      <c r="Q89" s="62">
        <v>398</v>
      </c>
      <c r="R89" s="92">
        <v>1</v>
      </c>
      <c r="S89" s="63">
        <v>398</v>
      </c>
      <c r="T89" s="63">
        <v>358.2</v>
      </c>
      <c r="U89" s="64">
        <v>0.9</v>
      </c>
      <c r="V89" s="84">
        <v>10</v>
      </c>
      <c r="W89" s="63">
        <v>3980</v>
      </c>
      <c r="X89" s="75">
        <f t="shared" si="8"/>
        <v>0.0909090909090909</v>
      </c>
      <c r="Y89" s="76">
        <f t="shared" si="9"/>
        <v>21</v>
      </c>
    </row>
    <row r="90" spans="1:25">
      <c r="A90" s="60" t="s">
        <v>408</v>
      </c>
      <c r="B90" s="61" t="s">
        <v>379</v>
      </c>
      <c r="C90" s="62" t="s">
        <v>420</v>
      </c>
      <c r="D90" s="43">
        <v>398</v>
      </c>
      <c r="E90" s="44">
        <v>27</v>
      </c>
      <c r="F90" s="63">
        <v>10746</v>
      </c>
      <c r="G90" s="63">
        <v>7733.9</v>
      </c>
      <c r="H90" s="64">
        <v>0.719700353619952</v>
      </c>
      <c r="I90" s="84">
        <v>219</v>
      </c>
      <c r="J90" s="63">
        <v>87162</v>
      </c>
      <c r="K90" s="85">
        <f t="shared" si="6"/>
        <v>0.109756097560976</v>
      </c>
      <c r="L90" s="86">
        <f t="shared" si="7"/>
        <v>17.0333333333333</v>
      </c>
      <c r="N90" s="60" t="s">
        <v>408</v>
      </c>
      <c r="O90" s="61" t="s">
        <v>379</v>
      </c>
      <c r="P90" s="62" t="s">
        <v>421</v>
      </c>
      <c r="Q90" s="62">
        <v>328</v>
      </c>
      <c r="R90" s="92">
        <v>1</v>
      </c>
      <c r="S90" s="63">
        <v>328</v>
      </c>
      <c r="T90" s="63">
        <v>229.6</v>
      </c>
      <c r="U90" s="64">
        <v>0.7</v>
      </c>
      <c r="V90" s="84">
        <v>66</v>
      </c>
      <c r="W90" s="63">
        <v>21648</v>
      </c>
      <c r="X90" s="75">
        <f t="shared" si="8"/>
        <v>0.0149253731343284</v>
      </c>
      <c r="Y90" s="76">
        <f t="shared" si="9"/>
        <v>138.6</v>
      </c>
    </row>
    <row r="91" spans="1:25">
      <c r="A91" s="60" t="s">
        <v>408</v>
      </c>
      <c r="B91" s="61" t="s">
        <v>370</v>
      </c>
      <c r="C91" s="62" t="s">
        <v>422</v>
      </c>
      <c r="D91" s="43">
        <v>498</v>
      </c>
      <c r="E91" s="44">
        <v>25</v>
      </c>
      <c r="F91" s="63">
        <v>12450</v>
      </c>
      <c r="G91" s="63">
        <v>8590</v>
      </c>
      <c r="H91" s="64">
        <v>0.68995983935743</v>
      </c>
      <c r="I91" s="84">
        <v>64</v>
      </c>
      <c r="J91" s="63">
        <v>31872</v>
      </c>
      <c r="K91" s="85">
        <f t="shared" si="6"/>
        <v>0.280898876404494</v>
      </c>
      <c r="L91" s="86">
        <f t="shared" si="7"/>
        <v>5.376</v>
      </c>
      <c r="N91" s="60" t="s">
        <v>408</v>
      </c>
      <c r="O91" s="61" t="s">
        <v>423</v>
      </c>
      <c r="P91" s="62" t="s">
        <v>424</v>
      </c>
      <c r="Q91" s="62">
        <v>998</v>
      </c>
      <c r="R91" s="92">
        <v>1</v>
      </c>
      <c r="S91" s="63">
        <v>998</v>
      </c>
      <c r="T91" s="63">
        <v>878</v>
      </c>
      <c r="U91" s="64">
        <v>0.879759519038076</v>
      </c>
      <c r="V91" s="84">
        <v>104</v>
      </c>
      <c r="W91" s="63">
        <v>103792</v>
      </c>
      <c r="X91" s="75">
        <f t="shared" si="8"/>
        <v>0.00952380952380952</v>
      </c>
      <c r="Y91" s="76">
        <f t="shared" si="9"/>
        <v>218.4</v>
      </c>
    </row>
    <row r="92" spans="1:25">
      <c r="A92" s="60" t="s">
        <v>408</v>
      </c>
      <c r="B92" s="61" t="s">
        <v>411</v>
      </c>
      <c r="C92" s="62" t="s">
        <v>425</v>
      </c>
      <c r="D92" s="43">
        <v>398</v>
      </c>
      <c r="E92" s="44">
        <v>21</v>
      </c>
      <c r="F92" s="63">
        <v>8358</v>
      </c>
      <c r="G92" s="63">
        <v>6498.6</v>
      </c>
      <c r="H92" s="64">
        <v>0.777530509691314</v>
      </c>
      <c r="I92" s="84">
        <v>304</v>
      </c>
      <c r="J92" s="63">
        <v>120992</v>
      </c>
      <c r="K92" s="85">
        <f t="shared" si="6"/>
        <v>0.0646153846153846</v>
      </c>
      <c r="L92" s="86">
        <f t="shared" si="7"/>
        <v>30.4</v>
      </c>
      <c r="N92" s="60" t="s">
        <v>408</v>
      </c>
      <c r="O92" s="61" t="s">
        <v>426</v>
      </c>
      <c r="P92" s="62" t="s">
        <v>427</v>
      </c>
      <c r="Q92" s="62">
        <v>398</v>
      </c>
      <c r="R92" s="92">
        <v>1</v>
      </c>
      <c r="S92" s="63">
        <v>398</v>
      </c>
      <c r="T92" s="63">
        <v>398</v>
      </c>
      <c r="U92" s="64">
        <v>1</v>
      </c>
      <c r="V92" s="84">
        <v>7</v>
      </c>
      <c r="W92" s="63">
        <v>2786</v>
      </c>
      <c r="X92" s="75">
        <f t="shared" si="8"/>
        <v>0.125</v>
      </c>
      <c r="Y92" s="76">
        <f t="shared" si="9"/>
        <v>14.7</v>
      </c>
    </row>
    <row r="93" spans="1:25">
      <c r="A93" s="60" t="s">
        <v>408</v>
      </c>
      <c r="B93" s="61" t="s">
        <v>411</v>
      </c>
      <c r="C93" s="62" t="s">
        <v>428</v>
      </c>
      <c r="D93" s="43">
        <v>398</v>
      </c>
      <c r="E93" s="44">
        <v>21</v>
      </c>
      <c r="F93" s="63">
        <v>8358</v>
      </c>
      <c r="G93" s="63">
        <v>6593.3</v>
      </c>
      <c r="H93" s="64">
        <v>0.788860971524288</v>
      </c>
      <c r="I93" s="84">
        <v>296</v>
      </c>
      <c r="J93" s="63">
        <v>117808</v>
      </c>
      <c r="K93" s="85">
        <f t="shared" si="6"/>
        <v>0.0662460567823344</v>
      </c>
      <c r="L93" s="86">
        <f t="shared" si="7"/>
        <v>29.6</v>
      </c>
      <c r="N93" s="60" t="s">
        <v>408</v>
      </c>
      <c r="O93" s="61" t="s">
        <v>426</v>
      </c>
      <c r="P93" s="62" t="s">
        <v>429</v>
      </c>
      <c r="Q93" s="62">
        <v>498</v>
      </c>
      <c r="R93" s="92">
        <v>1</v>
      </c>
      <c r="S93" s="63">
        <v>498</v>
      </c>
      <c r="T93" s="63">
        <v>438.2</v>
      </c>
      <c r="U93" s="64">
        <v>0.879919678714859</v>
      </c>
      <c r="V93" s="84"/>
      <c r="W93" s="63"/>
      <c r="X93" s="75">
        <f t="shared" si="8"/>
        <v>1</v>
      </c>
      <c r="Y93" s="76">
        <f t="shared" si="9"/>
        <v>0</v>
      </c>
    </row>
    <row r="94" spans="1:25">
      <c r="A94" s="65" t="s">
        <v>408</v>
      </c>
      <c r="B94" s="66" t="s">
        <v>379</v>
      </c>
      <c r="C94" s="67" t="s">
        <v>430</v>
      </c>
      <c r="D94" s="49">
        <v>398</v>
      </c>
      <c r="E94" s="50">
        <v>21</v>
      </c>
      <c r="F94" s="68">
        <v>8358</v>
      </c>
      <c r="G94" s="68">
        <v>6238.6</v>
      </c>
      <c r="H94" s="69">
        <v>0.746422589136157</v>
      </c>
      <c r="I94" s="87">
        <v>178</v>
      </c>
      <c r="J94" s="68">
        <v>70844</v>
      </c>
      <c r="K94" s="88">
        <f t="shared" si="6"/>
        <v>0.105527638190955</v>
      </c>
      <c r="L94" s="89">
        <f t="shared" si="7"/>
        <v>17.8</v>
      </c>
      <c r="N94" s="65" t="s">
        <v>408</v>
      </c>
      <c r="O94" s="66" t="s">
        <v>426</v>
      </c>
      <c r="P94" s="67" t="s">
        <v>431</v>
      </c>
      <c r="Q94" s="67">
        <v>498</v>
      </c>
      <c r="R94" s="93">
        <v>1</v>
      </c>
      <c r="S94" s="68">
        <v>498</v>
      </c>
      <c r="T94" s="68">
        <v>349</v>
      </c>
      <c r="U94" s="69">
        <v>0.700803212851406</v>
      </c>
      <c r="V94" s="87">
        <v>5</v>
      </c>
      <c r="W94" s="68">
        <v>2490</v>
      </c>
      <c r="X94" s="75">
        <f t="shared" si="8"/>
        <v>0.166666666666667</v>
      </c>
      <c r="Y94" s="76">
        <f t="shared" si="9"/>
        <v>10.5</v>
      </c>
    </row>
    <row r="95" spans="1:25">
      <c r="A95" s="56" t="s">
        <v>60</v>
      </c>
      <c r="B95" s="57" t="s">
        <v>432</v>
      </c>
      <c r="C95" s="57" t="s">
        <v>433</v>
      </c>
      <c r="D95" s="39">
        <v>118</v>
      </c>
      <c r="E95" s="53">
        <v>23</v>
      </c>
      <c r="F95" s="58">
        <v>2714</v>
      </c>
      <c r="G95" s="58">
        <v>2420.54</v>
      </c>
      <c r="H95" s="59">
        <v>0.891871775976419</v>
      </c>
      <c r="I95" s="81">
        <v>187</v>
      </c>
      <c r="J95" s="58">
        <v>22066</v>
      </c>
      <c r="K95" s="82">
        <f t="shared" si="6"/>
        <v>0.10952380952381</v>
      </c>
      <c r="L95" s="83">
        <f t="shared" si="7"/>
        <v>17.0739130434783</v>
      </c>
      <c r="N95" s="56" t="s">
        <v>60</v>
      </c>
      <c r="O95" s="57" t="s">
        <v>432</v>
      </c>
      <c r="P95" s="57" t="s">
        <v>434</v>
      </c>
      <c r="Q95" s="57">
        <v>118</v>
      </c>
      <c r="R95" s="94">
        <v>1</v>
      </c>
      <c r="S95" s="58">
        <v>118</v>
      </c>
      <c r="T95" s="58">
        <v>103.8</v>
      </c>
      <c r="U95" s="59">
        <v>0.879661016949153</v>
      </c>
      <c r="V95" s="81">
        <v>21</v>
      </c>
      <c r="W95" s="58">
        <v>2478</v>
      </c>
      <c r="X95" s="75">
        <f t="shared" si="8"/>
        <v>0.0454545454545455</v>
      </c>
      <c r="Y95" s="76">
        <f t="shared" si="9"/>
        <v>44.1</v>
      </c>
    </row>
    <row r="96" spans="1:25">
      <c r="A96" s="60" t="s">
        <v>60</v>
      </c>
      <c r="B96" s="61" t="s">
        <v>432</v>
      </c>
      <c r="C96" s="62" t="s">
        <v>435</v>
      </c>
      <c r="D96" s="43">
        <v>88</v>
      </c>
      <c r="E96" s="44">
        <v>21</v>
      </c>
      <c r="F96" s="63">
        <v>1848</v>
      </c>
      <c r="G96" s="63">
        <v>1578.8</v>
      </c>
      <c r="H96" s="64">
        <v>0.854329004329004</v>
      </c>
      <c r="I96" s="84">
        <v>217</v>
      </c>
      <c r="J96" s="63">
        <v>19096</v>
      </c>
      <c r="K96" s="85">
        <f t="shared" si="6"/>
        <v>0.0882352941176471</v>
      </c>
      <c r="L96" s="86">
        <f t="shared" si="7"/>
        <v>21.7</v>
      </c>
      <c r="N96" s="60" t="s">
        <v>60</v>
      </c>
      <c r="O96" s="61" t="s">
        <v>432</v>
      </c>
      <c r="P96" s="62" t="s">
        <v>436</v>
      </c>
      <c r="Q96" s="62">
        <v>60</v>
      </c>
      <c r="R96" s="92">
        <v>2</v>
      </c>
      <c r="S96" s="63">
        <v>120</v>
      </c>
      <c r="T96" s="63">
        <v>114</v>
      </c>
      <c r="U96" s="64">
        <v>0.95</v>
      </c>
      <c r="V96" s="84">
        <v>91</v>
      </c>
      <c r="W96" s="63">
        <v>5460</v>
      </c>
      <c r="X96" s="75">
        <f t="shared" si="8"/>
        <v>0.021505376344086</v>
      </c>
      <c r="Y96" s="76">
        <f t="shared" si="9"/>
        <v>95.55</v>
      </c>
    </row>
    <row r="97" spans="1:25">
      <c r="A97" s="60" t="s">
        <v>60</v>
      </c>
      <c r="B97" s="61" t="s">
        <v>432</v>
      </c>
      <c r="C97" s="62" t="s">
        <v>437</v>
      </c>
      <c r="D97" s="43">
        <v>118</v>
      </c>
      <c r="E97" s="44">
        <v>20</v>
      </c>
      <c r="F97" s="63">
        <v>2360</v>
      </c>
      <c r="G97" s="63">
        <v>1977</v>
      </c>
      <c r="H97" s="64">
        <v>0.83771186440678</v>
      </c>
      <c r="I97" s="84">
        <v>220</v>
      </c>
      <c r="J97" s="63">
        <v>25960</v>
      </c>
      <c r="K97" s="85">
        <f t="shared" si="6"/>
        <v>0.0833333333333333</v>
      </c>
      <c r="L97" s="86">
        <f t="shared" si="7"/>
        <v>23.1</v>
      </c>
      <c r="N97" s="60" t="s">
        <v>60</v>
      </c>
      <c r="O97" s="61" t="s">
        <v>432</v>
      </c>
      <c r="P97" s="62" t="s">
        <v>438</v>
      </c>
      <c r="Q97" s="62">
        <v>88</v>
      </c>
      <c r="R97" s="92">
        <v>2</v>
      </c>
      <c r="S97" s="63">
        <v>176</v>
      </c>
      <c r="T97" s="63">
        <v>176</v>
      </c>
      <c r="U97" s="64">
        <v>1</v>
      </c>
      <c r="V97" s="84">
        <v>15</v>
      </c>
      <c r="W97" s="63">
        <v>1320</v>
      </c>
      <c r="X97" s="75">
        <f t="shared" si="8"/>
        <v>0.117647058823529</v>
      </c>
      <c r="Y97" s="76">
        <f t="shared" si="9"/>
        <v>15.75</v>
      </c>
    </row>
    <row r="98" spans="1:25">
      <c r="A98" s="60" t="s">
        <v>60</v>
      </c>
      <c r="B98" s="61" t="s">
        <v>432</v>
      </c>
      <c r="C98" s="62" t="s">
        <v>439</v>
      </c>
      <c r="D98" s="43">
        <v>88</v>
      </c>
      <c r="E98" s="44">
        <v>19</v>
      </c>
      <c r="F98" s="63">
        <v>1672</v>
      </c>
      <c r="G98" s="63">
        <v>1475.84</v>
      </c>
      <c r="H98" s="64">
        <v>0.882679425837321</v>
      </c>
      <c r="I98" s="84">
        <v>220</v>
      </c>
      <c r="J98" s="63">
        <v>19360</v>
      </c>
      <c r="K98" s="85">
        <f t="shared" si="6"/>
        <v>0.0794979079497908</v>
      </c>
      <c r="L98" s="86">
        <f t="shared" si="7"/>
        <v>24.3157894736842</v>
      </c>
      <c r="N98" s="60" t="s">
        <v>60</v>
      </c>
      <c r="O98" s="61" t="s">
        <v>432</v>
      </c>
      <c r="P98" s="62" t="s">
        <v>440</v>
      </c>
      <c r="Q98" s="62">
        <v>88</v>
      </c>
      <c r="R98" s="92">
        <v>2</v>
      </c>
      <c r="S98" s="63">
        <v>176</v>
      </c>
      <c r="T98" s="63">
        <v>167</v>
      </c>
      <c r="U98" s="64">
        <v>0.948863636363636</v>
      </c>
      <c r="V98" s="84">
        <v>19</v>
      </c>
      <c r="W98" s="63">
        <v>1672</v>
      </c>
      <c r="X98" s="75">
        <f t="shared" si="8"/>
        <v>0.0952380952380952</v>
      </c>
      <c r="Y98" s="76">
        <f t="shared" si="9"/>
        <v>19.95</v>
      </c>
    </row>
    <row r="99" spans="1:25">
      <c r="A99" s="60" t="s">
        <v>60</v>
      </c>
      <c r="B99" s="61" t="s">
        <v>432</v>
      </c>
      <c r="C99" s="62" t="s">
        <v>441</v>
      </c>
      <c r="D99" s="43">
        <v>88</v>
      </c>
      <c r="E99" s="44">
        <v>15</v>
      </c>
      <c r="F99" s="63">
        <v>1320</v>
      </c>
      <c r="G99" s="63">
        <v>1091.8</v>
      </c>
      <c r="H99" s="64">
        <v>0.827121212121212</v>
      </c>
      <c r="I99" s="84">
        <v>233</v>
      </c>
      <c r="J99" s="63">
        <v>20504</v>
      </c>
      <c r="K99" s="85">
        <f t="shared" si="6"/>
        <v>0.0604838709677419</v>
      </c>
      <c r="L99" s="86">
        <f t="shared" si="7"/>
        <v>32.62</v>
      </c>
      <c r="N99" s="60" t="s">
        <v>60</v>
      </c>
      <c r="O99" s="61" t="s">
        <v>432</v>
      </c>
      <c r="P99" s="62" t="s">
        <v>442</v>
      </c>
      <c r="Q99" s="62">
        <v>118</v>
      </c>
      <c r="R99" s="92">
        <v>2</v>
      </c>
      <c r="S99" s="63">
        <v>236</v>
      </c>
      <c r="T99" s="63">
        <v>236</v>
      </c>
      <c r="U99" s="64">
        <v>1</v>
      </c>
      <c r="V99" s="84">
        <v>40</v>
      </c>
      <c r="W99" s="63">
        <v>4720</v>
      </c>
      <c r="X99" s="75">
        <f t="shared" si="8"/>
        <v>0.0476190476190476</v>
      </c>
      <c r="Y99" s="76">
        <f t="shared" si="9"/>
        <v>42</v>
      </c>
    </row>
    <row r="100" spans="1:25">
      <c r="A100" s="60" t="s">
        <v>60</v>
      </c>
      <c r="B100" s="61" t="s">
        <v>432</v>
      </c>
      <c r="C100" s="62" t="s">
        <v>443</v>
      </c>
      <c r="D100" s="43">
        <v>88</v>
      </c>
      <c r="E100" s="44">
        <v>14</v>
      </c>
      <c r="F100" s="63">
        <v>1232</v>
      </c>
      <c r="G100" s="63">
        <v>1158.4</v>
      </c>
      <c r="H100" s="64">
        <v>0.94025974025974</v>
      </c>
      <c r="I100" s="84">
        <v>215</v>
      </c>
      <c r="J100" s="63">
        <v>18920</v>
      </c>
      <c r="K100" s="85">
        <f t="shared" si="6"/>
        <v>0.0611353711790393</v>
      </c>
      <c r="L100" s="86">
        <f t="shared" si="7"/>
        <v>32.25</v>
      </c>
      <c r="N100" s="60" t="s">
        <v>60</v>
      </c>
      <c r="O100" s="61" t="s">
        <v>432</v>
      </c>
      <c r="P100" s="62" t="s">
        <v>444</v>
      </c>
      <c r="Q100" s="62">
        <v>60</v>
      </c>
      <c r="R100" s="92">
        <v>3</v>
      </c>
      <c r="S100" s="63">
        <v>180</v>
      </c>
      <c r="T100" s="63">
        <v>156</v>
      </c>
      <c r="U100" s="64">
        <v>0.866666666666667</v>
      </c>
      <c r="V100" s="84">
        <v>31</v>
      </c>
      <c r="W100" s="63">
        <v>1860</v>
      </c>
      <c r="X100" s="75">
        <f t="shared" si="8"/>
        <v>0.0882352941176471</v>
      </c>
      <c r="Y100" s="76">
        <f t="shared" si="9"/>
        <v>21.7</v>
      </c>
    </row>
    <row r="101" spans="1:25">
      <c r="A101" s="60" t="s">
        <v>60</v>
      </c>
      <c r="B101" s="61" t="s">
        <v>432</v>
      </c>
      <c r="C101" s="62" t="s">
        <v>445</v>
      </c>
      <c r="D101" s="43">
        <v>158</v>
      </c>
      <c r="E101" s="44">
        <v>11</v>
      </c>
      <c r="F101" s="63">
        <v>1738</v>
      </c>
      <c r="G101" s="63">
        <v>1428.7</v>
      </c>
      <c r="H101" s="64">
        <v>0.822036823935558</v>
      </c>
      <c r="I101" s="84">
        <v>248</v>
      </c>
      <c r="J101" s="63">
        <v>39184</v>
      </c>
      <c r="K101" s="85">
        <f t="shared" si="6"/>
        <v>0.0424710424710425</v>
      </c>
      <c r="L101" s="86">
        <f t="shared" si="7"/>
        <v>47.3454545454545</v>
      </c>
      <c r="N101" s="60" t="s">
        <v>60</v>
      </c>
      <c r="O101" s="61" t="s">
        <v>432</v>
      </c>
      <c r="P101" s="62" t="s">
        <v>446</v>
      </c>
      <c r="Q101" s="62">
        <v>88</v>
      </c>
      <c r="R101" s="92">
        <v>3</v>
      </c>
      <c r="S101" s="63">
        <v>264</v>
      </c>
      <c r="T101" s="63">
        <v>253.4</v>
      </c>
      <c r="U101" s="64">
        <v>0.959848484848485</v>
      </c>
      <c r="V101" s="84">
        <v>99</v>
      </c>
      <c r="W101" s="63">
        <v>8712</v>
      </c>
      <c r="X101" s="75">
        <f t="shared" si="8"/>
        <v>0.0294117647058824</v>
      </c>
      <c r="Y101" s="76">
        <f t="shared" si="9"/>
        <v>69.3</v>
      </c>
    </row>
    <row r="102" spans="1:25">
      <c r="A102" s="60" t="s">
        <v>60</v>
      </c>
      <c r="B102" s="61" t="s">
        <v>432</v>
      </c>
      <c r="C102" s="62" t="s">
        <v>447</v>
      </c>
      <c r="D102" s="43">
        <v>88</v>
      </c>
      <c r="E102" s="44">
        <v>11</v>
      </c>
      <c r="F102" s="63">
        <v>968</v>
      </c>
      <c r="G102" s="63">
        <v>887.6</v>
      </c>
      <c r="H102" s="64">
        <v>0.916942148760331</v>
      </c>
      <c r="I102" s="84">
        <v>48</v>
      </c>
      <c r="J102" s="63">
        <v>4224</v>
      </c>
      <c r="K102" s="85">
        <f t="shared" si="6"/>
        <v>0.186440677966102</v>
      </c>
      <c r="L102" s="86">
        <f t="shared" si="7"/>
        <v>9.16363636363636</v>
      </c>
      <c r="N102" s="60" t="s">
        <v>60</v>
      </c>
      <c r="O102" s="61" t="s">
        <v>432</v>
      </c>
      <c r="P102" s="62" t="s">
        <v>448</v>
      </c>
      <c r="Q102" s="62">
        <v>88</v>
      </c>
      <c r="R102" s="92">
        <v>3</v>
      </c>
      <c r="S102" s="63">
        <v>264</v>
      </c>
      <c r="T102" s="63">
        <v>264</v>
      </c>
      <c r="U102" s="64">
        <v>1</v>
      </c>
      <c r="V102" s="84">
        <v>50</v>
      </c>
      <c r="W102" s="63">
        <v>4400</v>
      </c>
      <c r="X102" s="75">
        <f t="shared" si="8"/>
        <v>0.0566037735849057</v>
      </c>
      <c r="Y102" s="76">
        <f t="shared" si="9"/>
        <v>35</v>
      </c>
    </row>
    <row r="103" spans="1:25">
      <c r="A103" s="60" t="s">
        <v>60</v>
      </c>
      <c r="B103" s="61" t="s">
        <v>432</v>
      </c>
      <c r="C103" s="62" t="s">
        <v>449</v>
      </c>
      <c r="D103" s="43">
        <v>88</v>
      </c>
      <c r="E103" s="44">
        <v>10</v>
      </c>
      <c r="F103" s="63">
        <v>880</v>
      </c>
      <c r="G103" s="63">
        <v>798.8</v>
      </c>
      <c r="H103" s="64">
        <v>0.907727272727273</v>
      </c>
      <c r="I103" s="84">
        <v>241</v>
      </c>
      <c r="J103" s="63">
        <v>21208</v>
      </c>
      <c r="K103" s="85">
        <f t="shared" si="6"/>
        <v>0.0398406374501992</v>
      </c>
      <c r="L103" s="86">
        <f t="shared" si="7"/>
        <v>50.61</v>
      </c>
      <c r="N103" s="60" t="s">
        <v>60</v>
      </c>
      <c r="O103" s="61" t="s">
        <v>432</v>
      </c>
      <c r="P103" s="62" t="s">
        <v>450</v>
      </c>
      <c r="Q103" s="62">
        <v>88</v>
      </c>
      <c r="R103" s="92">
        <v>4</v>
      </c>
      <c r="S103" s="63">
        <v>352</v>
      </c>
      <c r="T103" s="63">
        <v>322</v>
      </c>
      <c r="U103" s="64">
        <v>0.914772727272727</v>
      </c>
      <c r="V103" s="84">
        <v>38</v>
      </c>
      <c r="W103" s="63">
        <v>3344</v>
      </c>
      <c r="X103" s="75">
        <f t="shared" si="8"/>
        <v>0.0952380952380952</v>
      </c>
      <c r="Y103" s="76">
        <f t="shared" si="9"/>
        <v>19.95</v>
      </c>
    </row>
    <row r="104" spans="1:25">
      <c r="A104" s="65" t="s">
        <v>60</v>
      </c>
      <c r="B104" s="66" t="s">
        <v>432</v>
      </c>
      <c r="C104" s="67" t="s">
        <v>451</v>
      </c>
      <c r="D104" s="49">
        <v>88</v>
      </c>
      <c r="E104" s="50">
        <v>10</v>
      </c>
      <c r="F104" s="68">
        <v>880</v>
      </c>
      <c r="G104" s="68">
        <v>788</v>
      </c>
      <c r="H104" s="69">
        <v>0.895454545454546</v>
      </c>
      <c r="I104" s="87">
        <v>68</v>
      </c>
      <c r="J104" s="68">
        <v>5984</v>
      </c>
      <c r="K104" s="88">
        <f t="shared" si="6"/>
        <v>0.128205128205128</v>
      </c>
      <c r="L104" s="89">
        <f t="shared" si="7"/>
        <v>14.28</v>
      </c>
      <c r="N104" s="65" t="s">
        <v>60</v>
      </c>
      <c r="O104" s="66" t="s">
        <v>432</v>
      </c>
      <c r="P104" s="67" t="s">
        <v>452</v>
      </c>
      <c r="Q104" s="67">
        <v>118</v>
      </c>
      <c r="R104" s="93">
        <v>4</v>
      </c>
      <c r="S104" s="68">
        <v>472</v>
      </c>
      <c r="T104" s="68">
        <v>424.3</v>
      </c>
      <c r="U104" s="69">
        <v>0.898940677966102</v>
      </c>
      <c r="V104" s="87">
        <v>45</v>
      </c>
      <c r="W104" s="68">
        <v>5310</v>
      </c>
      <c r="X104" s="75">
        <f t="shared" si="8"/>
        <v>0.0816326530612245</v>
      </c>
      <c r="Y104" s="76">
        <f t="shared" si="9"/>
        <v>23.625</v>
      </c>
    </row>
    <row r="105" spans="1:25">
      <c r="A105" s="56" t="s">
        <v>60</v>
      </c>
      <c r="B105" s="57" t="s">
        <v>453</v>
      </c>
      <c r="C105" s="57" t="s">
        <v>454</v>
      </c>
      <c r="D105" s="39">
        <v>28</v>
      </c>
      <c r="E105" s="53">
        <v>7</v>
      </c>
      <c r="F105" s="58">
        <v>196</v>
      </c>
      <c r="G105" s="58">
        <v>181.8</v>
      </c>
      <c r="H105" s="59">
        <v>0.927551020408163</v>
      </c>
      <c r="I105" s="81">
        <v>109</v>
      </c>
      <c r="J105" s="58">
        <v>3052</v>
      </c>
      <c r="K105" s="82">
        <f t="shared" si="6"/>
        <v>0.0603448275862069</v>
      </c>
      <c r="L105" s="83">
        <f t="shared" si="7"/>
        <v>32.7</v>
      </c>
      <c r="N105" s="56" t="s">
        <v>60</v>
      </c>
      <c r="O105" s="57" t="s">
        <v>453</v>
      </c>
      <c r="P105" s="57" t="s">
        <v>455</v>
      </c>
      <c r="Q105" s="57">
        <v>20</v>
      </c>
      <c r="R105" s="94">
        <v>1</v>
      </c>
      <c r="S105" s="58">
        <v>20</v>
      </c>
      <c r="T105" s="58">
        <v>18</v>
      </c>
      <c r="U105" s="59">
        <v>0.9</v>
      </c>
      <c r="V105" s="81">
        <v>19</v>
      </c>
      <c r="W105" s="58">
        <v>380</v>
      </c>
      <c r="X105" s="75">
        <f t="shared" si="8"/>
        <v>0.05</v>
      </c>
      <c r="Y105" s="76">
        <f t="shared" si="9"/>
        <v>39.9</v>
      </c>
    </row>
    <row r="106" spans="1:25">
      <c r="A106" s="60" t="s">
        <v>60</v>
      </c>
      <c r="B106" s="61" t="s">
        <v>453</v>
      </c>
      <c r="C106" s="62" t="s">
        <v>456</v>
      </c>
      <c r="D106" s="43">
        <v>20</v>
      </c>
      <c r="E106" s="44">
        <v>5</v>
      </c>
      <c r="F106" s="63">
        <v>100</v>
      </c>
      <c r="G106" s="63">
        <v>95.8</v>
      </c>
      <c r="H106" s="64">
        <v>0.958</v>
      </c>
      <c r="I106" s="84">
        <v>116</v>
      </c>
      <c r="J106" s="63">
        <v>2320</v>
      </c>
      <c r="K106" s="85">
        <f t="shared" si="6"/>
        <v>0.0413223140495868</v>
      </c>
      <c r="L106" s="86">
        <f t="shared" si="7"/>
        <v>48.72</v>
      </c>
      <c r="N106" s="60" t="s">
        <v>60</v>
      </c>
      <c r="O106" s="61" t="s">
        <v>453</v>
      </c>
      <c r="P106" s="62" t="s">
        <v>457</v>
      </c>
      <c r="Q106" s="62">
        <v>60</v>
      </c>
      <c r="R106" s="92">
        <v>1</v>
      </c>
      <c r="S106" s="63">
        <v>60</v>
      </c>
      <c r="T106" s="63">
        <v>60</v>
      </c>
      <c r="U106" s="64">
        <v>1</v>
      </c>
      <c r="V106" s="84">
        <v>10</v>
      </c>
      <c r="W106" s="63">
        <v>600</v>
      </c>
      <c r="X106" s="75">
        <f t="shared" si="8"/>
        <v>0.0909090909090909</v>
      </c>
      <c r="Y106" s="76">
        <f t="shared" si="9"/>
        <v>21</v>
      </c>
    </row>
    <row r="107" spans="1:25">
      <c r="A107" s="60" t="s">
        <v>60</v>
      </c>
      <c r="B107" s="61" t="s">
        <v>453</v>
      </c>
      <c r="C107" s="62" t="s">
        <v>458</v>
      </c>
      <c r="D107" s="43">
        <v>20</v>
      </c>
      <c r="E107" s="44">
        <v>5</v>
      </c>
      <c r="F107" s="63">
        <v>100</v>
      </c>
      <c r="G107" s="63">
        <v>98</v>
      </c>
      <c r="H107" s="64">
        <v>0.98</v>
      </c>
      <c r="I107" s="84">
        <v>60</v>
      </c>
      <c r="J107" s="63">
        <v>1200</v>
      </c>
      <c r="K107" s="85">
        <f t="shared" si="6"/>
        <v>0.0769230769230769</v>
      </c>
      <c r="L107" s="86">
        <f t="shared" si="7"/>
        <v>25.2</v>
      </c>
      <c r="N107" s="60" t="s">
        <v>60</v>
      </c>
      <c r="O107" s="61" t="s">
        <v>453</v>
      </c>
      <c r="P107" s="62" t="s">
        <v>459</v>
      </c>
      <c r="Q107" s="62">
        <v>28</v>
      </c>
      <c r="R107" s="92">
        <v>1</v>
      </c>
      <c r="S107" s="63">
        <v>28</v>
      </c>
      <c r="T107" s="63">
        <v>28</v>
      </c>
      <c r="U107" s="64">
        <v>1</v>
      </c>
      <c r="V107" s="84">
        <v>230</v>
      </c>
      <c r="W107" s="63">
        <v>6440</v>
      </c>
      <c r="X107" s="75">
        <f t="shared" si="8"/>
        <v>0.00432900432900433</v>
      </c>
      <c r="Y107" s="76">
        <f t="shared" si="9"/>
        <v>483</v>
      </c>
    </row>
    <row r="108" spans="1:25">
      <c r="A108" s="60" t="s">
        <v>60</v>
      </c>
      <c r="B108" s="61" t="s">
        <v>453</v>
      </c>
      <c r="C108" s="62" t="s">
        <v>460</v>
      </c>
      <c r="D108" s="43">
        <v>88</v>
      </c>
      <c r="E108" s="44">
        <v>5</v>
      </c>
      <c r="F108" s="63">
        <v>440</v>
      </c>
      <c r="G108" s="63">
        <v>396.2</v>
      </c>
      <c r="H108" s="64">
        <v>0.900454545454545</v>
      </c>
      <c r="I108" s="84">
        <v>41</v>
      </c>
      <c r="J108" s="63">
        <v>3608</v>
      </c>
      <c r="K108" s="85">
        <f t="shared" si="6"/>
        <v>0.108695652173913</v>
      </c>
      <c r="L108" s="86">
        <f t="shared" si="7"/>
        <v>17.22</v>
      </c>
      <c r="N108" s="60" t="s">
        <v>60</v>
      </c>
      <c r="O108" s="61" t="s">
        <v>453</v>
      </c>
      <c r="P108" s="62" t="s">
        <v>461</v>
      </c>
      <c r="Q108" s="62">
        <v>28</v>
      </c>
      <c r="R108" s="92">
        <v>1</v>
      </c>
      <c r="S108" s="63">
        <v>28</v>
      </c>
      <c r="T108" s="63">
        <v>28</v>
      </c>
      <c r="U108" s="64">
        <v>1</v>
      </c>
      <c r="V108" s="84">
        <v>116</v>
      </c>
      <c r="W108" s="63">
        <v>3248</v>
      </c>
      <c r="X108" s="75">
        <f t="shared" si="8"/>
        <v>0.00854700854700855</v>
      </c>
      <c r="Y108" s="76">
        <f t="shared" si="9"/>
        <v>243.6</v>
      </c>
    </row>
    <row r="109" spans="1:25">
      <c r="A109" s="60" t="s">
        <v>60</v>
      </c>
      <c r="B109" s="61" t="s">
        <v>453</v>
      </c>
      <c r="C109" s="62" t="s">
        <v>462</v>
      </c>
      <c r="D109" s="43">
        <v>20</v>
      </c>
      <c r="E109" s="44">
        <v>4</v>
      </c>
      <c r="F109" s="63">
        <v>80</v>
      </c>
      <c r="G109" s="63">
        <v>78</v>
      </c>
      <c r="H109" s="64">
        <v>0.975</v>
      </c>
      <c r="I109" s="84">
        <v>66</v>
      </c>
      <c r="J109" s="63">
        <v>1320</v>
      </c>
      <c r="K109" s="85">
        <f t="shared" si="6"/>
        <v>0.0571428571428571</v>
      </c>
      <c r="L109" s="86">
        <f t="shared" si="7"/>
        <v>34.65</v>
      </c>
      <c r="N109" s="60" t="s">
        <v>60</v>
      </c>
      <c r="O109" s="61" t="s">
        <v>453</v>
      </c>
      <c r="P109" s="62" t="s">
        <v>463</v>
      </c>
      <c r="Q109" s="62">
        <v>58</v>
      </c>
      <c r="R109" s="92">
        <v>1</v>
      </c>
      <c r="S109" s="63">
        <v>58</v>
      </c>
      <c r="T109" s="63">
        <v>52.2</v>
      </c>
      <c r="U109" s="64">
        <v>0.9</v>
      </c>
      <c r="V109" s="84">
        <v>33</v>
      </c>
      <c r="W109" s="63">
        <v>1914</v>
      </c>
      <c r="X109" s="75">
        <f t="shared" si="8"/>
        <v>0.0294117647058824</v>
      </c>
      <c r="Y109" s="76">
        <f t="shared" si="9"/>
        <v>69.3</v>
      </c>
    </row>
    <row r="110" spans="1:25">
      <c r="A110" s="60" t="s">
        <v>60</v>
      </c>
      <c r="B110" s="61" t="s">
        <v>453</v>
      </c>
      <c r="C110" s="62" t="s">
        <v>464</v>
      </c>
      <c r="D110" s="43">
        <v>28</v>
      </c>
      <c r="E110" s="44">
        <v>4</v>
      </c>
      <c r="F110" s="63">
        <v>112</v>
      </c>
      <c r="G110" s="63">
        <v>99.8</v>
      </c>
      <c r="H110" s="64">
        <v>0.891071428571429</v>
      </c>
      <c r="I110" s="84">
        <v>276</v>
      </c>
      <c r="J110" s="63">
        <v>7728</v>
      </c>
      <c r="K110" s="85">
        <f t="shared" si="6"/>
        <v>0.0142857142857143</v>
      </c>
      <c r="L110" s="86">
        <f t="shared" si="7"/>
        <v>144.9</v>
      </c>
      <c r="N110" s="60" t="s">
        <v>60</v>
      </c>
      <c r="O110" s="61" t="s">
        <v>453</v>
      </c>
      <c r="P110" s="62" t="s">
        <v>465</v>
      </c>
      <c r="Q110" s="62">
        <v>58</v>
      </c>
      <c r="R110" s="92">
        <v>1</v>
      </c>
      <c r="S110" s="63">
        <v>58</v>
      </c>
      <c r="T110" s="63">
        <v>58</v>
      </c>
      <c r="U110" s="64">
        <v>1</v>
      </c>
      <c r="V110" s="84">
        <v>112</v>
      </c>
      <c r="W110" s="63">
        <v>6496</v>
      </c>
      <c r="X110" s="75">
        <f t="shared" si="8"/>
        <v>0.00884955752212389</v>
      </c>
      <c r="Y110" s="76">
        <f t="shared" si="9"/>
        <v>235.2</v>
      </c>
    </row>
    <row r="111" spans="1:25">
      <c r="A111" s="60" t="s">
        <v>60</v>
      </c>
      <c r="B111" s="61" t="s">
        <v>453</v>
      </c>
      <c r="C111" s="62" t="s">
        <v>466</v>
      </c>
      <c r="D111" s="43">
        <v>20</v>
      </c>
      <c r="E111" s="44">
        <v>3</v>
      </c>
      <c r="F111" s="63">
        <v>60</v>
      </c>
      <c r="G111" s="63">
        <v>56</v>
      </c>
      <c r="H111" s="64">
        <v>0.933333333333333</v>
      </c>
      <c r="I111" s="84">
        <v>60</v>
      </c>
      <c r="J111" s="63">
        <v>1200</v>
      </c>
      <c r="K111" s="85">
        <f t="shared" si="6"/>
        <v>0.0476190476190476</v>
      </c>
      <c r="L111" s="86">
        <f t="shared" si="7"/>
        <v>42</v>
      </c>
      <c r="N111" s="60" t="s">
        <v>60</v>
      </c>
      <c r="O111" s="61" t="s">
        <v>453</v>
      </c>
      <c r="P111" s="62" t="s">
        <v>467</v>
      </c>
      <c r="Q111" s="62">
        <v>28</v>
      </c>
      <c r="R111" s="92">
        <v>1</v>
      </c>
      <c r="S111" s="63">
        <v>28</v>
      </c>
      <c r="T111" s="63">
        <v>28</v>
      </c>
      <c r="U111" s="64">
        <v>1</v>
      </c>
      <c r="V111" s="84">
        <v>146</v>
      </c>
      <c r="W111" s="63">
        <v>4088</v>
      </c>
      <c r="X111" s="75">
        <f t="shared" si="8"/>
        <v>0.00680272108843537</v>
      </c>
      <c r="Y111" s="76">
        <f t="shared" si="9"/>
        <v>306.6</v>
      </c>
    </row>
    <row r="112" spans="1:25">
      <c r="A112" s="60" t="s">
        <v>60</v>
      </c>
      <c r="B112" s="61" t="s">
        <v>453</v>
      </c>
      <c r="C112" s="62" t="s">
        <v>468</v>
      </c>
      <c r="D112" s="43">
        <v>20</v>
      </c>
      <c r="E112" s="44">
        <v>3</v>
      </c>
      <c r="F112" s="63">
        <v>60</v>
      </c>
      <c r="G112" s="63">
        <v>60</v>
      </c>
      <c r="H112" s="64">
        <v>1</v>
      </c>
      <c r="I112" s="84">
        <v>152</v>
      </c>
      <c r="J112" s="63">
        <v>3040</v>
      </c>
      <c r="K112" s="85">
        <f t="shared" si="6"/>
        <v>0.0193548387096774</v>
      </c>
      <c r="L112" s="86">
        <f t="shared" si="7"/>
        <v>106.4</v>
      </c>
      <c r="N112" s="60" t="s">
        <v>60</v>
      </c>
      <c r="O112" s="61" t="s">
        <v>453</v>
      </c>
      <c r="P112" s="62" t="s">
        <v>469</v>
      </c>
      <c r="Q112" s="62">
        <v>28</v>
      </c>
      <c r="R112" s="92">
        <v>1</v>
      </c>
      <c r="S112" s="63">
        <v>28</v>
      </c>
      <c r="T112" s="63">
        <v>28</v>
      </c>
      <c r="U112" s="64">
        <v>1</v>
      </c>
      <c r="V112" s="84">
        <v>184</v>
      </c>
      <c r="W112" s="63">
        <v>5152</v>
      </c>
      <c r="X112" s="75">
        <f t="shared" si="8"/>
        <v>0.00540540540540541</v>
      </c>
      <c r="Y112" s="76">
        <f t="shared" si="9"/>
        <v>386.4</v>
      </c>
    </row>
    <row r="113" spans="1:25">
      <c r="A113" s="60" t="s">
        <v>60</v>
      </c>
      <c r="B113" s="61" t="s">
        <v>453</v>
      </c>
      <c r="C113" s="62" t="s">
        <v>470</v>
      </c>
      <c r="D113" s="43">
        <v>60</v>
      </c>
      <c r="E113" s="44">
        <v>3</v>
      </c>
      <c r="F113" s="63">
        <v>180</v>
      </c>
      <c r="G113" s="63">
        <v>150</v>
      </c>
      <c r="H113" s="64">
        <v>0.833333333333333</v>
      </c>
      <c r="I113" s="84">
        <v>48</v>
      </c>
      <c r="J113" s="63">
        <v>2880</v>
      </c>
      <c r="K113" s="85">
        <f t="shared" si="6"/>
        <v>0.0588235294117647</v>
      </c>
      <c r="L113" s="86">
        <f t="shared" si="7"/>
        <v>33.6</v>
      </c>
      <c r="N113" s="60" t="s">
        <v>60</v>
      </c>
      <c r="O113" s="61" t="s">
        <v>453</v>
      </c>
      <c r="P113" s="62" t="s">
        <v>471</v>
      </c>
      <c r="Q113" s="62">
        <v>28</v>
      </c>
      <c r="R113" s="92">
        <v>1</v>
      </c>
      <c r="S113" s="63">
        <v>28</v>
      </c>
      <c r="T113" s="63">
        <v>25.2</v>
      </c>
      <c r="U113" s="64">
        <v>0.9</v>
      </c>
      <c r="V113" s="84">
        <v>65</v>
      </c>
      <c r="W113" s="63">
        <v>1820</v>
      </c>
      <c r="X113" s="75">
        <f t="shared" si="8"/>
        <v>0.0151515151515152</v>
      </c>
      <c r="Y113" s="76">
        <f t="shared" si="9"/>
        <v>136.5</v>
      </c>
    </row>
    <row r="114" spans="1:25">
      <c r="A114" s="65" t="s">
        <v>60</v>
      </c>
      <c r="B114" s="66" t="s">
        <v>453</v>
      </c>
      <c r="C114" s="67" t="s">
        <v>472</v>
      </c>
      <c r="D114" s="49">
        <v>20</v>
      </c>
      <c r="E114" s="50">
        <v>2</v>
      </c>
      <c r="F114" s="68">
        <v>40</v>
      </c>
      <c r="G114" s="68">
        <v>48</v>
      </c>
      <c r="H114" s="69">
        <v>1.2</v>
      </c>
      <c r="I114" s="87">
        <v>183</v>
      </c>
      <c r="J114" s="68">
        <v>3660</v>
      </c>
      <c r="K114" s="88">
        <f t="shared" si="6"/>
        <v>0.0108108108108108</v>
      </c>
      <c r="L114" s="89">
        <f t="shared" si="7"/>
        <v>192.15</v>
      </c>
      <c r="N114" s="65" t="s">
        <v>60</v>
      </c>
      <c r="O114" s="66" t="s">
        <v>453</v>
      </c>
      <c r="P114" s="67" t="s">
        <v>473</v>
      </c>
      <c r="Q114" s="67">
        <v>58</v>
      </c>
      <c r="R114" s="93">
        <v>1</v>
      </c>
      <c r="S114" s="68">
        <v>58</v>
      </c>
      <c r="T114" s="68">
        <v>55.1</v>
      </c>
      <c r="U114" s="69">
        <v>0.95</v>
      </c>
      <c r="V114" s="87">
        <v>34</v>
      </c>
      <c r="W114" s="68">
        <v>1972</v>
      </c>
      <c r="X114" s="75">
        <f t="shared" si="8"/>
        <v>0.0285714285714286</v>
      </c>
      <c r="Y114" s="76">
        <f t="shared" si="9"/>
        <v>71.4</v>
      </c>
    </row>
    <row r="115" spans="1:25">
      <c r="A115" s="56" t="s">
        <v>60</v>
      </c>
      <c r="B115" s="57" t="s">
        <v>474</v>
      </c>
      <c r="C115" s="57" t="s">
        <v>475</v>
      </c>
      <c r="D115" s="39">
        <v>158</v>
      </c>
      <c r="E115" s="53">
        <v>50</v>
      </c>
      <c r="F115" s="58">
        <v>7900</v>
      </c>
      <c r="G115" s="58">
        <v>10394.4</v>
      </c>
      <c r="H115" s="59">
        <v>1.31574683544304</v>
      </c>
      <c r="I115" s="81">
        <v>310</v>
      </c>
      <c r="J115" s="58">
        <v>48980</v>
      </c>
      <c r="K115" s="82">
        <f t="shared" si="6"/>
        <v>0.138888888888889</v>
      </c>
      <c r="L115" s="83">
        <f t="shared" si="7"/>
        <v>13.02</v>
      </c>
      <c r="N115" s="56" t="s">
        <v>60</v>
      </c>
      <c r="O115" s="57" t="s">
        <v>474</v>
      </c>
      <c r="P115" s="57" t="s">
        <v>476</v>
      </c>
      <c r="Q115" s="57">
        <v>179</v>
      </c>
      <c r="R115" s="94">
        <v>1</v>
      </c>
      <c r="S115" s="58">
        <v>179</v>
      </c>
      <c r="T115" s="58">
        <v>179</v>
      </c>
      <c r="U115" s="59">
        <v>1</v>
      </c>
      <c r="V115" s="81">
        <v>49</v>
      </c>
      <c r="W115" s="58">
        <v>8771</v>
      </c>
      <c r="X115" s="75">
        <f t="shared" si="8"/>
        <v>0.02</v>
      </c>
      <c r="Y115" s="76">
        <f t="shared" si="9"/>
        <v>102.9</v>
      </c>
    </row>
    <row r="116" spans="1:25">
      <c r="A116" s="60" t="s">
        <v>60</v>
      </c>
      <c r="B116" s="61" t="s">
        <v>474</v>
      </c>
      <c r="C116" s="62" t="s">
        <v>477</v>
      </c>
      <c r="D116" s="43">
        <v>238</v>
      </c>
      <c r="E116" s="44">
        <v>28</v>
      </c>
      <c r="F116" s="63">
        <v>6664</v>
      </c>
      <c r="G116" s="63">
        <v>5979.24</v>
      </c>
      <c r="H116" s="64">
        <v>0.897244897959184</v>
      </c>
      <c r="I116" s="84">
        <v>177</v>
      </c>
      <c r="J116" s="63">
        <v>42126</v>
      </c>
      <c r="K116" s="85">
        <f t="shared" si="6"/>
        <v>0.136585365853659</v>
      </c>
      <c r="L116" s="86">
        <f t="shared" si="7"/>
        <v>13.275</v>
      </c>
      <c r="N116" s="60" t="s">
        <v>60</v>
      </c>
      <c r="O116" s="61" t="s">
        <v>474</v>
      </c>
      <c r="P116" s="62" t="s">
        <v>478</v>
      </c>
      <c r="Q116" s="62">
        <v>178</v>
      </c>
      <c r="R116" s="92">
        <v>1</v>
      </c>
      <c r="S116" s="63">
        <v>178</v>
      </c>
      <c r="T116" s="63">
        <v>125</v>
      </c>
      <c r="U116" s="64">
        <v>0.702247191011236</v>
      </c>
      <c r="V116" s="84">
        <v>137</v>
      </c>
      <c r="W116" s="63">
        <v>24386</v>
      </c>
      <c r="X116" s="75">
        <f t="shared" si="8"/>
        <v>0.0072463768115942</v>
      </c>
      <c r="Y116" s="76">
        <f t="shared" si="9"/>
        <v>287.7</v>
      </c>
    </row>
    <row r="117" spans="1:25">
      <c r="A117" s="60" t="s">
        <v>60</v>
      </c>
      <c r="B117" s="61" t="s">
        <v>474</v>
      </c>
      <c r="C117" s="62" t="s">
        <v>479</v>
      </c>
      <c r="D117" s="43">
        <v>238</v>
      </c>
      <c r="E117" s="44">
        <v>27</v>
      </c>
      <c r="F117" s="63">
        <v>6426</v>
      </c>
      <c r="G117" s="63">
        <v>5552.14</v>
      </c>
      <c r="H117" s="64">
        <v>0.864011826953003</v>
      </c>
      <c r="I117" s="84">
        <v>177</v>
      </c>
      <c r="J117" s="63">
        <v>42126</v>
      </c>
      <c r="K117" s="85">
        <f t="shared" si="6"/>
        <v>0.132352941176471</v>
      </c>
      <c r="L117" s="86">
        <f t="shared" si="7"/>
        <v>13.7666666666667</v>
      </c>
      <c r="N117" s="60" t="s">
        <v>60</v>
      </c>
      <c r="O117" s="61" t="s">
        <v>474</v>
      </c>
      <c r="P117" s="62" t="s">
        <v>480</v>
      </c>
      <c r="Q117" s="62">
        <v>298</v>
      </c>
      <c r="R117" s="92">
        <v>1</v>
      </c>
      <c r="S117" s="63">
        <v>298</v>
      </c>
      <c r="T117" s="63">
        <v>298</v>
      </c>
      <c r="U117" s="64">
        <v>1</v>
      </c>
      <c r="V117" s="84">
        <v>18</v>
      </c>
      <c r="W117" s="63">
        <v>5364</v>
      </c>
      <c r="X117" s="75">
        <f t="shared" si="8"/>
        <v>0.0526315789473684</v>
      </c>
      <c r="Y117" s="76">
        <f t="shared" si="9"/>
        <v>37.8</v>
      </c>
    </row>
    <row r="118" spans="1:25">
      <c r="A118" s="60" t="s">
        <v>60</v>
      </c>
      <c r="B118" s="61" t="s">
        <v>474</v>
      </c>
      <c r="C118" s="62" t="s">
        <v>481</v>
      </c>
      <c r="D118" s="43">
        <v>238</v>
      </c>
      <c r="E118" s="44">
        <v>25</v>
      </c>
      <c r="F118" s="63">
        <v>5950</v>
      </c>
      <c r="G118" s="63">
        <v>5218.3</v>
      </c>
      <c r="H118" s="64">
        <v>0.877025210084034</v>
      </c>
      <c r="I118" s="84">
        <v>152</v>
      </c>
      <c r="J118" s="63">
        <v>36176</v>
      </c>
      <c r="K118" s="85">
        <f t="shared" si="6"/>
        <v>0.141242937853107</v>
      </c>
      <c r="L118" s="86">
        <f t="shared" si="7"/>
        <v>12.768</v>
      </c>
      <c r="N118" s="60" t="s">
        <v>60</v>
      </c>
      <c r="O118" s="61" t="s">
        <v>474</v>
      </c>
      <c r="P118" s="62" t="s">
        <v>482</v>
      </c>
      <c r="Q118" s="62">
        <v>368</v>
      </c>
      <c r="R118" s="92">
        <v>1</v>
      </c>
      <c r="S118" s="63">
        <v>368</v>
      </c>
      <c r="T118" s="63">
        <v>258</v>
      </c>
      <c r="U118" s="64">
        <v>0.701086956521739</v>
      </c>
      <c r="V118" s="84">
        <v>3</v>
      </c>
      <c r="W118" s="63">
        <v>1104</v>
      </c>
      <c r="X118" s="75">
        <f t="shared" si="8"/>
        <v>0.25</v>
      </c>
      <c r="Y118" s="76">
        <f t="shared" si="9"/>
        <v>6.3</v>
      </c>
    </row>
    <row r="119" spans="1:25">
      <c r="A119" s="60" t="s">
        <v>60</v>
      </c>
      <c r="B119" s="61" t="s">
        <v>474</v>
      </c>
      <c r="C119" s="62" t="s">
        <v>483</v>
      </c>
      <c r="D119" s="43">
        <v>238</v>
      </c>
      <c r="E119" s="44">
        <v>25</v>
      </c>
      <c r="F119" s="63">
        <v>5950</v>
      </c>
      <c r="G119" s="63">
        <v>5105.98</v>
      </c>
      <c r="H119" s="64">
        <v>0.858147899159664</v>
      </c>
      <c r="I119" s="84">
        <v>228</v>
      </c>
      <c r="J119" s="63">
        <v>54264</v>
      </c>
      <c r="K119" s="85">
        <f t="shared" si="6"/>
        <v>0.0988142292490119</v>
      </c>
      <c r="L119" s="86">
        <f t="shared" si="7"/>
        <v>19.152</v>
      </c>
      <c r="N119" s="60" t="s">
        <v>60</v>
      </c>
      <c r="O119" s="61" t="s">
        <v>474</v>
      </c>
      <c r="P119" s="62" t="s">
        <v>484</v>
      </c>
      <c r="Q119" s="62">
        <v>218</v>
      </c>
      <c r="R119" s="92">
        <v>1</v>
      </c>
      <c r="S119" s="63">
        <v>218</v>
      </c>
      <c r="T119" s="63">
        <v>196.2</v>
      </c>
      <c r="U119" s="64">
        <v>0.9</v>
      </c>
      <c r="V119" s="84">
        <v>94</v>
      </c>
      <c r="W119" s="63">
        <v>20492</v>
      </c>
      <c r="X119" s="75">
        <f t="shared" si="8"/>
        <v>0.0105263157894737</v>
      </c>
      <c r="Y119" s="76">
        <f t="shared" si="9"/>
        <v>197.4</v>
      </c>
    </row>
    <row r="120" spans="1:25">
      <c r="A120" s="60" t="s">
        <v>60</v>
      </c>
      <c r="B120" s="61" t="s">
        <v>474</v>
      </c>
      <c r="C120" s="62" t="s">
        <v>485</v>
      </c>
      <c r="D120" s="43">
        <v>328</v>
      </c>
      <c r="E120" s="44">
        <v>23</v>
      </c>
      <c r="F120" s="63">
        <v>7544</v>
      </c>
      <c r="G120" s="63">
        <v>6722.78</v>
      </c>
      <c r="H120" s="64">
        <v>0.89114262990456</v>
      </c>
      <c r="I120" s="84">
        <v>122</v>
      </c>
      <c r="J120" s="63">
        <v>40016</v>
      </c>
      <c r="K120" s="85">
        <f t="shared" si="6"/>
        <v>0.158620689655172</v>
      </c>
      <c r="L120" s="86">
        <f t="shared" si="7"/>
        <v>11.1391304347826</v>
      </c>
      <c r="N120" s="60" t="s">
        <v>60</v>
      </c>
      <c r="O120" s="61" t="s">
        <v>474</v>
      </c>
      <c r="P120" s="62" t="s">
        <v>486</v>
      </c>
      <c r="Q120" s="62">
        <v>218</v>
      </c>
      <c r="R120" s="92">
        <v>1</v>
      </c>
      <c r="S120" s="63">
        <v>218</v>
      </c>
      <c r="T120" s="63">
        <v>218</v>
      </c>
      <c r="U120" s="64">
        <v>1</v>
      </c>
      <c r="V120" s="84">
        <v>51</v>
      </c>
      <c r="W120" s="63">
        <v>11118</v>
      </c>
      <c r="X120" s="75">
        <f t="shared" si="8"/>
        <v>0.0192307692307692</v>
      </c>
      <c r="Y120" s="76">
        <f t="shared" si="9"/>
        <v>107.1</v>
      </c>
    </row>
    <row r="121" spans="1:25">
      <c r="A121" s="60" t="s">
        <v>60</v>
      </c>
      <c r="B121" s="61" t="s">
        <v>474</v>
      </c>
      <c r="C121" s="62" t="s">
        <v>487</v>
      </c>
      <c r="D121" s="43">
        <v>328</v>
      </c>
      <c r="E121" s="44">
        <v>21</v>
      </c>
      <c r="F121" s="63">
        <v>6888</v>
      </c>
      <c r="G121" s="63">
        <v>6100.08</v>
      </c>
      <c r="H121" s="64">
        <v>0.885609756097561</v>
      </c>
      <c r="I121" s="84">
        <v>62</v>
      </c>
      <c r="J121" s="63">
        <v>20336</v>
      </c>
      <c r="K121" s="85">
        <f t="shared" si="6"/>
        <v>0.253012048192771</v>
      </c>
      <c r="L121" s="86">
        <f t="shared" si="7"/>
        <v>6.2</v>
      </c>
      <c r="N121" s="60" t="s">
        <v>60</v>
      </c>
      <c r="O121" s="61" t="s">
        <v>474</v>
      </c>
      <c r="P121" s="62" t="s">
        <v>488</v>
      </c>
      <c r="Q121" s="62">
        <v>368</v>
      </c>
      <c r="R121" s="92">
        <v>1</v>
      </c>
      <c r="S121" s="63">
        <v>368</v>
      </c>
      <c r="T121" s="63">
        <v>294.4</v>
      </c>
      <c r="U121" s="64">
        <v>0.8</v>
      </c>
      <c r="V121" s="84">
        <v>11</v>
      </c>
      <c r="W121" s="63">
        <v>4048</v>
      </c>
      <c r="X121" s="75">
        <f t="shared" si="8"/>
        <v>0.0833333333333333</v>
      </c>
      <c r="Y121" s="76">
        <f t="shared" si="9"/>
        <v>23.1</v>
      </c>
    </row>
    <row r="122" spans="1:25">
      <c r="A122" s="60" t="s">
        <v>60</v>
      </c>
      <c r="B122" s="61" t="s">
        <v>474</v>
      </c>
      <c r="C122" s="62" t="s">
        <v>489</v>
      </c>
      <c r="D122" s="43">
        <v>328</v>
      </c>
      <c r="E122" s="44">
        <v>19</v>
      </c>
      <c r="F122" s="63">
        <v>6232</v>
      </c>
      <c r="G122" s="63">
        <v>5594.9</v>
      </c>
      <c r="H122" s="64">
        <v>0.897769576379974</v>
      </c>
      <c r="I122" s="84">
        <v>173</v>
      </c>
      <c r="J122" s="63">
        <v>56744</v>
      </c>
      <c r="K122" s="85">
        <f t="shared" si="6"/>
        <v>0.0989583333333333</v>
      </c>
      <c r="L122" s="86">
        <f t="shared" si="7"/>
        <v>19.1210526315789</v>
      </c>
      <c r="N122" s="60" t="s">
        <v>60</v>
      </c>
      <c r="O122" s="61" t="s">
        <v>474</v>
      </c>
      <c r="P122" s="62" t="s">
        <v>490</v>
      </c>
      <c r="Q122" s="62">
        <v>158</v>
      </c>
      <c r="R122" s="92">
        <v>1</v>
      </c>
      <c r="S122" s="63">
        <v>158</v>
      </c>
      <c r="T122" s="63">
        <v>214.4</v>
      </c>
      <c r="U122" s="64">
        <v>1.35696202531646</v>
      </c>
      <c r="V122" s="84">
        <v>15</v>
      </c>
      <c r="W122" s="63">
        <v>2370</v>
      </c>
      <c r="X122" s="75">
        <f t="shared" si="8"/>
        <v>0.0625</v>
      </c>
      <c r="Y122" s="76">
        <f t="shared" si="9"/>
        <v>31.5</v>
      </c>
    </row>
    <row r="123" spans="1:25">
      <c r="A123" s="60" t="s">
        <v>60</v>
      </c>
      <c r="B123" s="61" t="s">
        <v>474</v>
      </c>
      <c r="C123" s="62" t="s">
        <v>491</v>
      </c>
      <c r="D123" s="43">
        <v>158</v>
      </c>
      <c r="E123" s="44">
        <v>14</v>
      </c>
      <c r="F123" s="63">
        <v>2212</v>
      </c>
      <c r="G123" s="63">
        <v>2884.6</v>
      </c>
      <c r="H123" s="64">
        <v>1.30406871609403</v>
      </c>
      <c r="I123" s="84">
        <v>131</v>
      </c>
      <c r="J123" s="63">
        <v>20698</v>
      </c>
      <c r="K123" s="85">
        <f t="shared" si="6"/>
        <v>0.096551724137931</v>
      </c>
      <c r="L123" s="86">
        <f t="shared" si="7"/>
        <v>19.65</v>
      </c>
      <c r="N123" s="60" t="s">
        <v>60</v>
      </c>
      <c r="O123" s="61" t="s">
        <v>474</v>
      </c>
      <c r="P123" s="62" t="s">
        <v>492</v>
      </c>
      <c r="Q123" s="62">
        <v>128</v>
      </c>
      <c r="R123" s="92">
        <v>1</v>
      </c>
      <c r="S123" s="63">
        <v>128</v>
      </c>
      <c r="T123" s="63">
        <v>89</v>
      </c>
      <c r="U123" s="64">
        <v>0.6953125</v>
      </c>
      <c r="V123" s="84">
        <v>95</v>
      </c>
      <c r="W123" s="63">
        <v>12160</v>
      </c>
      <c r="X123" s="75">
        <f t="shared" si="8"/>
        <v>0.0104166666666667</v>
      </c>
      <c r="Y123" s="76">
        <f t="shared" si="9"/>
        <v>199.5</v>
      </c>
    </row>
    <row r="124" spans="1:25">
      <c r="A124" s="65" t="s">
        <v>60</v>
      </c>
      <c r="B124" s="66" t="s">
        <v>474</v>
      </c>
      <c r="C124" s="67" t="s">
        <v>493</v>
      </c>
      <c r="D124" s="49">
        <v>238</v>
      </c>
      <c r="E124" s="50">
        <v>14</v>
      </c>
      <c r="F124" s="68">
        <v>3332</v>
      </c>
      <c r="G124" s="68">
        <v>2913</v>
      </c>
      <c r="H124" s="69">
        <v>0.874249699879952</v>
      </c>
      <c r="I124" s="87">
        <v>74</v>
      </c>
      <c r="J124" s="68">
        <v>17612</v>
      </c>
      <c r="K124" s="88">
        <f t="shared" si="6"/>
        <v>0.159090909090909</v>
      </c>
      <c r="L124" s="89">
        <f t="shared" si="7"/>
        <v>11.1</v>
      </c>
      <c r="N124" s="65" t="s">
        <v>60</v>
      </c>
      <c r="O124" s="66" t="s">
        <v>474</v>
      </c>
      <c r="P124" s="67" t="s">
        <v>494</v>
      </c>
      <c r="Q124" s="67">
        <v>298</v>
      </c>
      <c r="R124" s="93">
        <v>1</v>
      </c>
      <c r="S124" s="68">
        <v>298</v>
      </c>
      <c r="T124" s="68">
        <v>253.3</v>
      </c>
      <c r="U124" s="69">
        <v>0.85</v>
      </c>
      <c r="V124" s="87">
        <v>99</v>
      </c>
      <c r="W124" s="68">
        <v>29502</v>
      </c>
      <c r="X124" s="75">
        <f t="shared" si="8"/>
        <v>0.01</v>
      </c>
      <c r="Y124" s="76">
        <f t="shared" si="9"/>
        <v>207.9</v>
      </c>
    </row>
    <row r="125" spans="1:25">
      <c r="A125" s="56" t="s">
        <v>60</v>
      </c>
      <c r="B125" s="57" t="s">
        <v>495</v>
      </c>
      <c r="C125" s="57" t="s">
        <v>496</v>
      </c>
      <c r="D125" s="39">
        <v>48</v>
      </c>
      <c r="E125" s="53">
        <v>53</v>
      </c>
      <c r="F125" s="58">
        <v>2544</v>
      </c>
      <c r="G125" s="58">
        <v>2323.2</v>
      </c>
      <c r="H125" s="59">
        <v>0.913207547169811</v>
      </c>
      <c r="I125" s="81">
        <v>188</v>
      </c>
      <c r="J125" s="58">
        <v>9024</v>
      </c>
      <c r="K125" s="82">
        <f t="shared" si="6"/>
        <v>0.219917012448133</v>
      </c>
      <c r="L125" s="83">
        <f t="shared" si="7"/>
        <v>7.44905660377359</v>
      </c>
      <c r="N125" s="61" t="s">
        <v>60</v>
      </c>
      <c r="O125" s="62" t="s">
        <v>495</v>
      </c>
      <c r="P125" s="62" t="s">
        <v>497</v>
      </c>
      <c r="Q125" s="62">
        <v>50</v>
      </c>
      <c r="R125" s="92">
        <v>1</v>
      </c>
      <c r="S125" s="63">
        <v>50</v>
      </c>
      <c r="T125" s="63">
        <v>50</v>
      </c>
      <c r="U125" s="64">
        <v>1</v>
      </c>
      <c r="V125" s="84">
        <v>2</v>
      </c>
      <c r="W125" s="63">
        <v>100</v>
      </c>
      <c r="X125" s="75">
        <f t="shared" si="8"/>
        <v>0.333333333333333</v>
      </c>
      <c r="Y125" s="76">
        <f t="shared" si="9"/>
        <v>4.2</v>
      </c>
    </row>
    <row r="126" spans="1:25">
      <c r="A126" s="60" t="s">
        <v>60</v>
      </c>
      <c r="B126" s="61" t="s">
        <v>495</v>
      </c>
      <c r="C126" s="62" t="s">
        <v>498</v>
      </c>
      <c r="D126" s="43">
        <v>48</v>
      </c>
      <c r="E126" s="44">
        <v>37</v>
      </c>
      <c r="F126" s="63">
        <v>1776</v>
      </c>
      <c r="G126" s="63">
        <v>1663.04</v>
      </c>
      <c r="H126" s="64">
        <v>0.936396396396396</v>
      </c>
      <c r="I126" s="84">
        <v>195</v>
      </c>
      <c r="J126" s="63">
        <v>9360</v>
      </c>
      <c r="K126" s="85">
        <f t="shared" si="6"/>
        <v>0.15948275862069</v>
      </c>
      <c r="L126" s="86">
        <f t="shared" si="7"/>
        <v>11.0675675675676</v>
      </c>
      <c r="N126" s="61" t="s">
        <v>60</v>
      </c>
      <c r="O126" s="61" t="s">
        <v>495</v>
      </c>
      <c r="P126" s="62" t="s">
        <v>499</v>
      </c>
      <c r="Q126" s="62">
        <v>38</v>
      </c>
      <c r="R126" s="92">
        <v>1</v>
      </c>
      <c r="S126" s="63">
        <v>38</v>
      </c>
      <c r="T126" s="63">
        <v>34.2</v>
      </c>
      <c r="U126" s="64">
        <v>0.9</v>
      </c>
      <c r="V126" s="84">
        <v>10</v>
      </c>
      <c r="W126" s="63">
        <v>380</v>
      </c>
      <c r="X126" s="75">
        <f t="shared" si="8"/>
        <v>0.0909090909090909</v>
      </c>
      <c r="Y126" s="76">
        <f t="shared" si="9"/>
        <v>21</v>
      </c>
    </row>
    <row r="127" spans="1:25">
      <c r="A127" s="60" t="s">
        <v>60</v>
      </c>
      <c r="B127" s="61" t="s">
        <v>495</v>
      </c>
      <c r="C127" s="62" t="s">
        <v>500</v>
      </c>
      <c r="D127" s="43">
        <v>158</v>
      </c>
      <c r="E127" s="44">
        <v>31</v>
      </c>
      <c r="F127" s="63">
        <v>4898</v>
      </c>
      <c r="G127" s="63">
        <v>4309</v>
      </c>
      <c r="H127" s="64">
        <v>0.879746835443038</v>
      </c>
      <c r="I127" s="84">
        <v>134</v>
      </c>
      <c r="J127" s="63">
        <v>21172</v>
      </c>
      <c r="K127" s="85">
        <f t="shared" si="6"/>
        <v>0.187878787878788</v>
      </c>
      <c r="L127" s="86">
        <f t="shared" si="7"/>
        <v>9.07741935483871</v>
      </c>
      <c r="N127" s="61" t="s">
        <v>60</v>
      </c>
      <c r="O127" s="61" t="s">
        <v>495</v>
      </c>
      <c r="P127" s="62" t="s">
        <v>501</v>
      </c>
      <c r="Q127" s="62">
        <v>38</v>
      </c>
      <c r="R127" s="92">
        <v>1</v>
      </c>
      <c r="S127" s="63">
        <v>38</v>
      </c>
      <c r="T127" s="63">
        <v>38</v>
      </c>
      <c r="U127" s="64">
        <v>1</v>
      </c>
      <c r="V127" s="84">
        <v>125</v>
      </c>
      <c r="W127" s="63">
        <v>4750</v>
      </c>
      <c r="X127" s="75">
        <f t="shared" si="8"/>
        <v>0.00793650793650794</v>
      </c>
      <c r="Y127" s="76">
        <f t="shared" si="9"/>
        <v>262.5</v>
      </c>
    </row>
    <row r="128" spans="1:25">
      <c r="A128" s="60" t="s">
        <v>60</v>
      </c>
      <c r="B128" s="61" t="s">
        <v>495</v>
      </c>
      <c r="C128" s="62" t="s">
        <v>502</v>
      </c>
      <c r="D128" s="43">
        <v>158</v>
      </c>
      <c r="E128" s="44">
        <v>31</v>
      </c>
      <c r="F128" s="63">
        <v>4898</v>
      </c>
      <c r="G128" s="63">
        <v>4251.74</v>
      </c>
      <c r="H128" s="64">
        <v>0.868056349530421</v>
      </c>
      <c r="I128" s="84">
        <v>230</v>
      </c>
      <c r="J128" s="63">
        <v>36340</v>
      </c>
      <c r="K128" s="85">
        <f t="shared" si="6"/>
        <v>0.118773946360153</v>
      </c>
      <c r="L128" s="86">
        <f t="shared" si="7"/>
        <v>15.5806451612903</v>
      </c>
      <c r="N128" s="61" t="s">
        <v>60</v>
      </c>
      <c r="O128" s="61" t="s">
        <v>495</v>
      </c>
      <c r="P128" s="62" t="s">
        <v>503</v>
      </c>
      <c r="Q128" s="62">
        <v>38</v>
      </c>
      <c r="R128" s="92">
        <v>1</v>
      </c>
      <c r="S128" s="63">
        <v>38</v>
      </c>
      <c r="T128" s="63">
        <v>32.3</v>
      </c>
      <c r="U128" s="64">
        <v>0.85</v>
      </c>
      <c r="V128" s="84">
        <v>23</v>
      </c>
      <c r="W128" s="63">
        <v>874</v>
      </c>
      <c r="X128" s="75">
        <f t="shared" si="8"/>
        <v>0.0416666666666667</v>
      </c>
      <c r="Y128" s="76">
        <f t="shared" si="9"/>
        <v>48.3</v>
      </c>
    </row>
    <row r="129" spans="1:25">
      <c r="A129" s="60" t="s">
        <v>60</v>
      </c>
      <c r="B129" s="61" t="s">
        <v>495</v>
      </c>
      <c r="C129" s="62" t="s">
        <v>504</v>
      </c>
      <c r="D129" s="43">
        <v>60</v>
      </c>
      <c r="E129" s="44">
        <v>29</v>
      </c>
      <c r="F129" s="63">
        <v>1740</v>
      </c>
      <c r="G129" s="63">
        <v>1618.6</v>
      </c>
      <c r="H129" s="64">
        <v>0.930229885057471</v>
      </c>
      <c r="I129" s="84">
        <v>227</v>
      </c>
      <c r="J129" s="63">
        <v>13620</v>
      </c>
      <c r="K129" s="85">
        <f t="shared" si="6"/>
        <v>0.11328125</v>
      </c>
      <c r="L129" s="86">
        <f t="shared" si="7"/>
        <v>16.4379310344828</v>
      </c>
      <c r="N129" s="61" t="s">
        <v>60</v>
      </c>
      <c r="O129" s="61" t="s">
        <v>495</v>
      </c>
      <c r="P129" s="62" t="s">
        <v>505</v>
      </c>
      <c r="Q129" s="62">
        <v>38</v>
      </c>
      <c r="R129" s="92">
        <v>1</v>
      </c>
      <c r="S129" s="63">
        <v>38</v>
      </c>
      <c r="T129" s="63">
        <v>38</v>
      </c>
      <c r="U129" s="64">
        <v>1</v>
      </c>
      <c r="V129" s="84">
        <v>6</v>
      </c>
      <c r="W129" s="63">
        <v>228</v>
      </c>
      <c r="X129" s="75">
        <f t="shared" si="8"/>
        <v>0.142857142857143</v>
      </c>
      <c r="Y129" s="76">
        <f t="shared" si="9"/>
        <v>12.6</v>
      </c>
    </row>
    <row r="130" spans="1:25">
      <c r="A130" s="60" t="s">
        <v>60</v>
      </c>
      <c r="B130" s="61" t="s">
        <v>495</v>
      </c>
      <c r="C130" s="62" t="s">
        <v>506</v>
      </c>
      <c r="D130" s="43">
        <v>60</v>
      </c>
      <c r="E130" s="44">
        <v>29</v>
      </c>
      <c r="F130" s="63">
        <v>1740</v>
      </c>
      <c r="G130" s="63">
        <v>1566.8</v>
      </c>
      <c r="H130" s="64">
        <v>0.900459770114942</v>
      </c>
      <c r="I130" s="84">
        <v>221</v>
      </c>
      <c r="J130" s="63">
        <v>13260</v>
      </c>
      <c r="K130" s="85">
        <f t="shared" si="6"/>
        <v>0.116</v>
      </c>
      <c r="L130" s="86">
        <f t="shared" si="7"/>
        <v>16.0034482758621</v>
      </c>
      <c r="N130" s="61" t="s">
        <v>60</v>
      </c>
      <c r="O130" s="61" t="s">
        <v>495</v>
      </c>
      <c r="P130" s="62" t="s">
        <v>507</v>
      </c>
      <c r="Q130" s="62">
        <v>38</v>
      </c>
      <c r="R130" s="92">
        <v>1</v>
      </c>
      <c r="S130" s="63">
        <v>38</v>
      </c>
      <c r="T130" s="63">
        <v>38</v>
      </c>
      <c r="U130" s="64">
        <v>1</v>
      </c>
      <c r="V130" s="84">
        <v>8</v>
      </c>
      <c r="W130" s="63">
        <v>304</v>
      </c>
      <c r="X130" s="75">
        <f t="shared" si="8"/>
        <v>0.111111111111111</v>
      </c>
      <c r="Y130" s="76">
        <f t="shared" si="9"/>
        <v>16.8</v>
      </c>
    </row>
    <row r="131" spans="1:25">
      <c r="A131" s="60" t="s">
        <v>60</v>
      </c>
      <c r="B131" s="61" t="s">
        <v>495</v>
      </c>
      <c r="C131" s="62" t="s">
        <v>508</v>
      </c>
      <c r="D131" s="43">
        <v>158</v>
      </c>
      <c r="E131" s="44">
        <v>28</v>
      </c>
      <c r="F131" s="63">
        <v>4424</v>
      </c>
      <c r="G131" s="63">
        <v>3833.6</v>
      </c>
      <c r="H131" s="64">
        <v>0.866546112115732</v>
      </c>
      <c r="I131" s="84">
        <v>313</v>
      </c>
      <c r="J131" s="63">
        <v>49454</v>
      </c>
      <c r="K131" s="85">
        <f t="shared" si="6"/>
        <v>0.0821114369501466</v>
      </c>
      <c r="L131" s="86">
        <f t="shared" si="7"/>
        <v>23.475</v>
      </c>
      <c r="N131" s="61" t="s">
        <v>60</v>
      </c>
      <c r="O131" s="61" t="s">
        <v>495</v>
      </c>
      <c r="P131" s="62" t="s">
        <v>509</v>
      </c>
      <c r="Q131" s="62">
        <v>78</v>
      </c>
      <c r="R131" s="92">
        <v>1</v>
      </c>
      <c r="S131" s="63">
        <v>78</v>
      </c>
      <c r="T131" s="63">
        <v>63.2</v>
      </c>
      <c r="U131" s="64">
        <v>0.81025641025641</v>
      </c>
      <c r="V131" s="84">
        <v>79</v>
      </c>
      <c r="W131" s="63">
        <v>6162</v>
      </c>
      <c r="X131" s="75">
        <f t="shared" si="8"/>
        <v>0.0125</v>
      </c>
      <c r="Y131" s="76">
        <f t="shared" si="9"/>
        <v>165.9</v>
      </c>
    </row>
    <row r="132" spans="1:25">
      <c r="A132" s="60" t="s">
        <v>60</v>
      </c>
      <c r="B132" s="61" t="s">
        <v>495</v>
      </c>
      <c r="C132" s="62" t="s">
        <v>510</v>
      </c>
      <c r="D132" s="43">
        <v>30</v>
      </c>
      <c r="E132" s="44">
        <v>24</v>
      </c>
      <c r="F132" s="63">
        <v>720</v>
      </c>
      <c r="G132" s="63">
        <v>657.8</v>
      </c>
      <c r="H132" s="64">
        <v>0.913611111111111</v>
      </c>
      <c r="I132" s="84">
        <v>85</v>
      </c>
      <c r="J132" s="63">
        <v>2550</v>
      </c>
      <c r="K132" s="85">
        <f t="shared" si="6"/>
        <v>0.220183486238532</v>
      </c>
      <c r="L132" s="86">
        <f t="shared" si="7"/>
        <v>7.4375</v>
      </c>
      <c r="N132" s="61" t="s">
        <v>60</v>
      </c>
      <c r="O132" s="61" t="s">
        <v>495</v>
      </c>
      <c r="P132" s="62" t="s">
        <v>511</v>
      </c>
      <c r="Q132" s="62">
        <v>98</v>
      </c>
      <c r="R132" s="92">
        <v>1</v>
      </c>
      <c r="S132" s="63">
        <v>98</v>
      </c>
      <c r="T132" s="63">
        <v>88.2</v>
      </c>
      <c r="U132" s="64">
        <v>0.9</v>
      </c>
      <c r="V132" s="84">
        <v>45</v>
      </c>
      <c r="W132" s="63">
        <v>4410</v>
      </c>
      <c r="X132" s="75">
        <f t="shared" si="8"/>
        <v>0.0217391304347826</v>
      </c>
      <c r="Y132" s="76">
        <f t="shared" si="9"/>
        <v>94.5</v>
      </c>
    </row>
    <row r="133" spans="1:25">
      <c r="A133" s="60" t="s">
        <v>60</v>
      </c>
      <c r="B133" s="61" t="s">
        <v>495</v>
      </c>
      <c r="C133" s="62" t="s">
        <v>512</v>
      </c>
      <c r="D133" s="43">
        <v>60</v>
      </c>
      <c r="E133" s="44">
        <v>24</v>
      </c>
      <c r="F133" s="63">
        <v>1440</v>
      </c>
      <c r="G133" s="63">
        <v>1306.4</v>
      </c>
      <c r="H133" s="64">
        <v>0.907222222222222</v>
      </c>
      <c r="I133" s="84">
        <v>217</v>
      </c>
      <c r="J133" s="63">
        <v>13020</v>
      </c>
      <c r="K133" s="85">
        <f t="shared" ref="K133:K144" si="10">E133/(I133+E133)</f>
        <v>0.0995850622406639</v>
      </c>
      <c r="L133" s="86">
        <f t="shared" ref="L133:L144" si="11">I133/(E133/2.1)</f>
        <v>18.9875</v>
      </c>
      <c r="N133" s="61" t="s">
        <v>60</v>
      </c>
      <c r="O133" s="61" t="s">
        <v>495</v>
      </c>
      <c r="P133" s="62" t="s">
        <v>513</v>
      </c>
      <c r="Q133" s="62">
        <v>98</v>
      </c>
      <c r="R133" s="92">
        <v>1</v>
      </c>
      <c r="S133" s="63">
        <v>98</v>
      </c>
      <c r="T133" s="63">
        <v>67</v>
      </c>
      <c r="U133" s="64">
        <v>0.683673469387755</v>
      </c>
      <c r="V133" s="84">
        <v>5</v>
      </c>
      <c r="W133" s="63">
        <v>490</v>
      </c>
      <c r="X133" s="75">
        <f t="shared" ref="X133:X144" si="12">R133/(V133+R133)</f>
        <v>0.166666666666667</v>
      </c>
      <c r="Y133" s="76">
        <f t="shared" ref="Y133:Y144" si="13">V133/(R133/2.1)</f>
        <v>10.5</v>
      </c>
    </row>
    <row r="134" spans="1:25">
      <c r="A134" s="65" t="s">
        <v>60</v>
      </c>
      <c r="B134" s="66" t="s">
        <v>495</v>
      </c>
      <c r="C134" s="67" t="s">
        <v>514</v>
      </c>
      <c r="D134" s="49">
        <v>48</v>
      </c>
      <c r="E134" s="50">
        <v>24</v>
      </c>
      <c r="F134" s="68">
        <v>1152</v>
      </c>
      <c r="G134" s="68">
        <v>1049.78</v>
      </c>
      <c r="H134" s="69">
        <v>0.911267361111111</v>
      </c>
      <c r="I134" s="87">
        <v>179</v>
      </c>
      <c r="J134" s="68">
        <v>8592</v>
      </c>
      <c r="K134" s="88">
        <f t="shared" si="10"/>
        <v>0.118226600985222</v>
      </c>
      <c r="L134" s="89">
        <f t="shared" si="11"/>
        <v>15.6625</v>
      </c>
      <c r="N134" s="61" t="s">
        <v>60</v>
      </c>
      <c r="O134" s="61" t="s">
        <v>495</v>
      </c>
      <c r="P134" s="62" t="s">
        <v>515</v>
      </c>
      <c r="Q134" s="62">
        <v>38</v>
      </c>
      <c r="R134" s="92">
        <v>1</v>
      </c>
      <c r="S134" s="63">
        <v>38</v>
      </c>
      <c r="T134" s="63">
        <v>38</v>
      </c>
      <c r="U134" s="64">
        <v>1</v>
      </c>
      <c r="V134" s="84">
        <v>31</v>
      </c>
      <c r="W134" s="63">
        <v>1178</v>
      </c>
      <c r="X134" s="75">
        <f t="shared" si="12"/>
        <v>0.03125</v>
      </c>
      <c r="Y134" s="76">
        <f t="shared" si="13"/>
        <v>65.1</v>
      </c>
    </row>
    <row r="135" spans="1:25">
      <c r="A135" s="56" t="s">
        <v>516</v>
      </c>
      <c r="B135" s="57" t="s">
        <v>517</v>
      </c>
      <c r="C135" s="57" t="s">
        <v>518</v>
      </c>
      <c r="D135" s="39">
        <v>108</v>
      </c>
      <c r="E135" s="53">
        <v>134</v>
      </c>
      <c r="F135" s="58">
        <v>14472</v>
      </c>
      <c r="G135" s="58">
        <v>10910.2</v>
      </c>
      <c r="H135" s="59">
        <v>0.753883360972913</v>
      </c>
      <c r="I135" s="81">
        <v>389</v>
      </c>
      <c r="J135" s="58">
        <v>42012</v>
      </c>
      <c r="K135" s="82">
        <f t="shared" si="10"/>
        <v>0.256214149139579</v>
      </c>
      <c r="L135" s="83">
        <f t="shared" si="11"/>
        <v>6.09626865671642</v>
      </c>
      <c r="N135" s="56" t="s">
        <v>516</v>
      </c>
      <c r="O135" s="57" t="s">
        <v>231</v>
      </c>
      <c r="P135" s="57" t="s">
        <v>519</v>
      </c>
      <c r="Q135" s="57">
        <v>138</v>
      </c>
      <c r="R135" s="94">
        <v>1</v>
      </c>
      <c r="S135" s="58">
        <v>138</v>
      </c>
      <c r="T135" s="58">
        <v>97</v>
      </c>
      <c r="U135" s="59">
        <v>0.702898550724638</v>
      </c>
      <c r="V135" s="81">
        <v>45</v>
      </c>
      <c r="W135" s="58">
        <v>6210</v>
      </c>
      <c r="X135" s="75">
        <f t="shared" si="12"/>
        <v>0.0217391304347826</v>
      </c>
      <c r="Y135" s="76">
        <f t="shared" si="13"/>
        <v>94.5</v>
      </c>
    </row>
    <row r="136" spans="1:25">
      <c r="A136" s="60" t="s">
        <v>516</v>
      </c>
      <c r="B136" s="61" t="s">
        <v>517</v>
      </c>
      <c r="C136" s="62" t="s">
        <v>520</v>
      </c>
      <c r="D136" s="43">
        <v>108</v>
      </c>
      <c r="E136" s="44">
        <v>118</v>
      </c>
      <c r="F136" s="63">
        <v>12744</v>
      </c>
      <c r="G136" s="63">
        <v>9785.14</v>
      </c>
      <c r="H136" s="64">
        <v>0.767823289391086</v>
      </c>
      <c r="I136" s="84">
        <v>274</v>
      </c>
      <c r="J136" s="63">
        <v>29592</v>
      </c>
      <c r="K136" s="85">
        <f t="shared" si="10"/>
        <v>0.301020408163265</v>
      </c>
      <c r="L136" s="86">
        <f t="shared" si="11"/>
        <v>4.87627118644068</v>
      </c>
      <c r="N136" s="60" t="s">
        <v>516</v>
      </c>
      <c r="O136" s="61" t="s">
        <v>521</v>
      </c>
      <c r="P136" s="62" t="s">
        <v>522</v>
      </c>
      <c r="Q136" s="62">
        <v>238</v>
      </c>
      <c r="R136" s="92">
        <v>1</v>
      </c>
      <c r="S136" s="63">
        <v>238</v>
      </c>
      <c r="T136" s="63">
        <v>167</v>
      </c>
      <c r="U136" s="64">
        <v>0.701680672268908</v>
      </c>
      <c r="V136" s="84">
        <v>49</v>
      </c>
      <c r="W136" s="63">
        <v>11662</v>
      </c>
      <c r="X136" s="75">
        <f t="shared" si="12"/>
        <v>0.02</v>
      </c>
      <c r="Y136" s="76">
        <f t="shared" si="13"/>
        <v>102.9</v>
      </c>
    </row>
    <row r="137" spans="1:25">
      <c r="A137" s="60" t="s">
        <v>516</v>
      </c>
      <c r="B137" s="61" t="s">
        <v>517</v>
      </c>
      <c r="C137" s="62" t="s">
        <v>523</v>
      </c>
      <c r="D137" s="43">
        <v>108</v>
      </c>
      <c r="E137" s="44">
        <v>94</v>
      </c>
      <c r="F137" s="63">
        <v>10152</v>
      </c>
      <c r="G137" s="63">
        <v>7981.3</v>
      </c>
      <c r="H137" s="64">
        <v>0.786180063041765</v>
      </c>
      <c r="I137" s="84">
        <v>548</v>
      </c>
      <c r="J137" s="63">
        <v>59184</v>
      </c>
      <c r="K137" s="85">
        <f t="shared" si="10"/>
        <v>0.146417445482866</v>
      </c>
      <c r="L137" s="86">
        <f t="shared" si="11"/>
        <v>12.2425531914894</v>
      </c>
      <c r="N137" s="60" t="s">
        <v>516</v>
      </c>
      <c r="O137" s="61" t="s">
        <v>521</v>
      </c>
      <c r="P137" s="62" t="s">
        <v>524</v>
      </c>
      <c r="Q137" s="62">
        <v>238</v>
      </c>
      <c r="R137" s="92">
        <v>1</v>
      </c>
      <c r="S137" s="63">
        <v>238</v>
      </c>
      <c r="T137" s="63">
        <v>167</v>
      </c>
      <c r="U137" s="64">
        <v>0.701680672268908</v>
      </c>
      <c r="V137" s="84">
        <v>17</v>
      </c>
      <c r="W137" s="63">
        <v>4046</v>
      </c>
      <c r="X137" s="75">
        <f t="shared" si="12"/>
        <v>0.0555555555555556</v>
      </c>
      <c r="Y137" s="76">
        <f t="shared" si="13"/>
        <v>35.7</v>
      </c>
    </row>
    <row r="138" spans="1:25">
      <c r="A138" s="60" t="s">
        <v>516</v>
      </c>
      <c r="B138" s="61" t="s">
        <v>525</v>
      </c>
      <c r="C138" s="62" t="s">
        <v>526</v>
      </c>
      <c r="D138" s="43">
        <v>78</v>
      </c>
      <c r="E138" s="44">
        <v>86</v>
      </c>
      <c r="F138" s="63">
        <v>6708</v>
      </c>
      <c r="G138" s="63">
        <v>5231.9</v>
      </c>
      <c r="H138" s="64">
        <v>0.77994931425164</v>
      </c>
      <c r="I138" s="84">
        <v>605</v>
      </c>
      <c r="J138" s="63">
        <v>47190</v>
      </c>
      <c r="K138" s="85">
        <f t="shared" si="10"/>
        <v>0.124457308248915</v>
      </c>
      <c r="L138" s="86">
        <f t="shared" si="11"/>
        <v>14.7732558139535</v>
      </c>
      <c r="N138" s="60" t="s">
        <v>516</v>
      </c>
      <c r="O138" s="61" t="s">
        <v>521</v>
      </c>
      <c r="P138" s="62" t="s">
        <v>527</v>
      </c>
      <c r="Q138" s="62">
        <v>238</v>
      </c>
      <c r="R138" s="92">
        <v>1</v>
      </c>
      <c r="S138" s="63">
        <v>238</v>
      </c>
      <c r="T138" s="63">
        <v>190</v>
      </c>
      <c r="U138" s="64">
        <v>0.798319327731092</v>
      </c>
      <c r="V138" s="84">
        <v>58</v>
      </c>
      <c r="W138" s="63">
        <v>13804</v>
      </c>
      <c r="X138" s="75">
        <f t="shared" si="12"/>
        <v>0.0169491525423729</v>
      </c>
      <c r="Y138" s="76">
        <f t="shared" si="13"/>
        <v>121.8</v>
      </c>
    </row>
    <row r="139" spans="1:25">
      <c r="A139" s="60" t="s">
        <v>516</v>
      </c>
      <c r="B139" s="61" t="s">
        <v>525</v>
      </c>
      <c r="C139" s="62" t="s">
        <v>528</v>
      </c>
      <c r="D139" s="43">
        <v>78</v>
      </c>
      <c r="E139" s="44">
        <v>84</v>
      </c>
      <c r="F139" s="63">
        <v>6552</v>
      </c>
      <c r="G139" s="63">
        <v>5089.8</v>
      </c>
      <c r="H139" s="64">
        <v>0.776831501831502</v>
      </c>
      <c r="I139" s="84">
        <v>556</v>
      </c>
      <c r="J139" s="63">
        <v>43368</v>
      </c>
      <c r="K139" s="85">
        <f t="shared" si="10"/>
        <v>0.13125</v>
      </c>
      <c r="L139" s="86">
        <f t="shared" si="11"/>
        <v>13.9</v>
      </c>
      <c r="N139" s="60" t="s">
        <v>516</v>
      </c>
      <c r="O139" s="61" t="s">
        <v>213</v>
      </c>
      <c r="P139" s="62" t="s">
        <v>529</v>
      </c>
      <c r="Q139" s="62">
        <v>198</v>
      </c>
      <c r="R139" s="92">
        <v>1</v>
      </c>
      <c r="S139" s="63">
        <v>198</v>
      </c>
      <c r="T139" s="63">
        <v>139</v>
      </c>
      <c r="U139" s="64">
        <v>0.702020202020202</v>
      </c>
      <c r="V139" s="84">
        <v>48</v>
      </c>
      <c r="W139" s="63">
        <v>9504</v>
      </c>
      <c r="X139" s="75">
        <f t="shared" si="12"/>
        <v>0.0204081632653061</v>
      </c>
      <c r="Y139" s="76">
        <f t="shared" si="13"/>
        <v>100.8</v>
      </c>
    </row>
    <row r="140" spans="1:25">
      <c r="A140" s="60" t="s">
        <v>516</v>
      </c>
      <c r="B140" s="61" t="s">
        <v>213</v>
      </c>
      <c r="C140" s="62" t="s">
        <v>530</v>
      </c>
      <c r="D140" s="43">
        <v>108</v>
      </c>
      <c r="E140" s="44">
        <v>83</v>
      </c>
      <c r="F140" s="63">
        <v>8964</v>
      </c>
      <c r="G140" s="63">
        <v>7213.5</v>
      </c>
      <c r="H140" s="64">
        <v>0.804718875502008</v>
      </c>
      <c r="I140" s="84">
        <v>413</v>
      </c>
      <c r="J140" s="63">
        <v>44604</v>
      </c>
      <c r="K140" s="85">
        <f t="shared" si="10"/>
        <v>0.167338709677419</v>
      </c>
      <c r="L140" s="86">
        <f t="shared" si="11"/>
        <v>10.4493975903614</v>
      </c>
      <c r="N140" s="60" t="s">
        <v>516</v>
      </c>
      <c r="O140" s="61" t="s">
        <v>213</v>
      </c>
      <c r="P140" s="62" t="s">
        <v>531</v>
      </c>
      <c r="Q140" s="62">
        <v>198</v>
      </c>
      <c r="R140" s="92">
        <v>1</v>
      </c>
      <c r="S140" s="63">
        <v>198</v>
      </c>
      <c r="T140" s="63">
        <v>139</v>
      </c>
      <c r="U140" s="64">
        <v>0.702020202020202</v>
      </c>
      <c r="V140" s="84">
        <v>45</v>
      </c>
      <c r="W140" s="63">
        <v>8910</v>
      </c>
      <c r="X140" s="75">
        <f t="shared" si="12"/>
        <v>0.0217391304347826</v>
      </c>
      <c r="Y140" s="76">
        <f t="shared" si="13"/>
        <v>94.5</v>
      </c>
    </row>
    <row r="141" spans="1:25">
      <c r="A141" s="60" t="s">
        <v>516</v>
      </c>
      <c r="B141" s="61" t="s">
        <v>525</v>
      </c>
      <c r="C141" s="62" t="s">
        <v>532</v>
      </c>
      <c r="D141" s="43">
        <v>78</v>
      </c>
      <c r="E141" s="44">
        <v>75</v>
      </c>
      <c r="F141" s="63">
        <v>5850</v>
      </c>
      <c r="G141" s="63">
        <v>4558.8</v>
      </c>
      <c r="H141" s="64">
        <v>0.779282051282051</v>
      </c>
      <c r="I141" s="84">
        <v>752</v>
      </c>
      <c r="J141" s="63">
        <v>58656</v>
      </c>
      <c r="K141" s="85">
        <f t="shared" si="10"/>
        <v>0.090689238210399</v>
      </c>
      <c r="L141" s="86">
        <f t="shared" si="11"/>
        <v>21.056</v>
      </c>
      <c r="N141" s="60" t="s">
        <v>516</v>
      </c>
      <c r="O141" s="61" t="s">
        <v>295</v>
      </c>
      <c r="P141" s="62" t="s">
        <v>533</v>
      </c>
      <c r="Q141" s="62">
        <v>198</v>
      </c>
      <c r="R141" s="92">
        <v>1</v>
      </c>
      <c r="S141" s="63">
        <v>198</v>
      </c>
      <c r="T141" s="63">
        <v>139</v>
      </c>
      <c r="U141" s="64">
        <v>0.702020202020202</v>
      </c>
      <c r="V141" s="84">
        <v>18</v>
      </c>
      <c r="W141" s="63">
        <v>3564</v>
      </c>
      <c r="X141" s="75">
        <f t="shared" si="12"/>
        <v>0.0526315789473684</v>
      </c>
      <c r="Y141" s="76">
        <f t="shared" si="13"/>
        <v>37.8</v>
      </c>
    </row>
    <row r="142" spans="1:25">
      <c r="A142" s="60" t="s">
        <v>516</v>
      </c>
      <c r="B142" s="62" t="s">
        <v>213</v>
      </c>
      <c r="C142" s="62" t="s">
        <v>534</v>
      </c>
      <c r="D142" s="43">
        <v>108</v>
      </c>
      <c r="E142" s="44">
        <v>73</v>
      </c>
      <c r="F142" s="63">
        <v>7884</v>
      </c>
      <c r="G142" s="63">
        <v>6079.6</v>
      </c>
      <c r="H142" s="64">
        <v>0.771131405377981</v>
      </c>
      <c r="I142" s="84">
        <v>420</v>
      </c>
      <c r="J142" s="63">
        <v>45360</v>
      </c>
      <c r="K142" s="85">
        <f t="shared" si="10"/>
        <v>0.148073022312373</v>
      </c>
      <c r="L142" s="86">
        <f t="shared" si="11"/>
        <v>12.0821917808219</v>
      </c>
      <c r="N142" s="60" t="s">
        <v>516</v>
      </c>
      <c r="O142" s="62" t="s">
        <v>33</v>
      </c>
      <c r="P142" s="62" t="s">
        <v>535</v>
      </c>
      <c r="Q142" s="62">
        <v>59</v>
      </c>
      <c r="R142" s="92">
        <v>1</v>
      </c>
      <c r="S142" s="63">
        <v>59</v>
      </c>
      <c r="T142" s="63">
        <v>52</v>
      </c>
      <c r="U142" s="64">
        <v>0.88135593220339</v>
      </c>
      <c r="V142" s="84">
        <v>333</v>
      </c>
      <c r="W142" s="63">
        <v>19647</v>
      </c>
      <c r="X142" s="75">
        <f t="shared" si="12"/>
        <v>0.0029940119760479</v>
      </c>
      <c r="Y142" s="76">
        <f t="shared" si="13"/>
        <v>699.3</v>
      </c>
    </row>
    <row r="143" spans="1:25">
      <c r="A143" s="60" t="s">
        <v>516</v>
      </c>
      <c r="B143" s="61" t="s">
        <v>213</v>
      </c>
      <c r="C143" s="62" t="s">
        <v>536</v>
      </c>
      <c r="D143" s="43">
        <v>108</v>
      </c>
      <c r="E143" s="44">
        <v>70</v>
      </c>
      <c r="F143" s="63">
        <v>7560</v>
      </c>
      <c r="G143" s="63">
        <v>5698.4</v>
      </c>
      <c r="H143" s="64">
        <v>0.753756613756614</v>
      </c>
      <c r="I143" s="84">
        <v>447</v>
      </c>
      <c r="J143" s="63">
        <v>48276</v>
      </c>
      <c r="K143" s="85">
        <f t="shared" si="10"/>
        <v>0.135396518375242</v>
      </c>
      <c r="L143" s="86">
        <f t="shared" si="11"/>
        <v>13.41</v>
      </c>
      <c r="N143" s="60" t="s">
        <v>516</v>
      </c>
      <c r="O143" s="61" t="s">
        <v>40</v>
      </c>
      <c r="P143" s="62" t="s">
        <v>537</v>
      </c>
      <c r="Q143" s="62">
        <v>138</v>
      </c>
      <c r="R143" s="92">
        <v>1</v>
      </c>
      <c r="S143" s="63">
        <v>138</v>
      </c>
      <c r="T143" s="63">
        <v>97</v>
      </c>
      <c r="U143" s="64">
        <v>0.702898550724638</v>
      </c>
      <c r="V143" s="84">
        <v>16</v>
      </c>
      <c r="W143" s="63">
        <v>2208</v>
      </c>
      <c r="X143" s="75">
        <f t="shared" si="12"/>
        <v>0.0588235294117647</v>
      </c>
      <c r="Y143" s="76">
        <f t="shared" si="13"/>
        <v>33.6</v>
      </c>
    </row>
    <row r="144" spans="1:25">
      <c r="A144" s="65" t="s">
        <v>516</v>
      </c>
      <c r="B144" s="66" t="s">
        <v>517</v>
      </c>
      <c r="C144" s="67" t="s">
        <v>538</v>
      </c>
      <c r="D144" s="49">
        <v>138</v>
      </c>
      <c r="E144" s="50">
        <v>43</v>
      </c>
      <c r="F144" s="68">
        <v>5934</v>
      </c>
      <c r="G144" s="68">
        <v>5176.5</v>
      </c>
      <c r="H144" s="69">
        <v>0.872345803842265</v>
      </c>
      <c r="I144" s="87">
        <v>203</v>
      </c>
      <c r="J144" s="68">
        <v>28014</v>
      </c>
      <c r="K144" s="88">
        <f t="shared" si="10"/>
        <v>0.17479674796748</v>
      </c>
      <c r="L144" s="89">
        <f t="shared" si="11"/>
        <v>9.91395348837209</v>
      </c>
      <c r="N144" s="65" t="s">
        <v>516</v>
      </c>
      <c r="O144" s="66" t="s">
        <v>525</v>
      </c>
      <c r="P144" s="67" t="s">
        <v>539</v>
      </c>
      <c r="Q144" s="67">
        <v>108</v>
      </c>
      <c r="R144" s="93">
        <v>1</v>
      </c>
      <c r="S144" s="68">
        <v>108</v>
      </c>
      <c r="T144" s="68">
        <v>92</v>
      </c>
      <c r="U144" s="69">
        <v>0.851851851851852</v>
      </c>
      <c r="V144" s="87">
        <v>146</v>
      </c>
      <c r="W144" s="68">
        <v>15768</v>
      </c>
      <c r="X144" s="75">
        <f t="shared" si="12"/>
        <v>0.00680272108843537</v>
      </c>
      <c r="Y144" s="76">
        <f t="shared" si="13"/>
        <v>306.6</v>
      </c>
    </row>
  </sheetData>
  <mergeCells count="6">
    <mergeCell ref="A1:L1"/>
    <mergeCell ref="N1:Y1"/>
    <mergeCell ref="K2:K3"/>
    <mergeCell ref="L2:L3"/>
    <mergeCell ref="X2:X3"/>
    <mergeCell ref="Y2:Y3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K26" sqref="K26"/>
    </sheetView>
  </sheetViews>
  <sheetFormatPr defaultColWidth="9" defaultRowHeight="15" customHeight="1"/>
  <cols>
    <col min="1" max="1" width="10.5" style="1" customWidth="1"/>
    <col min="2" max="3" width="6.375" style="1" customWidth="1"/>
    <col min="4" max="5" width="5.875" style="1" customWidth="1"/>
    <col min="6" max="6" width="8" style="1" customWidth="1"/>
    <col min="7" max="7" width="6.375" style="1" customWidth="1"/>
    <col min="8" max="9" width="5.875" style="1" customWidth="1"/>
    <col min="10" max="10" width="8" style="1" customWidth="1"/>
    <col min="11" max="11" width="6.375" style="1" customWidth="1"/>
    <col min="12" max="13" width="5" style="1" customWidth="1"/>
    <col min="14" max="14" width="8" style="1" customWidth="1"/>
    <col min="15" max="15" width="6.375" style="1" customWidth="1"/>
    <col min="16" max="17" width="5" style="1" customWidth="1"/>
    <col min="18" max="18" width="8" style="1" customWidth="1"/>
    <col min="19" max="19" width="6.375" style="1" customWidth="1"/>
    <col min="20" max="21" width="9.25" style="1" customWidth="1"/>
    <col min="22" max="22" width="11.375" style="1" customWidth="1"/>
    <col min="23" max="23" width="5.25" style="1" customWidth="1"/>
    <col min="24" max="26" width="9.75" style="1" customWidth="1"/>
    <col min="27" max="27" width="13.125" style="1" customWidth="1"/>
    <col min="28" max="31" width="9.75" style="1" customWidth="1"/>
    <col min="32" max="32" width="10.875" style="1" customWidth="1"/>
    <col min="33" max="36" width="9.75" style="1" customWidth="1"/>
    <col min="37" max="37" width="11.5" style="1" customWidth="1"/>
    <col min="38" max="38" width="8.5" style="1" customWidth="1"/>
    <col min="39" max="16384" width="9" style="1"/>
  </cols>
  <sheetData>
    <row r="1" customHeight="1" spans="1:19">
      <c r="A1" s="2"/>
      <c r="B1" s="3" t="s">
        <v>64</v>
      </c>
      <c r="C1" s="4"/>
      <c r="D1" s="5" t="s">
        <v>540</v>
      </c>
      <c r="E1" s="6"/>
      <c r="F1" s="6"/>
      <c r="G1" s="4"/>
      <c r="H1" s="5" t="s">
        <v>541</v>
      </c>
      <c r="I1" s="6"/>
      <c r="J1" s="6"/>
      <c r="K1" s="4"/>
      <c r="L1" s="5" t="s">
        <v>542</v>
      </c>
      <c r="M1" s="6"/>
      <c r="N1" s="6"/>
      <c r="O1" s="4"/>
      <c r="P1" s="5" t="s">
        <v>543</v>
      </c>
      <c r="Q1" s="6"/>
      <c r="R1" s="6"/>
      <c r="S1" s="4"/>
    </row>
    <row r="2" customHeight="1" spans="1:19">
      <c r="A2" s="7" t="s">
        <v>203</v>
      </c>
      <c r="B2" s="8" t="s">
        <v>544</v>
      </c>
      <c r="C2" s="9" t="s">
        <v>545</v>
      </c>
      <c r="D2" s="10" t="s">
        <v>544</v>
      </c>
      <c r="E2" s="10" t="s">
        <v>546</v>
      </c>
      <c r="F2" s="10" t="s">
        <v>202</v>
      </c>
      <c r="G2" s="11" t="s">
        <v>547</v>
      </c>
      <c r="H2" s="11" t="s">
        <v>544</v>
      </c>
      <c r="I2" s="10" t="s">
        <v>546</v>
      </c>
      <c r="J2" s="10" t="s">
        <v>202</v>
      </c>
      <c r="K2" s="11" t="s">
        <v>547</v>
      </c>
      <c r="L2" s="11" t="s">
        <v>544</v>
      </c>
      <c r="M2" s="10" t="s">
        <v>546</v>
      </c>
      <c r="N2" s="10" t="s">
        <v>202</v>
      </c>
      <c r="O2" s="11" t="s">
        <v>547</v>
      </c>
      <c r="P2" s="11" t="s">
        <v>544</v>
      </c>
      <c r="Q2" s="10" t="s">
        <v>546</v>
      </c>
      <c r="R2" s="10" t="s">
        <v>202</v>
      </c>
      <c r="S2" s="26" t="s">
        <v>547</v>
      </c>
    </row>
    <row r="3" customHeight="1" spans="1:19">
      <c r="A3" s="12" t="s">
        <v>28</v>
      </c>
      <c r="B3" s="13">
        <v>15086</v>
      </c>
      <c r="C3" s="14">
        <f>F3+J3+N3+R3</f>
        <v>2487</v>
      </c>
      <c r="D3" s="15">
        <v>2901</v>
      </c>
      <c r="E3" s="16">
        <v>3897</v>
      </c>
      <c r="F3" s="16">
        <v>1055</v>
      </c>
      <c r="G3" s="17">
        <f>F3/(D3+E3+F3)</f>
        <v>0.134343562969566</v>
      </c>
      <c r="H3" s="15">
        <v>3758</v>
      </c>
      <c r="I3" s="16">
        <v>2043</v>
      </c>
      <c r="J3" s="16">
        <v>1432</v>
      </c>
      <c r="K3" s="17">
        <f t="shared" ref="K3:K23" si="0">J3/(H3+I3+J3)</f>
        <v>0.197981473800636</v>
      </c>
      <c r="L3" s="15"/>
      <c r="M3" s="16"/>
      <c r="N3" s="16"/>
      <c r="O3" s="15"/>
      <c r="P3" s="15"/>
      <c r="Q3" s="16"/>
      <c r="R3" s="16"/>
      <c r="S3" s="27"/>
    </row>
    <row r="4" customHeight="1" spans="1:19">
      <c r="A4" s="18" t="s">
        <v>230</v>
      </c>
      <c r="B4" s="13">
        <v>5016</v>
      </c>
      <c r="C4" s="14">
        <f t="shared" ref="C4:C23" si="1">F4+J4+N4+R4</f>
        <v>611</v>
      </c>
      <c r="D4" s="14">
        <v>418</v>
      </c>
      <c r="E4" s="19">
        <v>409</v>
      </c>
      <c r="F4" s="19">
        <v>89</v>
      </c>
      <c r="G4" s="20">
        <f t="shared" ref="G4:G23" si="2">F4/(D4+E4+F4)</f>
        <v>0.0971615720524018</v>
      </c>
      <c r="H4" s="14">
        <v>2138</v>
      </c>
      <c r="I4" s="19">
        <v>1440</v>
      </c>
      <c r="J4" s="19">
        <v>522</v>
      </c>
      <c r="K4" s="20">
        <f t="shared" si="0"/>
        <v>0.127317073170732</v>
      </c>
      <c r="L4" s="14"/>
      <c r="M4" s="19"/>
      <c r="N4" s="19"/>
      <c r="O4" s="14"/>
      <c r="P4" s="14"/>
      <c r="Q4" s="19"/>
      <c r="R4" s="19"/>
      <c r="S4" s="28"/>
    </row>
    <row r="5" customHeight="1" spans="1:19">
      <c r="A5" s="18" t="s">
        <v>548</v>
      </c>
      <c r="B5" s="13">
        <v>14698</v>
      </c>
      <c r="C5" s="14">
        <f t="shared" si="1"/>
        <v>336</v>
      </c>
      <c r="D5" s="14">
        <v>15</v>
      </c>
      <c r="E5" s="19">
        <v>54</v>
      </c>
      <c r="F5" s="19">
        <v>26</v>
      </c>
      <c r="G5" s="20">
        <f t="shared" si="2"/>
        <v>0.273684210526316</v>
      </c>
      <c r="H5" s="14">
        <v>7705</v>
      </c>
      <c r="I5" s="19">
        <v>2157</v>
      </c>
      <c r="J5" s="19">
        <v>188</v>
      </c>
      <c r="K5" s="20">
        <f t="shared" si="0"/>
        <v>0.0187064676616915</v>
      </c>
      <c r="L5" s="14"/>
      <c r="M5" s="19"/>
      <c r="N5" s="19"/>
      <c r="O5" s="14"/>
      <c r="P5" s="14">
        <v>3355</v>
      </c>
      <c r="Q5" s="19">
        <v>1076</v>
      </c>
      <c r="R5" s="19">
        <v>122</v>
      </c>
      <c r="S5" s="29">
        <f t="shared" ref="S5" si="3">R5/(P5+Q5+R5)</f>
        <v>0.0267955194377334</v>
      </c>
    </row>
    <row r="6" customHeight="1" spans="1:19">
      <c r="A6" s="18" t="s">
        <v>45</v>
      </c>
      <c r="B6" s="13">
        <v>287</v>
      </c>
      <c r="C6" s="14">
        <f t="shared" si="1"/>
        <v>0</v>
      </c>
      <c r="D6" s="14">
        <v>269</v>
      </c>
      <c r="E6" s="19">
        <v>18</v>
      </c>
      <c r="F6" s="19"/>
      <c r="G6" s="20">
        <f t="shared" si="2"/>
        <v>0</v>
      </c>
      <c r="H6" s="14"/>
      <c r="I6" s="19"/>
      <c r="J6" s="19"/>
      <c r="K6" s="20"/>
      <c r="L6" s="14"/>
      <c r="M6" s="19"/>
      <c r="N6" s="19"/>
      <c r="O6" s="14"/>
      <c r="P6" s="14"/>
      <c r="Q6" s="19"/>
      <c r="R6" s="19"/>
      <c r="S6" s="28"/>
    </row>
    <row r="7" customHeight="1" spans="1:19">
      <c r="A7" s="18" t="s">
        <v>276</v>
      </c>
      <c r="B7" s="13">
        <v>4367</v>
      </c>
      <c r="C7" s="14">
        <f t="shared" si="1"/>
        <v>510</v>
      </c>
      <c r="D7" s="14">
        <v>495</v>
      </c>
      <c r="E7" s="19">
        <v>396</v>
      </c>
      <c r="F7" s="19">
        <v>128</v>
      </c>
      <c r="G7" s="20">
        <f t="shared" si="2"/>
        <v>0.125613346418057</v>
      </c>
      <c r="H7" s="14">
        <v>1388</v>
      </c>
      <c r="I7" s="19">
        <v>1578</v>
      </c>
      <c r="J7" s="19">
        <v>382</v>
      </c>
      <c r="K7" s="20">
        <f t="shared" si="0"/>
        <v>0.114097968936679</v>
      </c>
      <c r="L7" s="14"/>
      <c r="M7" s="19"/>
      <c r="N7" s="19"/>
      <c r="O7" s="14"/>
      <c r="P7" s="14"/>
      <c r="Q7" s="19"/>
      <c r="R7" s="19"/>
      <c r="S7" s="28"/>
    </row>
    <row r="8" customHeight="1" spans="1:19">
      <c r="A8" s="18" t="s">
        <v>302</v>
      </c>
      <c r="B8" s="13">
        <v>218</v>
      </c>
      <c r="C8" s="14">
        <f t="shared" si="1"/>
        <v>17</v>
      </c>
      <c r="D8" s="14">
        <v>15</v>
      </c>
      <c r="E8" s="19"/>
      <c r="F8" s="19">
        <v>1</v>
      </c>
      <c r="G8" s="20">
        <f t="shared" si="2"/>
        <v>0.0625</v>
      </c>
      <c r="H8" s="14">
        <v>135</v>
      </c>
      <c r="I8" s="19">
        <v>51</v>
      </c>
      <c r="J8" s="19">
        <v>16</v>
      </c>
      <c r="K8" s="20">
        <f t="shared" si="0"/>
        <v>0.0792079207920792</v>
      </c>
      <c r="L8" s="14"/>
      <c r="M8" s="19"/>
      <c r="N8" s="19"/>
      <c r="O8" s="14"/>
      <c r="P8" s="14"/>
      <c r="Q8" s="19"/>
      <c r="R8" s="19"/>
      <c r="S8" s="28"/>
    </row>
    <row r="9" customHeight="1" spans="1:19">
      <c r="A9" s="18" t="s">
        <v>549</v>
      </c>
      <c r="B9" s="13">
        <v>94</v>
      </c>
      <c r="C9" s="14">
        <f t="shared" si="1"/>
        <v>0</v>
      </c>
      <c r="D9" s="14">
        <v>28</v>
      </c>
      <c r="E9" s="19">
        <v>64</v>
      </c>
      <c r="F9" s="19"/>
      <c r="G9" s="20">
        <f t="shared" si="2"/>
        <v>0</v>
      </c>
      <c r="H9" s="14">
        <v>2</v>
      </c>
      <c r="I9" s="19"/>
      <c r="J9" s="19"/>
      <c r="K9" s="20">
        <f t="shared" si="0"/>
        <v>0</v>
      </c>
      <c r="L9" s="14"/>
      <c r="M9" s="19"/>
      <c r="N9" s="19"/>
      <c r="O9" s="14"/>
      <c r="P9" s="14"/>
      <c r="Q9" s="19"/>
      <c r="R9" s="19"/>
      <c r="S9" s="28"/>
    </row>
    <row r="10" customHeight="1" spans="1:19">
      <c r="A10" s="18" t="s">
        <v>33</v>
      </c>
      <c r="B10" s="13">
        <v>20797</v>
      </c>
      <c r="C10" s="14">
        <f t="shared" si="1"/>
        <v>1640</v>
      </c>
      <c r="D10" s="14">
        <v>4562</v>
      </c>
      <c r="E10" s="19">
        <v>2984</v>
      </c>
      <c r="F10" s="19">
        <v>296</v>
      </c>
      <c r="G10" s="20">
        <f t="shared" si="2"/>
        <v>0.0377454730935986</v>
      </c>
      <c r="H10" s="14">
        <v>412</v>
      </c>
      <c r="I10" s="19">
        <v>303</v>
      </c>
      <c r="J10" s="19">
        <v>49</v>
      </c>
      <c r="K10" s="20">
        <f t="shared" si="0"/>
        <v>0.0641361256544503</v>
      </c>
      <c r="L10" s="14">
        <v>7421</v>
      </c>
      <c r="M10" s="19">
        <v>3475</v>
      </c>
      <c r="N10" s="19">
        <v>1295</v>
      </c>
      <c r="O10" s="20">
        <f t="shared" ref="O10:O11" si="4">N10/(L10+M10+N10)</f>
        <v>0.106225904355672</v>
      </c>
      <c r="P10" s="14"/>
      <c r="Q10" s="19"/>
      <c r="R10" s="19"/>
      <c r="S10" s="28"/>
    </row>
    <row r="11" customHeight="1" spans="1:19">
      <c r="A11" s="18" t="s">
        <v>27</v>
      </c>
      <c r="B11" s="13">
        <v>594</v>
      </c>
      <c r="C11" s="14">
        <f t="shared" si="1"/>
        <v>11</v>
      </c>
      <c r="D11" s="14"/>
      <c r="E11" s="19"/>
      <c r="F11" s="19"/>
      <c r="G11" s="20"/>
      <c r="H11" s="14">
        <v>120</v>
      </c>
      <c r="I11" s="19">
        <v>18</v>
      </c>
      <c r="J11" s="19">
        <v>1</v>
      </c>
      <c r="K11" s="20">
        <f t="shared" si="0"/>
        <v>0.00719424460431655</v>
      </c>
      <c r="L11" s="14">
        <v>407</v>
      </c>
      <c r="M11" s="19">
        <v>38</v>
      </c>
      <c r="N11" s="19">
        <v>10</v>
      </c>
      <c r="O11" s="20">
        <f t="shared" si="4"/>
        <v>0.021978021978022</v>
      </c>
      <c r="P11" s="14"/>
      <c r="Q11" s="19"/>
      <c r="R11" s="19"/>
      <c r="S11" s="28"/>
    </row>
    <row r="12" customHeight="1" spans="1:19">
      <c r="A12" s="18" t="s">
        <v>34</v>
      </c>
      <c r="B12" s="13">
        <v>5</v>
      </c>
      <c r="C12" s="14">
        <f t="shared" si="1"/>
        <v>0</v>
      </c>
      <c r="D12" s="14"/>
      <c r="E12" s="19"/>
      <c r="F12" s="19"/>
      <c r="G12" s="20"/>
      <c r="H12" s="14">
        <v>1</v>
      </c>
      <c r="I12" s="19">
        <v>4</v>
      </c>
      <c r="J12" s="19"/>
      <c r="K12" s="20">
        <f t="shared" si="0"/>
        <v>0</v>
      </c>
      <c r="L12" s="14"/>
      <c r="M12" s="19"/>
      <c r="N12" s="19"/>
      <c r="O12" s="14"/>
      <c r="P12" s="14"/>
      <c r="Q12" s="19"/>
      <c r="R12" s="19"/>
      <c r="S12" s="28"/>
    </row>
    <row r="13" customHeight="1" spans="1:19">
      <c r="A13" s="18" t="s">
        <v>332</v>
      </c>
      <c r="B13" s="13">
        <v>1197</v>
      </c>
      <c r="C13" s="14">
        <f t="shared" si="1"/>
        <v>69</v>
      </c>
      <c r="D13" s="14">
        <v>303</v>
      </c>
      <c r="E13" s="19">
        <v>129</v>
      </c>
      <c r="F13" s="19">
        <v>19</v>
      </c>
      <c r="G13" s="20">
        <f t="shared" si="2"/>
        <v>0.0421286031042129</v>
      </c>
      <c r="H13" s="14">
        <v>417</v>
      </c>
      <c r="I13" s="19">
        <v>279</v>
      </c>
      <c r="J13" s="19">
        <v>50</v>
      </c>
      <c r="K13" s="20">
        <f t="shared" si="0"/>
        <v>0.0670241286863271</v>
      </c>
      <c r="L13" s="14"/>
      <c r="M13" s="19"/>
      <c r="N13" s="19"/>
      <c r="O13" s="14"/>
      <c r="P13" s="14"/>
      <c r="Q13" s="19"/>
      <c r="R13" s="19"/>
      <c r="S13" s="28"/>
    </row>
    <row r="14" customHeight="1" spans="1:19">
      <c r="A14" s="18" t="s">
        <v>61</v>
      </c>
      <c r="B14" s="13">
        <v>1818</v>
      </c>
      <c r="C14" s="14">
        <f t="shared" si="1"/>
        <v>31</v>
      </c>
      <c r="D14" s="14"/>
      <c r="E14" s="19"/>
      <c r="F14" s="19"/>
      <c r="G14" s="20"/>
      <c r="H14" s="14">
        <v>878</v>
      </c>
      <c r="I14" s="19">
        <v>909</v>
      </c>
      <c r="J14" s="19">
        <v>31</v>
      </c>
      <c r="K14" s="20">
        <f t="shared" si="0"/>
        <v>0.0170517051705171</v>
      </c>
      <c r="L14" s="14"/>
      <c r="M14" s="19"/>
      <c r="N14" s="19"/>
      <c r="O14" s="14"/>
      <c r="P14" s="14"/>
      <c r="Q14" s="19"/>
      <c r="R14" s="19"/>
      <c r="S14" s="28"/>
    </row>
    <row r="15" customHeight="1" spans="1:19">
      <c r="A15" s="18" t="s">
        <v>62</v>
      </c>
      <c r="B15" s="13">
        <v>1952</v>
      </c>
      <c r="C15" s="14">
        <f t="shared" si="1"/>
        <v>44</v>
      </c>
      <c r="D15" s="14">
        <v>16</v>
      </c>
      <c r="E15" s="19">
        <v>36</v>
      </c>
      <c r="F15" s="19"/>
      <c r="G15" s="20">
        <f t="shared" si="2"/>
        <v>0</v>
      </c>
      <c r="H15" s="14">
        <v>914</v>
      </c>
      <c r="I15" s="19">
        <v>942</v>
      </c>
      <c r="J15" s="19">
        <v>44</v>
      </c>
      <c r="K15" s="20">
        <f t="shared" si="0"/>
        <v>0.0231578947368421</v>
      </c>
      <c r="L15" s="14"/>
      <c r="M15" s="19"/>
      <c r="N15" s="19"/>
      <c r="O15" s="14"/>
      <c r="P15" s="14"/>
      <c r="Q15" s="19"/>
      <c r="R15" s="19"/>
      <c r="S15" s="28"/>
    </row>
    <row r="16" customHeight="1" spans="1:19">
      <c r="A16" s="18" t="s">
        <v>57</v>
      </c>
      <c r="B16" s="13">
        <v>1840</v>
      </c>
      <c r="C16" s="14">
        <f t="shared" si="1"/>
        <v>100</v>
      </c>
      <c r="D16" s="14"/>
      <c r="E16" s="19"/>
      <c r="F16" s="19"/>
      <c r="G16" s="20"/>
      <c r="H16" s="14">
        <v>1026</v>
      </c>
      <c r="I16" s="19">
        <v>714</v>
      </c>
      <c r="J16" s="19">
        <v>100</v>
      </c>
      <c r="K16" s="20">
        <f t="shared" si="0"/>
        <v>0.0543478260869565</v>
      </c>
      <c r="L16" s="14"/>
      <c r="M16" s="19"/>
      <c r="N16" s="19"/>
      <c r="O16" s="14"/>
      <c r="P16" s="14"/>
      <c r="Q16" s="19"/>
      <c r="R16" s="19"/>
      <c r="S16" s="28"/>
    </row>
    <row r="17" customHeight="1" spans="1:19">
      <c r="A17" s="18" t="s">
        <v>58</v>
      </c>
      <c r="B17" s="13">
        <v>4080</v>
      </c>
      <c r="C17" s="14">
        <f t="shared" si="1"/>
        <v>106</v>
      </c>
      <c r="D17" s="14">
        <v>1965</v>
      </c>
      <c r="E17" s="19">
        <v>725</v>
      </c>
      <c r="F17" s="19">
        <v>62</v>
      </c>
      <c r="G17" s="20">
        <f t="shared" si="2"/>
        <v>0.0225290697674419</v>
      </c>
      <c r="H17" s="14">
        <v>988</v>
      </c>
      <c r="I17" s="19">
        <v>296</v>
      </c>
      <c r="J17" s="19">
        <v>44</v>
      </c>
      <c r="K17" s="20">
        <f t="shared" si="0"/>
        <v>0.0331325301204819</v>
      </c>
      <c r="L17" s="14"/>
      <c r="M17" s="19"/>
      <c r="N17" s="19"/>
      <c r="O17" s="14"/>
      <c r="P17" s="14"/>
      <c r="Q17" s="19"/>
      <c r="R17" s="19"/>
      <c r="S17" s="28"/>
    </row>
    <row r="18" customHeight="1" spans="1:19">
      <c r="A18" s="18" t="s">
        <v>59</v>
      </c>
      <c r="B18" s="13">
        <v>4918</v>
      </c>
      <c r="C18" s="14">
        <f t="shared" si="1"/>
        <v>186</v>
      </c>
      <c r="D18" s="14">
        <v>418</v>
      </c>
      <c r="E18" s="19">
        <v>589</v>
      </c>
      <c r="F18" s="19">
        <v>32</v>
      </c>
      <c r="G18" s="20">
        <f t="shared" si="2"/>
        <v>0.0307988450433109</v>
      </c>
      <c r="H18" s="14">
        <v>1784</v>
      </c>
      <c r="I18" s="19">
        <v>1941</v>
      </c>
      <c r="J18" s="19">
        <v>154</v>
      </c>
      <c r="K18" s="20">
        <f t="shared" si="0"/>
        <v>0.0397009538540861</v>
      </c>
      <c r="L18" s="14"/>
      <c r="M18" s="19"/>
      <c r="N18" s="19"/>
      <c r="O18" s="14"/>
      <c r="P18" s="14"/>
      <c r="Q18" s="19"/>
      <c r="R18" s="19"/>
      <c r="S18" s="28"/>
    </row>
    <row r="19" customHeight="1" spans="1:19">
      <c r="A19" s="18" t="s">
        <v>408</v>
      </c>
      <c r="B19" s="13">
        <v>15169</v>
      </c>
      <c r="C19" s="14">
        <f t="shared" si="1"/>
        <v>559</v>
      </c>
      <c r="D19" s="14">
        <v>2238</v>
      </c>
      <c r="E19" s="19">
        <v>2927</v>
      </c>
      <c r="F19" s="19">
        <v>216</v>
      </c>
      <c r="G19" s="20">
        <f t="shared" si="2"/>
        <v>0.0401412376881621</v>
      </c>
      <c r="H19" s="14">
        <v>5135</v>
      </c>
      <c r="I19" s="19">
        <v>4310</v>
      </c>
      <c r="J19" s="19">
        <v>343</v>
      </c>
      <c r="K19" s="20">
        <f t="shared" si="0"/>
        <v>0.035042909685329</v>
      </c>
      <c r="L19" s="14"/>
      <c r="M19" s="19"/>
      <c r="N19" s="19"/>
      <c r="O19" s="14"/>
      <c r="P19" s="14"/>
      <c r="Q19" s="19"/>
      <c r="R19" s="19"/>
      <c r="S19" s="28"/>
    </row>
    <row r="20" customHeight="1" spans="1:19">
      <c r="A20" s="18" t="s">
        <v>550</v>
      </c>
      <c r="B20" s="13">
        <v>1513</v>
      </c>
      <c r="C20" s="14">
        <f t="shared" si="1"/>
        <v>51</v>
      </c>
      <c r="D20" s="14">
        <v>944</v>
      </c>
      <c r="E20" s="19">
        <v>369</v>
      </c>
      <c r="F20" s="19">
        <v>51</v>
      </c>
      <c r="G20" s="20">
        <f t="shared" si="2"/>
        <v>0.0373900293255132</v>
      </c>
      <c r="H20" s="14">
        <v>109</v>
      </c>
      <c r="I20" s="19">
        <v>40</v>
      </c>
      <c r="J20" s="19"/>
      <c r="K20" s="20">
        <f t="shared" si="0"/>
        <v>0</v>
      </c>
      <c r="L20" s="14"/>
      <c r="M20" s="19"/>
      <c r="N20" s="19"/>
      <c r="O20" s="14"/>
      <c r="P20" s="14"/>
      <c r="Q20" s="19"/>
      <c r="R20" s="19"/>
      <c r="S20" s="28"/>
    </row>
    <row r="21" customHeight="1" spans="1:19">
      <c r="A21" s="18" t="s">
        <v>60</v>
      </c>
      <c r="B21" s="13">
        <v>250</v>
      </c>
      <c r="C21" s="14">
        <f t="shared" si="1"/>
        <v>5</v>
      </c>
      <c r="D21" s="14">
        <v>133</v>
      </c>
      <c r="E21" s="19">
        <v>112</v>
      </c>
      <c r="F21" s="19">
        <v>5</v>
      </c>
      <c r="G21" s="20">
        <f t="shared" si="2"/>
        <v>0.02</v>
      </c>
      <c r="H21" s="14"/>
      <c r="I21" s="19"/>
      <c r="J21" s="19"/>
      <c r="K21" s="20"/>
      <c r="L21" s="14"/>
      <c r="M21" s="19"/>
      <c r="N21" s="19"/>
      <c r="O21" s="14"/>
      <c r="P21" s="14"/>
      <c r="Q21" s="19"/>
      <c r="R21" s="19"/>
      <c r="S21" s="28"/>
    </row>
    <row r="22" customHeight="1" spans="1:19">
      <c r="A22" s="18" t="s">
        <v>516</v>
      </c>
      <c r="B22" s="13">
        <v>4596</v>
      </c>
      <c r="C22" s="14">
        <f t="shared" si="1"/>
        <v>85</v>
      </c>
      <c r="D22" s="14">
        <v>2921</v>
      </c>
      <c r="E22" s="19">
        <v>1178</v>
      </c>
      <c r="F22" s="19">
        <v>72</v>
      </c>
      <c r="G22" s="20">
        <f t="shared" si="2"/>
        <v>0.0172620474706305</v>
      </c>
      <c r="H22" s="14">
        <v>327</v>
      </c>
      <c r="I22" s="19">
        <v>85</v>
      </c>
      <c r="J22" s="19">
        <v>13</v>
      </c>
      <c r="K22" s="20">
        <f t="shared" si="0"/>
        <v>0.0305882352941176</v>
      </c>
      <c r="L22" s="14"/>
      <c r="M22" s="19"/>
      <c r="N22" s="19"/>
      <c r="O22" s="14"/>
      <c r="P22" s="14"/>
      <c r="Q22" s="19"/>
      <c r="R22" s="19"/>
      <c r="S22" s="28"/>
    </row>
    <row r="23" customHeight="1" spans="1:19">
      <c r="A23" s="21" t="s">
        <v>64</v>
      </c>
      <c r="B23" s="22">
        <v>98495</v>
      </c>
      <c r="C23" s="23">
        <f t="shared" si="1"/>
        <v>6848</v>
      </c>
      <c r="D23" s="23">
        <v>17641</v>
      </c>
      <c r="E23" s="24">
        <v>13887</v>
      </c>
      <c r="F23" s="24">
        <v>2052</v>
      </c>
      <c r="G23" s="25">
        <f t="shared" si="2"/>
        <v>0.0611078022632519</v>
      </c>
      <c r="H23" s="23">
        <v>27237</v>
      </c>
      <c r="I23" s="24">
        <v>17110</v>
      </c>
      <c r="J23" s="24">
        <v>3369</v>
      </c>
      <c r="K23" s="25">
        <f t="shared" si="0"/>
        <v>0.0706052477156509</v>
      </c>
      <c r="L23" s="23">
        <v>7828</v>
      </c>
      <c r="M23" s="24">
        <v>3513</v>
      </c>
      <c r="N23" s="24">
        <v>1305</v>
      </c>
      <c r="O23" s="25">
        <f t="shared" ref="O23" si="5">N23/(L23+M23+N23)</f>
        <v>0.10319468606674</v>
      </c>
      <c r="P23" s="23">
        <v>3355</v>
      </c>
      <c r="Q23" s="24">
        <v>1076</v>
      </c>
      <c r="R23" s="24">
        <v>122</v>
      </c>
      <c r="S23" s="30">
        <f t="shared" ref="S23" si="6">R23/(P23+Q23+R23)</f>
        <v>0.0267955194377334</v>
      </c>
    </row>
  </sheetData>
  <mergeCells count="5">
    <mergeCell ref="B1:C1"/>
    <mergeCell ref="D1:G1"/>
    <mergeCell ref="H1:K1"/>
    <mergeCell ref="L1:O1"/>
    <mergeCell ref="P1:S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期货跟进表</vt:lpstr>
      <vt:lpstr>销售与折扣</vt:lpstr>
      <vt:lpstr>销售与毛利</vt:lpstr>
      <vt:lpstr>存销比</vt:lpstr>
      <vt:lpstr>店铺销售同比</vt:lpstr>
      <vt:lpstr>销售排名</vt:lpstr>
      <vt:lpstr>特卖资源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dcterms:created xsi:type="dcterms:W3CDTF">2006-09-13T11:21:00Z</dcterms:created>
  <dcterms:modified xsi:type="dcterms:W3CDTF">2024-02-23T02:14:13Z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8E584B7084244B82B4FD778EBCC12AEA_12</vt:lpwstr>
  </property>
  <property fmtid="{D5CDD505-2E9C-101B-9397-08002B2CF9AE}" pid="3" name="KSOProductBuildVer">
    <vt:lpwstr>2052-12.1.0.16250</vt:lpwstr>
  </property>
</Properties>
</file>