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2375" tabRatio="501" firstSheet="1" activeTab="1"/>
  </bookViews>
  <sheets>
    <sheet name="Sheet1" sheetId="1" state="hidden" r:id="rId1"/>
    <sheet name="本月会计凭证" sheetId="7" r:id="rId2"/>
    <sheet name="银行存款日记账" sheetId="10" r:id="rId3"/>
  </sheets>
  <definedNames>
    <definedName name="_xlnm._FilterDatabase" localSheetId="1" hidden="1">本月会计凭证!$A$3:$IV$62</definedName>
    <definedName name="科目总账">#REF!</definedName>
    <definedName name="总账科目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<sst xmlns="http://schemas.openxmlformats.org/spreadsheetml/2006/main" count="461" uniqueCount="254">
  <si>
    <t>会计科目表</t>
  </si>
  <si>
    <t>序号</t>
  </si>
  <si>
    <t>编号</t>
  </si>
  <si>
    <t>会计科目名称</t>
  </si>
  <si>
    <t>一、资产类</t>
  </si>
  <si>
    <t>二、负债类</t>
  </si>
  <si>
    <t>四、所有者权益类</t>
  </si>
  <si>
    <t>库存现金</t>
  </si>
  <si>
    <t>固定资产</t>
  </si>
  <si>
    <t>短期借款</t>
  </si>
  <si>
    <t>实收资本</t>
  </si>
  <si>
    <t>银行存款</t>
  </si>
  <si>
    <t>累计折旧</t>
  </si>
  <si>
    <t>存入保证金</t>
  </si>
  <si>
    <t>资本公积</t>
  </si>
  <si>
    <t>存放中央银行款项</t>
  </si>
  <si>
    <t>固定资产减值准备</t>
  </si>
  <si>
    <t>拆入资金</t>
  </si>
  <si>
    <t>盈余公积</t>
  </si>
  <si>
    <t>存放同业</t>
  </si>
  <si>
    <t>在建工程</t>
  </si>
  <si>
    <t>向中央银行借款</t>
  </si>
  <si>
    <t>一般风险准备</t>
  </si>
  <si>
    <t>其他货币资金</t>
  </si>
  <si>
    <t>工程物资</t>
  </si>
  <si>
    <t>吸收存款</t>
  </si>
  <si>
    <t>本年利润</t>
  </si>
  <si>
    <t>结算备付金</t>
  </si>
  <si>
    <t>固定资产清理</t>
  </si>
  <si>
    <t>同业存放</t>
  </si>
  <si>
    <t>利润分配</t>
  </si>
  <si>
    <t>存出保证金</t>
  </si>
  <si>
    <t>未担保余值</t>
  </si>
  <si>
    <t>贴现负债</t>
  </si>
  <si>
    <t>库存股</t>
  </si>
  <si>
    <t>交易性金融资产</t>
  </si>
  <si>
    <t>生产性生物资产</t>
  </si>
  <si>
    <t>交易性金融负债</t>
  </si>
  <si>
    <t>五、成本类</t>
  </si>
  <si>
    <t>买入返售金融资产</t>
  </si>
  <si>
    <t>生产性生物资产累计折旧</t>
  </si>
  <si>
    <t>卖出回购金融资产款</t>
  </si>
  <si>
    <t>生产成本</t>
  </si>
  <si>
    <t>应收票据</t>
  </si>
  <si>
    <t>公益性生物资产</t>
  </si>
  <si>
    <t>应付票据</t>
  </si>
  <si>
    <t>制造费用</t>
  </si>
  <si>
    <t>应收账款</t>
  </si>
  <si>
    <t>油气资产</t>
  </si>
  <si>
    <t>应付账款</t>
  </si>
  <si>
    <t>劳务成本</t>
  </si>
  <si>
    <t>预付账款</t>
  </si>
  <si>
    <t>累计折耗</t>
  </si>
  <si>
    <t>预收账款</t>
  </si>
  <si>
    <t>研发支出</t>
  </si>
  <si>
    <t>应收股利</t>
  </si>
  <si>
    <t>无形资产</t>
  </si>
  <si>
    <t>应付职工薪酬</t>
  </si>
  <si>
    <t>工程施工</t>
  </si>
  <si>
    <t>应收利息</t>
  </si>
  <si>
    <t>累计摊销</t>
  </si>
  <si>
    <t>应交税费</t>
  </si>
  <si>
    <t>工程结算</t>
  </si>
  <si>
    <t>应收代位追偿款</t>
  </si>
  <si>
    <t>无形资产减值准备</t>
  </si>
  <si>
    <t>应付利息</t>
  </si>
  <si>
    <t>机械作业</t>
  </si>
  <si>
    <t>应收分保账款</t>
  </si>
  <si>
    <t>商誉</t>
  </si>
  <si>
    <t>应付股利</t>
  </si>
  <si>
    <t>六、损益类</t>
  </si>
  <si>
    <t>应收分保合同准备金</t>
  </si>
  <si>
    <t>长期待摊费用</t>
  </si>
  <si>
    <t>其他应付款</t>
  </si>
  <si>
    <t>主营业务收入</t>
  </si>
  <si>
    <t>其他应收款</t>
  </si>
  <si>
    <t>递延所得税资产</t>
  </si>
  <si>
    <t>应付保单红利</t>
  </si>
  <si>
    <t>利息收入</t>
  </si>
  <si>
    <t>坏账准备</t>
  </si>
  <si>
    <t>独立账户资产</t>
  </si>
  <si>
    <t>应付分保账款</t>
  </si>
  <si>
    <t>手续费及佣金收入</t>
  </si>
  <si>
    <t>贴现资产</t>
  </si>
  <si>
    <t>待处理财产损溢</t>
  </si>
  <si>
    <t>代理买卖证券款</t>
  </si>
  <si>
    <t>保费收入</t>
  </si>
  <si>
    <t>拆出资金</t>
  </si>
  <si>
    <t>代理承销证券款</t>
  </si>
  <si>
    <t>租赁收入</t>
  </si>
  <si>
    <t>贷款</t>
  </si>
  <si>
    <t>代理兑付证券款</t>
  </si>
  <si>
    <t>其他业务收入</t>
  </si>
  <si>
    <t>贷款损失准备</t>
  </si>
  <si>
    <t>代理业务负债</t>
  </si>
  <si>
    <t>汇兑损益</t>
  </si>
  <si>
    <t>代理兑付证券</t>
  </si>
  <si>
    <t>递延收益</t>
  </si>
  <si>
    <t>公允价值变动损益</t>
  </si>
  <si>
    <t>代理业务资产</t>
  </si>
  <si>
    <t>长期借款</t>
  </si>
  <si>
    <t>投资收益</t>
  </si>
  <si>
    <t>材料采购</t>
  </si>
  <si>
    <t>应付债券</t>
  </si>
  <si>
    <t>摊回保险责任准备金</t>
  </si>
  <si>
    <t>在途物资</t>
  </si>
  <si>
    <t>未到期责任准备金</t>
  </si>
  <si>
    <t>摊回赔付支出</t>
  </si>
  <si>
    <t>原材料</t>
  </si>
  <si>
    <t>保险责任准备金</t>
  </si>
  <si>
    <t>摊回分保费用</t>
  </si>
  <si>
    <t>材料成本差异</t>
  </si>
  <si>
    <t>保户储金</t>
  </si>
  <si>
    <t>营业外收入</t>
  </si>
  <si>
    <t>库存商品</t>
  </si>
  <si>
    <t>独立账户负债</t>
  </si>
  <si>
    <t>主营业务成本</t>
  </si>
  <si>
    <t>发出商品</t>
  </si>
  <si>
    <t>长期应付款</t>
  </si>
  <si>
    <t>其他业务成本</t>
  </si>
  <si>
    <t>商品进销差价</t>
  </si>
  <si>
    <t>未确认融资费用</t>
  </si>
  <si>
    <t>营业税金及附加</t>
  </si>
  <si>
    <t>委托加工物资</t>
  </si>
  <si>
    <t>专项应付款</t>
  </si>
  <si>
    <t>利息支出</t>
  </si>
  <si>
    <t>周转材料</t>
  </si>
  <si>
    <t>预计负债</t>
  </si>
  <si>
    <t>手续费及佣金支出</t>
  </si>
  <si>
    <t>消耗性生物资产</t>
  </si>
  <si>
    <t>递延所得税负债</t>
  </si>
  <si>
    <t>提取未到期责任准备金</t>
  </si>
  <si>
    <t>贵金属</t>
  </si>
  <si>
    <t>三、共同类</t>
  </si>
  <si>
    <t>提取保险责任准备金</t>
  </si>
  <si>
    <t>抵债资产</t>
  </si>
  <si>
    <t>清算资金往来</t>
  </si>
  <si>
    <t>赔付支出</t>
  </si>
  <si>
    <t>损余物资</t>
  </si>
  <si>
    <t>货币兑换</t>
  </si>
  <si>
    <t>保单红利支出</t>
  </si>
  <si>
    <t>融资租赁资产</t>
  </si>
  <si>
    <t>财务费用</t>
  </si>
  <si>
    <t>退保金</t>
  </si>
  <si>
    <t>存货跌价准备</t>
  </si>
  <si>
    <t>衍生工具</t>
  </si>
  <si>
    <t>分出保费</t>
  </si>
  <si>
    <t>持有至到期投资</t>
  </si>
  <si>
    <t>套期工具</t>
  </si>
  <si>
    <t>分保费用</t>
  </si>
  <si>
    <t>持有至到期投资减值准备</t>
  </si>
  <si>
    <t>被套期项目</t>
  </si>
  <si>
    <t>销售费用</t>
  </si>
  <si>
    <t>可供出售金融资产</t>
  </si>
  <si>
    <t>以前年度损益调整</t>
  </si>
  <si>
    <t>管理费用</t>
  </si>
  <si>
    <t>长期股权投资</t>
  </si>
  <si>
    <t>长期股权投资减值准备</t>
  </si>
  <si>
    <t>勘探费用</t>
  </si>
  <si>
    <t>投资性房地产</t>
  </si>
  <si>
    <t>资产减值损失</t>
  </si>
  <si>
    <t>长期应收款</t>
  </si>
  <si>
    <t>营业外支出</t>
  </si>
  <si>
    <t>未实现融资收益</t>
  </si>
  <si>
    <t>所得税费用</t>
  </si>
  <si>
    <t>存出资本保证金</t>
  </si>
  <si>
    <t>×公司2012年5月会计凭证</t>
  </si>
  <si>
    <t>2012年</t>
  </si>
  <si>
    <t>凭证种类</t>
  </si>
  <si>
    <t>凭证类别及编号</t>
  </si>
  <si>
    <t>摘要</t>
  </si>
  <si>
    <t>借 方</t>
  </si>
  <si>
    <t>贷 方</t>
  </si>
  <si>
    <t>月</t>
  </si>
  <si>
    <t>日</t>
  </si>
  <si>
    <t>账户名称</t>
  </si>
  <si>
    <t>金额</t>
  </si>
  <si>
    <t>转</t>
  </si>
  <si>
    <t>结转材料费用</t>
  </si>
  <si>
    <t>材料</t>
  </si>
  <si>
    <t>现收</t>
  </si>
  <si>
    <t>提现</t>
  </si>
  <si>
    <t>现金</t>
  </si>
  <si>
    <t>现付</t>
  </si>
  <si>
    <t>购买打印机</t>
  </si>
  <si>
    <t>银付</t>
  </si>
  <si>
    <t>购进材料</t>
  </si>
  <si>
    <t>银收</t>
  </si>
  <si>
    <t>废品出售</t>
  </si>
  <si>
    <t>废品</t>
  </si>
  <si>
    <t>结转采购成本</t>
  </si>
  <si>
    <t>偿还S公司欠款</t>
  </si>
  <si>
    <t>出售N产品10件</t>
  </si>
  <si>
    <t>购进a材料5吨，b材料3吨</t>
  </si>
  <si>
    <t>偿还欠款</t>
  </si>
  <si>
    <t>结转材料采购成本</t>
  </si>
  <si>
    <t>应收票据不能兑付</t>
  </si>
  <si>
    <t>冲销应付款</t>
  </si>
  <si>
    <t>现金存入</t>
  </si>
  <si>
    <t>支付捐赠款</t>
  </si>
  <si>
    <t>支付借款利息</t>
  </si>
  <si>
    <t>预提费用</t>
  </si>
  <si>
    <t>收到罚款</t>
  </si>
  <si>
    <t>支付保险费</t>
  </si>
  <si>
    <t>支付职工住院费</t>
  </si>
  <si>
    <t>应付福利费</t>
  </si>
  <si>
    <t>上月耗用材料</t>
  </si>
  <si>
    <t>计提应付工次</t>
  </si>
  <si>
    <t>应付工资</t>
  </si>
  <si>
    <t>计提福利费</t>
  </si>
  <si>
    <t>支付预提费用</t>
  </si>
  <si>
    <t>预付租金</t>
  </si>
  <si>
    <t>待摊费用</t>
  </si>
  <si>
    <t>支付采购费</t>
  </si>
  <si>
    <t>出售N产品给乙单位</t>
  </si>
  <si>
    <t>补付现金</t>
  </si>
  <si>
    <t>发工资</t>
  </si>
  <si>
    <t>王五报差旅费</t>
  </si>
  <si>
    <t>退回现金</t>
  </si>
  <si>
    <t>生产车间领用材料</t>
  </si>
  <si>
    <t>李四报差旅费</t>
  </si>
  <si>
    <t>出售产品给甲单位</t>
  </si>
  <si>
    <t>以应收票据抵付料款</t>
  </si>
  <si>
    <t>出售产品B10件</t>
  </si>
  <si>
    <t>王五借差旅费</t>
  </si>
  <si>
    <t>出售C产品15件</t>
  </si>
  <si>
    <t>出售产品出G公司</t>
  </si>
  <si>
    <t>收到乙单位欠款</t>
  </si>
  <si>
    <t>支付赔偿金</t>
  </si>
  <si>
    <t>银行存款日记账</t>
  </si>
  <si>
    <t>凭证号数</t>
  </si>
  <si>
    <t>摘 要</t>
  </si>
  <si>
    <t>借</t>
  </si>
  <si>
    <t>贷</t>
  </si>
  <si>
    <t>借或贷</t>
  </si>
  <si>
    <t>余　额</t>
  </si>
  <si>
    <t>期初余额</t>
  </si>
  <si>
    <t>银付1</t>
  </si>
  <si>
    <t>银收1</t>
  </si>
  <si>
    <t>银付2</t>
  </si>
  <si>
    <t>银收2</t>
  </si>
  <si>
    <t>银付3</t>
  </si>
  <si>
    <t>银付4</t>
  </si>
  <si>
    <t>银付5</t>
  </si>
  <si>
    <t>银付6</t>
  </si>
  <si>
    <t>银付7</t>
  </si>
  <si>
    <t>银付8</t>
  </si>
  <si>
    <t>银收3</t>
  </si>
  <si>
    <t>银付9</t>
  </si>
  <si>
    <t>银付10</t>
  </si>
  <si>
    <t>银付11</t>
  </si>
  <si>
    <t>银付12</t>
  </si>
  <si>
    <t>银付13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</si>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</sst>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;[Red]#,##0.00"/>
    <numFmt numFmtId="177" formatCode="#,##0.00_);\(#,##0.00\)"/>
  </numFmts>
  <fonts count="35">
    <font>
      <sz val="12"/>
      <name val="宋体"/>
      <charset val="134"/>
    </font>
    <font>
      <b/>
      <sz val="11"/>
      <color theme="1"/>
      <name val="华文中宋"/>
      <charset val="134"/>
    </font>
    <font>
      <b/>
      <u val="double"/>
      <sz val="18"/>
      <name val="华文中宋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color theme="1"/>
      <name val="华文中宋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楷体"/>
      <charset val="134"/>
    </font>
    <font>
      <b/>
      <sz val="20"/>
      <name val="楷体_GB2312"/>
      <charset val="134"/>
    </font>
    <font>
      <b/>
      <sz val="10"/>
      <color indexed="8"/>
      <name val="楷体"/>
      <charset val="134"/>
    </font>
    <font>
      <sz val="10"/>
      <color indexed="8"/>
      <name val="楷体"/>
      <charset val="134"/>
    </font>
    <font>
      <b/>
      <sz val="20"/>
      <name val="楷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9" tint="-0.24994659260841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theme="8" tint="0.39994506668294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3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36" applyNumberFormat="0" applyAlignment="0" applyProtection="0">
      <alignment vertical="center"/>
    </xf>
    <xf numFmtId="0" fontId="25" fillId="4" borderId="37" applyNumberFormat="0" applyAlignment="0" applyProtection="0">
      <alignment vertical="center"/>
    </xf>
    <xf numFmtId="0" fontId="26" fillId="4" borderId="36" applyNumberFormat="0" applyAlignment="0" applyProtection="0">
      <alignment vertical="center"/>
    </xf>
    <xf numFmtId="0" fontId="27" fillId="5" borderId="38" applyNumberFormat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/>
    <xf numFmtId="43" fontId="5" fillId="0" borderId="1" xfId="1" applyFont="1" applyBorder="1" applyAlignment="1"/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/>
    <xf numFmtId="43" fontId="6" fillId="0" borderId="4" xfId="1" applyFont="1" applyBorder="1" applyAlignment="1"/>
    <xf numFmtId="0" fontId="1" fillId="0" borderId="0" xfId="0" applyFont="1" applyBorder="1" applyAlignment="1">
      <alignment horizontal="center"/>
    </xf>
    <xf numFmtId="43" fontId="1" fillId="0" borderId="0" xfId="0" applyNumberFormat="1" applyFont="1" applyAlignment="1"/>
    <xf numFmtId="0" fontId="1" fillId="0" borderId="0" xfId="0" applyFont="1" applyAlignment="1">
      <alignment horizontal="center"/>
    </xf>
    <xf numFmtId="43" fontId="5" fillId="0" borderId="1" xfId="0" applyNumberFormat="1" applyFont="1" applyBorder="1" applyAlignment="1"/>
    <xf numFmtId="0" fontId="6" fillId="0" borderId="0" xfId="49" applyFont="1">
      <alignment vertical="center"/>
    </xf>
    <xf numFmtId="177" fontId="6" fillId="0" borderId="0" xfId="49" applyNumberFormat="1" applyFont="1">
      <alignment vertical="center"/>
    </xf>
    <xf numFmtId="0" fontId="7" fillId="0" borderId="0" xfId="49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 wrapText="1"/>
    </xf>
    <xf numFmtId="0" fontId="8" fillId="0" borderId="1" xfId="49" applyFont="1" applyBorder="1" applyAlignment="1">
      <alignment horizontal="center" vertical="center"/>
    </xf>
    <xf numFmtId="0" fontId="8" fillId="0" borderId="1" xfId="49" applyFont="1" applyBorder="1">
      <alignment vertical="center"/>
    </xf>
    <xf numFmtId="0" fontId="9" fillId="0" borderId="0" xfId="49" applyFont="1">
      <alignment vertical="center"/>
    </xf>
    <xf numFmtId="0" fontId="9" fillId="0" borderId="1" xfId="49" applyFont="1" applyBorder="1">
      <alignment vertical="center"/>
    </xf>
    <xf numFmtId="0" fontId="9" fillId="0" borderId="1" xfId="49" applyFont="1" applyBorder="1" applyAlignment="1">
      <alignment horizontal="center" vertical="center"/>
    </xf>
    <xf numFmtId="0" fontId="9" fillId="0" borderId="1" xfId="49" applyFont="1" applyBorder="1" applyAlignment="1">
      <alignment horizontal="left" vertical="center"/>
    </xf>
    <xf numFmtId="0" fontId="9" fillId="0" borderId="1" xfId="49" applyFont="1" applyBorder="1" applyAlignment="1">
      <alignment vertical="center"/>
    </xf>
    <xf numFmtId="0" fontId="9" fillId="0" borderId="0" xfId="49" applyFont="1" applyBorder="1" applyAlignment="1">
      <alignment vertical="center"/>
    </xf>
    <xf numFmtId="177" fontId="8" fillId="0" borderId="1" xfId="49" applyNumberFormat="1" applyFont="1" applyBorder="1" applyAlignment="1">
      <alignment horizontal="center" vertical="center"/>
    </xf>
    <xf numFmtId="177" fontId="9" fillId="0" borderId="1" xfId="49" applyNumberFormat="1" applyFont="1" applyBorder="1">
      <alignment vertical="center"/>
    </xf>
    <xf numFmtId="177" fontId="9" fillId="0" borderId="0" xfId="49" applyNumberFormat="1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5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日记账和分类账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01"/>
  <sheetViews>
    <sheetView zoomScale="90" zoomScaleNormal="90" workbookViewId="0">
      <selection activeCell="B6" sqref="B6"/>
    </sheetView>
  </sheetViews>
  <sheetFormatPr defaultColWidth="9" defaultRowHeight="12"/>
  <cols>
    <col min="1" max="1" width="2.875" style="42" customWidth="1"/>
    <col min="2" max="2" width="5" style="42" customWidth="1"/>
    <col min="3" max="3" width="20.375" style="42" customWidth="1"/>
    <col min="4" max="4" width="4.125" style="42" customWidth="1"/>
    <col min="5" max="5" width="5" style="42" customWidth="1"/>
    <col min="6" max="6" width="20.375" style="42" customWidth="1"/>
    <col min="7" max="7" width="4.125" style="42" customWidth="1"/>
    <col min="8" max="8" width="5" style="42" customWidth="1"/>
    <col min="9" max="9" width="18.625" style="42" customWidth="1"/>
    <col min="10" max="10" width="4.125" style="42" customWidth="1"/>
    <col min="11" max="11" width="5" style="42" customWidth="1"/>
    <col min="12" max="12" width="18.625" style="42" customWidth="1"/>
    <col min="13" max="16384" width="9" style="42"/>
  </cols>
  <sheetData>
    <row r="1" ht="33" customHeight="1" spans="1:1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80"/>
      <c r="N1" s="80"/>
    </row>
    <row r="2" ht="24" spans="1:14">
      <c r="A2" s="44" t="s">
        <v>1</v>
      </c>
      <c r="B2" s="45" t="s">
        <v>2</v>
      </c>
      <c r="C2" s="46" t="s">
        <v>3</v>
      </c>
      <c r="D2" s="47" t="s">
        <v>1</v>
      </c>
      <c r="E2" s="48" t="s">
        <v>2</v>
      </c>
      <c r="F2" s="46" t="s">
        <v>3</v>
      </c>
      <c r="G2" s="49" t="s">
        <v>1</v>
      </c>
      <c r="H2" s="45" t="s">
        <v>2</v>
      </c>
      <c r="I2" s="46" t="s">
        <v>3</v>
      </c>
      <c r="J2" s="81" t="s">
        <v>1</v>
      </c>
      <c r="K2" s="45" t="s">
        <v>2</v>
      </c>
      <c r="L2" s="82" t="s">
        <v>3</v>
      </c>
      <c r="M2" s="83"/>
      <c r="N2" s="84"/>
    </row>
    <row r="3" customHeight="1" spans="1:14">
      <c r="A3" s="50" t="s">
        <v>4</v>
      </c>
      <c r="B3" s="51"/>
      <c r="C3" s="51"/>
      <c r="D3" s="51"/>
      <c r="E3" s="51"/>
      <c r="F3" s="52"/>
      <c r="G3" s="53" t="s">
        <v>5</v>
      </c>
      <c r="H3" s="54"/>
      <c r="I3" s="85"/>
      <c r="J3" s="73" t="s">
        <v>6</v>
      </c>
      <c r="K3" s="54"/>
      <c r="L3" s="86"/>
      <c r="M3" s="87"/>
      <c r="N3" s="88"/>
    </row>
    <row r="4" ht="12.95" customHeight="1" spans="1:14">
      <c r="A4" s="55">
        <v>1</v>
      </c>
      <c r="B4" s="56">
        <v>1001</v>
      </c>
      <c r="C4" s="57" t="s">
        <v>7</v>
      </c>
      <c r="D4" s="55">
        <v>50</v>
      </c>
      <c r="E4" s="56">
        <v>1601</v>
      </c>
      <c r="F4" s="57" t="s">
        <v>8</v>
      </c>
      <c r="G4" s="58">
        <v>70</v>
      </c>
      <c r="H4" s="56">
        <v>2001</v>
      </c>
      <c r="I4" s="57" t="s">
        <v>9</v>
      </c>
      <c r="J4" s="68">
        <v>110</v>
      </c>
      <c r="K4" s="56">
        <v>4001</v>
      </c>
      <c r="L4" s="89" t="s">
        <v>10</v>
      </c>
      <c r="M4" s="87"/>
      <c r="N4" s="88"/>
    </row>
    <row r="5" ht="12.95" customHeight="1" spans="1:14">
      <c r="A5" s="55">
        <v>2</v>
      </c>
      <c r="B5" s="56">
        <v>1002</v>
      </c>
      <c r="C5" s="57" t="s">
        <v>11</v>
      </c>
      <c r="D5" s="55">
        <v>51</v>
      </c>
      <c r="E5" s="56">
        <v>1602</v>
      </c>
      <c r="F5" s="57" t="s">
        <v>12</v>
      </c>
      <c r="G5" s="58">
        <v>71</v>
      </c>
      <c r="H5" s="56">
        <v>2002</v>
      </c>
      <c r="I5" s="57" t="s">
        <v>13</v>
      </c>
      <c r="J5" s="68">
        <v>111</v>
      </c>
      <c r="K5" s="56">
        <v>4002</v>
      </c>
      <c r="L5" s="89" t="s">
        <v>14</v>
      </c>
      <c r="M5" s="87"/>
      <c r="N5" s="88"/>
    </row>
    <row r="6" ht="12.95" customHeight="1" spans="1:14">
      <c r="A6" s="55">
        <v>3</v>
      </c>
      <c r="B6" s="56">
        <v>1003</v>
      </c>
      <c r="C6" s="57" t="s">
        <v>15</v>
      </c>
      <c r="D6" s="55">
        <v>52</v>
      </c>
      <c r="E6" s="56">
        <v>1603</v>
      </c>
      <c r="F6" s="57" t="s">
        <v>16</v>
      </c>
      <c r="G6" s="58">
        <v>72</v>
      </c>
      <c r="H6" s="56">
        <v>2003</v>
      </c>
      <c r="I6" s="57" t="s">
        <v>17</v>
      </c>
      <c r="J6" s="68">
        <v>112</v>
      </c>
      <c r="K6" s="56">
        <v>4101</v>
      </c>
      <c r="L6" s="89" t="s">
        <v>18</v>
      </c>
      <c r="M6" s="87"/>
      <c r="N6" s="88"/>
    </row>
    <row r="7" ht="12.95" customHeight="1" spans="1:14">
      <c r="A7" s="55">
        <v>4</v>
      </c>
      <c r="B7" s="56">
        <v>1011</v>
      </c>
      <c r="C7" s="57" t="s">
        <v>19</v>
      </c>
      <c r="D7" s="59">
        <v>53</v>
      </c>
      <c r="E7" s="60">
        <v>1604</v>
      </c>
      <c r="F7" s="61" t="s">
        <v>20</v>
      </c>
      <c r="G7" s="58">
        <v>73</v>
      </c>
      <c r="H7" s="56">
        <v>2004</v>
      </c>
      <c r="I7" s="57" t="s">
        <v>21</v>
      </c>
      <c r="J7" s="68">
        <v>113</v>
      </c>
      <c r="K7" s="56">
        <v>4102</v>
      </c>
      <c r="L7" s="89" t="s">
        <v>22</v>
      </c>
      <c r="M7" s="87"/>
      <c r="N7" s="88"/>
    </row>
    <row r="8" ht="12.95" customHeight="1" spans="1:14">
      <c r="A8" s="55">
        <v>5</v>
      </c>
      <c r="B8" s="56">
        <v>1012</v>
      </c>
      <c r="C8" s="62" t="s">
        <v>23</v>
      </c>
      <c r="D8" s="56">
        <v>54</v>
      </c>
      <c r="E8" s="63">
        <v>1605</v>
      </c>
      <c r="F8" s="64" t="s">
        <v>24</v>
      </c>
      <c r="G8" s="58">
        <v>74</v>
      </c>
      <c r="H8" s="56">
        <v>2011</v>
      </c>
      <c r="I8" s="57" t="s">
        <v>25</v>
      </c>
      <c r="J8" s="68">
        <v>114</v>
      </c>
      <c r="K8" s="56">
        <v>4103</v>
      </c>
      <c r="L8" s="89" t="s">
        <v>26</v>
      </c>
      <c r="M8" s="87"/>
      <c r="N8" s="88"/>
    </row>
    <row r="9" ht="12.95" customHeight="1" spans="1:14">
      <c r="A9" s="55">
        <v>6</v>
      </c>
      <c r="B9" s="56">
        <v>1021</v>
      </c>
      <c r="C9" s="57" t="s">
        <v>27</v>
      </c>
      <c r="D9" s="65">
        <v>55</v>
      </c>
      <c r="E9" s="66">
        <v>1606</v>
      </c>
      <c r="F9" s="67" t="s">
        <v>28</v>
      </c>
      <c r="G9" s="58">
        <v>75</v>
      </c>
      <c r="H9" s="56">
        <v>2012</v>
      </c>
      <c r="I9" s="90" t="s">
        <v>29</v>
      </c>
      <c r="J9" s="68">
        <v>115</v>
      </c>
      <c r="K9" s="56">
        <v>4104</v>
      </c>
      <c r="L9" s="89" t="s">
        <v>30</v>
      </c>
      <c r="M9" s="87"/>
      <c r="N9" s="88"/>
    </row>
    <row r="10" ht="12.95" customHeight="1" spans="1:14">
      <c r="A10" s="55">
        <v>7</v>
      </c>
      <c r="B10" s="56">
        <v>1031</v>
      </c>
      <c r="C10" s="57" t="s">
        <v>31</v>
      </c>
      <c r="D10" s="68">
        <v>56</v>
      </c>
      <c r="E10" s="56">
        <v>1611</v>
      </c>
      <c r="F10" s="57" t="s">
        <v>32</v>
      </c>
      <c r="G10" s="58">
        <v>76</v>
      </c>
      <c r="H10" s="56">
        <v>2021</v>
      </c>
      <c r="I10" s="57" t="s">
        <v>33</v>
      </c>
      <c r="J10" s="68">
        <v>116</v>
      </c>
      <c r="K10" s="56">
        <v>4201</v>
      </c>
      <c r="L10" s="89" t="s">
        <v>34</v>
      </c>
      <c r="M10" s="87"/>
      <c r="N10" s="88"/>
    </row>
    <row r="11" ht="12.95" customHeight="1" spans="1:14">
      <c r="A11" s="55">
        <v>8</v>
      </c>
      <c r="B11" s="56">
        <v>1101</v>
      </c>
      <c r="C11" s="57" t="s">
        <v>35</v>
      </c>
      <c r="D11" s="68">
        <v>57</v>
      </c>
      <c r="E11" s="56">
        <v>1621</v>
      </c>
      <c r="F11" s="57" t="s">
        <v>36</v>
      </c>
      <c r="G11" s="58">
        <v>77</v>
      </c>
      <c r="H11" s="56">
        <v>2101</v>
      </c>
      <c r="I11" s="57" t="s">
        <v>37</v>
      </c>
      <c r="J11" s="73" t="s">
        <v>38</v>
      </c>
      <c r="K11" s="54"/>
      <c r="L11" s="86"/>
      <c r="M11" s="87"/>
      <c r="N11" s="88"/>
    </row>
    <row r="12" ht="12.95" customHeight="1" spans="1:14">
      <c r="A12" s="55">
        <v>9</v>
      </c>
      <c r="B12" s="56">
        <v>1111</v>
      </c>
      <c r="C12" s="57" t="s">
        <v>39</v>
      </c>
      <c r="D12" s="68">
        <v>58</v>
      </c>
      <c r="E12" s="56">
        <v>1622</v>
      </c>
      <c r="F12" s="57" t="s">
        <v>40</v>
      </c>
      <c r="G12" s="58">
        <v>78</v>
      </c>
      <c r="H12" s="56">
        <v>2111</v>
      </c>
      <c r="I12" s="57" t="s">
        <v>41</v>
      </c>
      <c r="J12" s="68">
        <v>117</v>
      </c>
      <c r="K12" s="56">
        <v>5001</v>
      </c>
      <c r="L12" s="89" t="s">
        <v>42</v>
      </c>
      <c r="M12" s="91"/>
      <c r="N12" s="91"/>
    </row>
    <row r="13" ht="12.95" customHeight="1" spans="1:14">
      <c r="A13" s="55">
        <v>10</v>
      </c>
      <c r="B13" s="56">
        <v>1121</v>
      </c>
      <c r="C13" s="57" t="s">
        <v>43</v>
      </c>
      <c r="D13" s="68">
        <v>59</v>
      </c>
      <c r="E13" s="56">
        <v>1623</v>
      </c>
      <c r="F13" s="57" t="s">
        <v>44</v>
      </c>
      <c r="G13" s="58">
        <v>79</v>
      </c>
      <c r="H13" s="56">
        <v>2201</v>
      </c>
      <c r="I13" s="57" t="s">
        <v>45</v>
      </c>
      <c r="J13" s="68">
        <v>118</v>
      </c>
      <c r="K13" s="56">
        <v>5101</v>
      </c>
      <c r="L13" s="89" t="s">
        <v>46</v>
      </c>
      <c r="M13" s="87"/>
      <c r="N13" s="88"/>
    </row>
    <row r="14" ht="12.95" customHeight="1" spans="1:14">
      <c r="A14" s="55">
        <v>11</v>
      </c>
      <c r="B14" s="56">
        <v>1122</v>
      </c>
      <c r="C14" s="57" t="s">
        <v>47</v>
      </c>
      <c r="D14" s="68">
        <v>60</v>
      </c>
      <c r="E14" s="56">
        <v>1631</v>
      </c>
      <c r="F14" s="57" t="s">
        <v>48</v>
      </c>
      <c r="G14" s="58">
        <v>80</v>
      </c>
      <c r="H14" s="56">
        <v>2202</v>
      </c>
      <c r="I14" s="57" t="s">
        <v>49</v>
      </c>
      <c r="J14" s="68">
        <v>119</v>
      </c>
      <c r="K14" s="56">
        <v>5201</v>
      </c>
      <c r="L14" s="89" t="s">
        <v>50</v>
      </c>
      <c r="M14" s="87"/>
      <c r="N14" s="88"/>
    </row>
    <row r="15" ht="12.95" customHeight="1" spans="1:14">
      <c r="A15" s="55">
        <v>12</v>
      </c>
      <c r="B15" s="56">
        <v>1123</v>
      </c>
      <c r="C15" s="57" t="s">
        <v>51</v>
      </c>
      <c r="D15" s="68">
        <v>61</v>
      </c>
      <c r="E15" s="56">
        <v>1632</v>
      </c>
      <c r="F15" s="57" t="s">
        <v>52</v>
      </c>
      <c r="G15" s="58">
        <v>81</v>
      </c>
      <c r="H15" s="56">
        <v>2203</v>
      </c>
      <c r="I15" s="57" t="s">
        <v>53</v>
      </c>
      <c r="J15" s="68">
        <v>120</v>
      </c>
      <c r="K15" s="56">
        <v>5301</v>
      </c>
      <c r="L15" s="89" t="s">
        <v>54</v>
      </c>
      <c r="M15" s="87"/>
      <c r="N15" s="88"/>
    </row>
    <row r="16" ht="12.95" customHeight="1" spans="1:14">
      <c r="A16" s="55">
        <v>13</v>
      </c>
      <c r="B16" s="56">
        <v>1131</v>
      </c>
      <c r="C16" s="57" t="s">
        <v>55</v>
      </c>
      <c r="D16" s="68">
        <v>62</v>
      </c>
      <c r="E16" s="56">
        <v>1701</v>
      </c>
      <c r="F16" s="57" t="s">
        <v>56</v>
      </c>
      <c r="G16" s="58">
        <v>82</v>
      </c>
      <c r="H16" s="56">
        <v>2211</v>
      </c>
      <c r="I16" s="57" t="s">
        <v>57</v>
      </c>
      <c r="J16" s="68">
        <v>121</v>
      </c>
      <c r="K16" s="56">
        <v>5401</v>
      </c>
      <c r="L16" s="89" t="s">
        <v>58</v>
      </c>
      <c r="M16" s="91"/>
      <c r="N16" s="91"/>
    </row>
    <row r="17" ht="12.95" customHeight="1" spans="1:14">
      <c r="A17" s="55">
        <v>14</v>
      </c>
      <c r="B17" s="56">
        <v>1132</v>
      </c>
      <c r="C17" s="57" t="s">
        <v>59</v>
      </c>
      <c r="D17" s="68">
        <v>63</v>
      </c>
      <c r="E17" s="56">
        <v>1702</v>
      </c>
      <c r="F17" s="57" t="s">
        <v>60</v>
      </c>
      <c r="G17" s="58">
        <v>83</v>
      </c>
      <c r="H17" s="56">
        <v>2221</v>
      </c>
      <c r="I17" s="57" t="s">
        <v>61</v>
      </c>
      <c r="J17" s="68">
        <v>122</v>
      </c>
      <c r="K17" s="56">
        <v>5402</v>
      </c>
      <c r="L17" s="89" t="s">
        <v>62</v>
      </c>
      <c r="M17" s="87"/>
      <c r="N17" s="88"/>
    </row>
    <row r="18" ht="12.95" customHeight="1" spans="1:14">
      <c r="A18" s="55">
        <v>15</v>
      </c>
      <c r="B18" s="56">
        <v>1201</v>
      </c>
      <c r="C18" s="57" t="s">
        <v>63</v>
      </c>
      <c r="D18" s="68">
        <v>64</v>
      </c>
      <c r="E18" s="56">
        <v>1703</v>
      </c>
      <c r="F18" s="57" t="s">
        <v>64</v>
      </c>
      <c r="G18" s="58">
        <v>84</v>
      </c>
      <c r="H18" s="56">
        <v>2231</v>
      </c>
      <c r="I18" s="57" t="s">
        <v>65</v>
      </c>
      <c r="J18" s="68">
        <v>123</v>
      </c>
      <c r="K18" s="56">
        <v>5403</v>
      </c>
      <c r="L18" s="89" t="s">
        <v>66</v>
      </c>
      <c r="M18" s="87"/>
      <c r="N18" s="88"/>
    </row>
    <row r="19" ht="12.95" customHeight="1" spans="1:14">
      <c r="A19" s="55">
        <v>16</v>
      </c>
      <c r="B19" s="56">
        <v>1211</v>
      </c>
      <c r="C19" s="57" t="s">
        <v>67</v>
      </c>
      <c r="D19" s="68">
        <v>65</v>
      </c>
      <c r="E19" s="56">
        <v>1711</v>
      </c>
      <c r="F19" s="57" t="s">
        <v>68</v>
      </c>
      <c r="G19" s="58">
        <v>85</v>
      </c>
      <c r="H19" s="56">
        <v>2232</v>
      </c>
      <c r="I19" s="57" t="s">
        <v>69</v>
      </c>
      <c r="J19" s="73" t="s">
        <v>70</v>
      </c>
      <c r="K19" s="54"/>
      <c r="L19" s="86"/>
      <c r="M19" s="87"/>
      <c r="N19" s="88"/>
    </row>
    <row r="20" ht="12.95" customHeight="1" spans="1:14">
      <c r="A20" s="55">
        <v>17</v>
      </c>
      <c r="B20" s="56">
        <v>1212</v>
      </c>
      <c r="C20" s="57" t="s">
        <v>71</v>
      </c>
      <c r="D20" s="68">
        <v>66</v>
      </c>
      <c r="E20" s="56">
        <v>1801</v>
      </c>
      <c r="F20" s="57" t="s">
        <v>72</v>
      </c>
      <c r="G20" s="58">
        <v>86</v>
      </c>
      <c r="H20" s="56">
        <v>2241</v>
      </c>
      <c r="I20" s="57" t="s">
        <v>73</v>
      </c>
      <c r="J20" s="68">
        <v>124</v>
      </c>
      <c r="K20" s="56">
        <v>6001</v>
      </c>
      <c r="L20" s="89" t="s">
        <v>74</v>
      </c>
      <c r="M20" s="87"/>
      <c r="N20" s="88"/>
    </row>
    <row r="21" ht="12.95" customHeight="1" spans="1:14">
      <c r="A21" s="55">
        <v>18</v>
      </c>
      <c r="B21" s="56">
        <v>1221</v>
      </c>
      <c r="C21" s="57" t="s">
        <v>75</v>
      </c>
      <c r="D21" s="68">
        <v>67</v>
      </c>
      <c r="E21" s="56">
        <v>1811</v>
      </c>
      <c r="F21" s="57" t="s">
        <v>76</v>
      </c>
      <c r="G21" s="58">
        <v>87</v>
      </c>
      <c r="H21" s="56">
        <v>2251</v>
      </c>
      <c r="I21" s="57" t="s">
        <v>77</v>
      </c>
      <c r="J21" s="68">
        <v>125</v>
      </c>
      <c r="K21" s="56">
        <v>6011</v>
      </c>
      <c r="L21" s="89" t="s">
        <v>78</v>
      </c>
      <c r="M21" s="87"/>
      <c r="N21" s="88"/>
    </row>
    <row r="22" ht="12.95" customHeight="1" spans="1:14">
      <c r="A22" s="55">
        <v>19</v>
      </c>
      <c r="B22" s="56">
        <v>1231</v>
      </c>
      <c r="C22" s="57" t="s">
        <v>79</v>
      </c>
      <c r="D22" s="69">
        <v>68</v>
      </c>
      <c r="E22" s="60">
        <v>1821</v>
      </c>
      <c r="F22" s="61" t="s">
        <v>80</v>
      </c>
      <c r="G22" s="58">
        <v>88</v>
      </c>
      <c r="H22" s="56">
        <v>2261</v>
      </c>
      <c r="I22" s="57" t="s">
        <v>81</v>
      </c>
      <c r="J22" s="68">
        <v>126</v>
      </c>
      <c r="K22" s="56">
        <v>6021</v>
      </c>
      <c r="L22" s="89" t="s">
        <v>82</v>
      </c>
      <c r="M22" s="91"/>
      <c r="N22" s="91"/>
    </row>
    <row r="23" ht="12.95" customHeight="1" spans="1:14">
      <c r="A23" s="55">
        <v>20</v>
      </c>
      <c r="B23" s="56">
        <v>1301</v>
      </c>
      <c r="C23" s="57" t="s">
        <v>83</v>
      </c>
      <c r="D23" s="70">
        <v>69</v>
      </c>
      <c r="E23" s="66">
        <v>1901</v>
      </c>
      <c r="F23" s="67" t="s">
        <v>84</v>
      </c>
      <c r="G23" s="58">
        <v>89</v>
      </c>
      <c r="H23" s="56">
        <v>2311</v>
      </c>
      <c r="I23" s="57" t="s">
        <v>85</v>
      </c>
      <c r="J23" s="68">
        <v>127</v>
      </c>
      <c r="K23" s="56">
        <v>6031</v>
      </c>
      <c r="L23" s="89" t="s">
        <v>86</v>
      </c>
      <c r="M23" s="87"/>
      <c r="N23" s="88"/>
    </row>
    <row r="24" ht="12.95" customHeight="1" spans="1:14">
      <c r="A24" s="55">
        <v>21</v>
      </c>
      <c r="B24" s="56">
        <v>1302</v>
      </c>
      <c r="C24" s="62" t="s">
        <v>87</v>
      </c>
      <c r="D24" s="71"/>
      <c r="E24" s="71"/>
      <c r="F24" s="71"/>
      <c r="G24" s="68">
        <v>90</v>
      </c>
      <c r="H24" s="56">
        <v>2312</v>
      </c>
      <c r="I24" s="57" t="s">
        <v>88</v>
      </c>
      <c r="J24" s="68">
        <v>128</v>
      </c>
      <c r="K24" s="56">
        <v>6041</v>
      </c>
      <c r="L24" s="89" t="s">
        <v>89</v>
      </c>
      <c r="M24" s="87"/>
      <c r="N24" s="88"/>
    </row>
    <row r="25" ht="12.95" customHeight="1" spans="1:14">
      <c r="A25" s="55">
        <v>22</v>
      </c>
      <c r="B25" s="56">
        <v>1303</v>
      </c>
      <c r="C25" s="62" t="s">
        <v>90</v>
      </c>
      <c r="D25" s="71"/>
      <c r="E25" s="71"/>
      <c r="F25" s="71"/>
      <c r="G25" s="68">
        <v>91</v>
      </c>
      <c r="H25" s="56">
        <v>2313</v>
      </c>
      <c r="I25" s="57" t="s">
        <v>91</v>
      </c>
      <c r="J25" s="68">
        <v>129</v>
      </c>
      <c r="K25" s="56">
        <v>6051</v>
      </c>
      <c r="L25" s="89" t="s">
        <v>92</v>
      </c>
      <c r="M25" s="87"/>
      <c r="N25" s="88"/>
    </row>
    <row r="26" ht="12.95" customHeight="1" spans="1:14">
      <c r="A26" s="55">
        <v>23</v>
      </c>
      <c r="B26" s="56">
        <v>1304</v>
      </c>
      <c r="C26" s="62" t="s">
        <v>93</v>
      </c>
      <c r="D26" s="71"/>
      <c r="E26" s="71"/>
      <c r="F26" s="71"/>
      <c r="G26" s="68">
        <v>92</v>
      </c>
      <c r="H26" s="56">
        <v>2314</v>
      </c>
      <c r="I26" s="57" t="s">
        <v>94</v>
      </c>
      <c r="J26" s="68">
        <v>130</v>
      </c>
      <c r="K26" s="56">
        <v>6061</v>
      </c>
      <c r="L26" s="89" t="s">
        <v>95</v>
      </c>
      <c r="M26" s="87"/>
      <c r="N26" s="88"/>
    </row>
    <row r="27" ht="12.95" customHeight="1" spans="1:14">
      <c r="A27" s="55">
        <v>24</v>
      </c>
      <c r="B27" s="56">
        <v>1311</v>
      </c>
      <c r="C27" s="62" t="s">
        <v>96</v>
      </c>
      <c r="D27" s="71"/>
      <c r="E27" s="71"/>
      <c r="F27" s="71"/>
      <c r="G27" s="68">
        <v>93</v>
      </c>
      <c r="H27" s="56">
        <v>2401</v>
      </c>
      <c r="I27" s="57" t="s">
        <v>97</v>
      </c>
      <c r="J27" s="68">
        <v>131</v>
      </c>
      <c r="K27" s="56">
        <v>6101</v>
      </c>
      <c r="L27" s="89" t="s">
        <v>98</v>
      </c>
      <c r="M27" s="91"/>
      <c r="N27" s="91"/>
    </row>
    <row r="28" ht="12.95" customHeight="1" spans="1:14">
      <c r="A28" s="55">
        <v>25</v>
      </c>
      <c r="B28" s="56">
        <v>1321</v>
      </c>
      <c r="C28" s="62" t="s">
        <v>99</v>
      </c>
      <c r="D28" s="71"/>
      <c r="E28" s="71"/>
      <c r="F28" s="71"/>
      <c r="G28" s="68">
        <v>94</v>
      </c>
      <c r="H28" s="56">
        <v>2501</v>
      </c>
      <c r="I28" s="57" t="s">
        <v>100</v>
      </c>
      <c r="J28" s="68">
        <v>132</v>
      </c>
      <c r="K28" s="56">
        <v>6111</v>
      </c>
      <c r="L28" s="89" t="s">
        <v>101</v>
      </c>
      <c r="M28" s="87"/>
      <c r="N28" s="88"/>
    </row>
    <row r="29" ht="12.95" customHeight="1" spans="1:14">
      <c r="A29" s="55">
        <v>26</v>
      </c>
      <c r="B29" s="56">
        <v>1401</v>
      </c>
      <c r="C29" s="62" t="s">
        <v>102</v>
      </c>
      <c r="D29" s="71"/>
      <c r="E29" s="71"/>
      <c r="F29" s="71"/>
      <c r="G29" s="68">
        <v>95</v>
      </c>
      <c r="H29" s="56">
        <v>2502</v>
      </c>
      <c r="I29" s="57" t="s">
        <v>103</v>
      </c>
      <c r="J29" s="68">
        <v>133</v>
      </c>
      <c r="K29" s="56">
        <v>6201</v>
      </c>
      <c r="L29" s="89" t="s">
        <v>104</v>
      </c>
      <c r="M29" s="87"/>
      <c r="N29" s="88"/>
    </row>
    <row r="30" ht="12.95" customHeight="1" spans="1:14">
      <c r="A30" s="55">
        <v>27</v>
      </c>
      <c r="B30" s="56">
        <v>1402</v>
      </c>
      <c r="C30" s="62" t="s">
        <v>105</v>
      </c>
      <c r="D30" s="71"/>
      <c r="E30" s="71"/>
      <c r="F30" s="71"/>
      <c r="G30" s="68">
        <v>96</v>
      </c>
      <c r="H30" s="56">
        <v>2601</v>
      </c>
      <c r="I30" s="57" t="s">
        <v>106</v>
      </c>
      <c r="J30" s="68">
        <v>134</v>
      </c>
      <c r="K30" s="56">
        <v>6202</v>
      </c>
      <c r="L30" s="89" t="s">
        <v>107</v>
      </c>
      <c r="M30" s="87"/>
      <c r="N30" s="88"/>
    </row>
    <row r="31" ht="12.95" customHeight="1" spans="1:14">
      <c r="A31" s="55">
        <v>28</v>
      </c>
      <c r="B31" s="56">
        <v>1403</v>
      </c>
      <c r="C31" s="62" t="s">
        <v>108</v>
      </c>
      <c r="D31" s="71"/>
      <c r="E31" s="71"/>
      <c r="F31" s="71"/>
      <c r="G31" s="68">
        <v>97</v>
      </c>
      <c r="H31" s="56">
        <v>2602</v>
      </c>
      <c r="I31" s="57" t="s">
        <v>109</v>
      </c>
      <c r="J31" s="68">
        <v>135</v>
      </c>
      <c r="K31" s="56">
        <v>6203</v>
      </c>
      <c r="L31" s="89" t="s">
        <v>110</v>
      </c>
      <c r="M31" s="87"/>
      <c r="N31" s="88"/>
    </row>
    <row r="32" ht="12.95" customHeight="1" spans="1:14">
      <c r="A32" s="55">
        <v>29</v>
      </c>
      <c r="B32" s="56">
        <v>1404</v>
      </c>
      <c r="C32" s="62" t="s">
        <v>111</v>
      </c>
      <c r="D32" s="71"/>
      <c r="E32" s="71"/>
      <c r="F32" s="71"/>
      <c r="G32" s="68">
        <v>98</v>
      </c>
      <c r="H32" s="56">
        <v>2611</v>
      </c>
      <c r="I32" s="57" t="s">
        <v>112</v>
      </c>
      <c r="J32" s="68">
        <v>136</v>
      </c>
      <c r="K32" s="56">
        <v>6301</v>
      </c>
      <c r="L32" s="89" t="s">
        <v>113</v>
      </c>
      <c r="M32" s="87"/>
      <c r="N32" s="88"/>
    </row>
    <row r="33" ht="12.95" customHeight="1" spans="1:14">
      <c r="A33" s="55">
        <v>30</v>
      </c>
      <c r="B33" s="56">
        <v>1405</v>
      </c>
      <c r="C33" s="62" t="s">
        <v>114</v>
      </c>
      <c r="D33" s="71"/>
      <c r="E33" s="71"/>
      <c r="F33" s="71"/>
      <c r="G33" s="68">
        <v>99</v>
      </c>
      <c r="H33" s="56">
        <v>2621</v>
      </c>
      <c r="I33" s="57" t="s">
        <v>115</v>
      </c>
      <c r="J33" s="68">
        <v>137</v>
      </c>
      <c r="K33" s="56">
        <v>6401</v>
      </c>
      <c r="L33" s="89" t="s">
        <v>116</v>
      </c>
      <c r="M33" s="87"/>
      <c r="N33" s="88"/>
    </row>
    <row r="34" ht="12.95" customHeight="1" spans="1:14">
      <c r="A34" s="55">
        <v>31</v>
      </c>
      <c r="B34" s="56">
        <v>1406</v>
      </c>
      <c r="C34" s="62" t="s">
        <v>117</v>
      </c>
      <c r="D34" s="71"/>
      <c r="E34" s="71"/>
      <c r="F34" s="71"/>
      <c r="G34" s="68">
        <v>100</v>
      </c>
      <c r="H34" s="56">
        <v>2701</v>
      </c>
      <c r="I34" s="57" t="s">
        <v>118</v>
      </c>
      <c r="J34" s="68">
        <v>138</v>
      </c>
      <c r="K34" s="56">
        <v>6402</v>
      </c>
      <c r="L34" s="89" t="s">
        <v>119</v>
      </c>
      <c r="M34" s="87"/>
      <c r="N34" s="88"/>
    </row>
    <row r="35" ht="12.95" customHeight="1" spans="1:14">
      <c r="A35" s="55">
        <v>32</v>
      </c>
      <c r="B35" s="56">
        <v>1407</v>
      </c>
      <c r="C35" s="62" t="s">
        <v>120</v>
      </c>
      <c r="D35" s="71"/>
      <c r="E35" s="71"/>
      <c r="F35" s="71"/>
      <c r="G35" s="68">
        <v>101</v>
      </c>
      <c r="H35" s="56">
        <v>2702</v>
      </c>
      <c r="I35" s="57" t="s">
        <v>121</v>
      </c>
      <c r="J35" s="68">
        <v>139</v>
      </c>
      <c r="K35" s="56">
        <v>6403</v>
      </c>
      <c r="L35" s="89" t="s">
        <v>122</v>
      </c>
      <c r="M35" s="87"/>
      <c r="N35" s="88"/>
    </row>
    <row r="36" ht="12.95" customHeight="1" spans="1:14">
      <c r="A36" s="55">
        <v>33</v>
      </c>
      <c r="B36" s="56">
        <v>1408</v>
      </c>
      <c r="C36" s="62" t="s">
        <v>123</v>
      </c>
      <c r="D36" s="71"/>
      <c r="E36" s="71"/>
      <c r="F36" s="71"/>
      <c r="G36" s="68">
        <v>102</v>
      </c>
      <c r="H36" s="56">
        <v>2711</v>
      </c>
      <c r="I36" s="57" t="s">
        <v>124</v>
      </c>
      <c r="J36" s="68">
        <v>140</v>
      </c>
      <c r="K36" s="56">
        <v>6411</v>
      </c>
      <c r="L36" s="89" t="s">
        <v>125</v>
      </c>
      <c r="M36" s="87"/>
      <c r="N36" s="88"/>
    </row>
    <row r="37" ht="12.95" customHeight="1" spans="1:14">
      <c r="A37" s="55">
        <v>34</v>
      </c>
      <c r="B37" s="56">
        <v>1411</v>
      </c>
      <c r="C37" s="62" t="s">
        <v>126</v>
      </c>
      <c r="D37" s="71"/>
      <c r="E37" s="71"/>
      <c r="F37" s="71"/>
      <c r="G37" s="68">
        <v>103</v>
      </c>
      <c r="H37" s="56">
        <v>2801</v>
      </c>
      <c r="I37" s="57" t="s">
        <v>127</v>
      </c>
      <c r="J37" s="68">
        <v>141</v>
      </c>
      <c r="K37" s="56">
        <v>6421</v>
      </c>
      <c r="L37" s="89" t="s">
        <v>128</v>
      </c>
      <c r="M37" s="87"/>
      <c r="N37" s="88"/>
    </row>
    <row r="38" ht="12.95" customHeight="1" spans="1:14">
      <c r="A38" s="55">
        <v>35</v>
      </c>
      <c r="B38" s="56">
        <v>1421</v>
      </c>
      <c r="C38" s="62" t="s">
        <v>129</v>
      </c>
      <c r="D38" s="71"/>
      <c r="E38" s="71"/>
      <c r="F38" s="71"/>
      <c r="G38" s="68">
        <v>104</v>
      </c>
      <c r="H38" s="72">
        <v>2901</v>
      </c>
      <c r="I38" s="92" t="s">
        <v>130</v>
      </c>
      <c r="J38" s="68">
        <v>142</v>
      </c>
      <c r="K38" s="56">
        <v>6501</v>
      </c>
      <c r="L38" s="89" t="s">
        <v>131</v>
      </c>
      <c r="M38" s="87"/>
      <c r="N38" s="88"/>
    </row>
    <row r="39" ht="12.95" customHeight="1" spans="1:14">
      <c r="A39" s="55">
        <v>36</v>
      </c>
      <c r="B39" s="56">
        <v>1431</v>
      </c>
      <c r="C39" s="62" t="s">
        <v>132</v>
      </c>
      <c r="D39" s="71"/>
      <c r="E39" s="71"/>
      <c r="F39" s="71"/>
      <c r="G39" s="73" t="s">
        <v>133</v>
      </c>
      <c r="H39" s="54"/>
      <c r="I39" s="85"/>
      <c r="J39" s="68">
        <v>143</v>
      </c>
      <c r="K39" s="56">
        <v>6502</v>
      </c>
      <c r="L39" s="89" t="s">
        <v>134</v>
      </c>
      <c r="M39" s="87"/>
      <c r="N39" s="88"/>
    </row>
    <row r="40" ht="12.95" customHeight="1" spans="1:14">
      <c r="A40" s="55">
        <v>37</v>
      </c>
      <c r="B40" s="56">
        <v>1441</v>
      </c>
      <c r="C40" s="62" t="s">
        <v>135</v>
      </c>
      <c r="D40" s="71"/>
      <c r="E40" s="71"/>
      <c r="F40" s="71"/>
      <c r="G40" s="68">
        <v>105</v>
      </c>
      <c r="H40" s="56">
        <v>3001</v>
      </c>
      <c r="I40" s="93" t="s">
        <v>136</v>
      </c>
      <c r="J40" s="68">
        <v>144</v>
      </c>
      <c r="K40" s="56">
        <v>6511</v>
      </c>
      <c r="L40" s="89" t="s">
        <v>137</v>
      </c>
      <c r="M40" s="87"/>
      <c r="N40" s="88"/>
    </row>
    <row r="41" ht="12.95" customHeight="1" spans="1:14">
      <c r="A41" s="55">
        <v>38</v>
      </c>
      <c r="B41" s="56">
        <v>1451</v>
      </c>
      <c r="C41" s="62" t="s">
        <v>138</v>
      </c>
      <c r="D41" s="71"/>
      <c r="E41" s="71"/>
      <c r="F41" s="71"/>
      <c r="G41" s="68">
        <v>106</v>
      </c>
      <c r="H41" s="56">
        <v>3002</v>
      </c>
      <c r="I41" s="93" t="s">
        <v>139</v>
      </c>
      <c r="J41" s="68">
        <v>145</v>
      </c>
      <c r="K41" s="56">
        <v>6521</v>
      </c>
      <c r="L41" s="89" t="s">
        <v>140</v>
      </c>
      <c r="M41" s="87"/>
      <c r="N41" s="88"/>
    </row>
    <row r="42" ht="12.95" customHeight="1" spans="1:14">
      <c r="A42" s="55">
        <v>39</v>
      </c>
      <c r="B42" s="56">
        <v>1461</v>
      </c>
      <c r="C42" s="62" t="s">
        <v>141</v>
      </c>
      <c r="D42" s="71"/>
      <c r="E42" s="71"/>
      <c r="F42" s="71"/>
      <c r="G42" s="68">
        <v>151</v>
      </c>
      <c r="H42" s="56">
        <v>6603</v>
      </c>
      <c r="I42" s="93" t="s">
        <v>142</v>
      </c>
      <c r="J42" s="68">
        <v>146</v>
      </c>
      <c r="K42" s="56">
        <v>6531</v>
      </c>
      <c r="L42" s="89" t="s">
        <v>143</v>
      </c>
      <c r="M42" s="87"/>
      <c r="N42" s="88"/>
    </row>
    <row r="43" ht="12.95" customHeight="1" spans="1:12">
      <c r="A43" s="55">
        <v>40</v>
      </c>
      <c r="B43" s="56">
        <v>1471</v>
      </c>
      <c r="C43" s="62" t="s">
        <v>144</v>
      </c>
      <c r="D43" s="71"/>
      <c r="E43" s="71"/>
      <c r="F43" s="71"/>
      <c r="G43" s="68">
        <v>107</v>
      </c>
      <c r="H43" s="56">
        <v>3101</v>
      </c>
      <c r="I43" s="93" t="s">
        <v>145</v>
      </c>
      <c r="J43" s="68">
        <v>147</v>
      </c>
      <c r="K43" s="56">
        <v>6541</v>
      </c>
      <c r="L43" s="89" t="s">
        <v>146</v>
      </c>
    </row>
    <row r="44" ht="12.95" customHeight="1" spans="1:12">
      <c r="A44" s="55">
        <v>41</v>
      </c>
      <c r="B44" s="56">
        <v>1501</v>
      </c>
      <c r="C44" s="62" t="s">
        <v>147</v>
      </c>
      <c r="D44" s="71"/>
      <c r="E44" s="71"/>
      <c r="F44" s="71"/>
      <c r="G44" s="68">
        <v>108</v>
      </c>
      <c r="H44" s="56">
        <v>3201</v>
      </c>
      <c r="I44" s="93" t="s">
        <v>148</v>
      </c>
      <c r="J44" s="68">
        <v>148</v>
      </c>
      <c r="K44" s="56">
        <v>6542</v>
      </c>
      <c r="L44" s="89" t="s">
        <v>149</v>
      </c>
    </row>
    <row r="45" ht="12.95" customHeight="1" spans="1:12">
      <c r="A45" s="55">
        <v>42</v>
      </c>
      <c r="B45" s="56">
        <v>1502</v>
      </c>
      <c r="C45" s="62" t="s">
        <v>150</v>
      </c>
      <c r="D45" s="71"/>
      <c r="E45" s="71"/>
      <c r="F45" s="71"/>
      <c r="G45" s="68">
        <v>109</v>
      </c>
      <c r="H45" s="56">
        <v>3202</v>
      </c>
      <c r="I45" s="93" t="s">
        <v>151</v>
      </c>
      <c r="J45" s="68">
        <v>149</v>
      </c>
      <c r="K45" s="56">
        <v>6601</v>
      </c>
      <c r="L45" s="89" t="s">
        <v>152</v>
      </c>
    </row>
    <row r="46" ht="12.95" customHeight="1" spans="1:12">
      <c r="A46" s="55">
        <v>43</v>
      </c>
      <c r="B46" s="56">
        <v>1503</v>
      </c>
      <c r="C46" s="62" t="s">
        <v>153</v>
      </c>
      <c r="D46" s="71"/>
      <c r="E46" s="71"/>
      <c r="F46" s="71"/>
      <c r="G46" s="68">
        <v>156</v>
      </c>
      <c r="H46" s="56">
        <v>6901</v>
      </c>
      <c r="I46" s="93" t="s">
        <v>154</v>
      </c>
      <c r="J46" s="68">
        <v>150</v>
      </c>
      <c r="K46" s="56">
        <v>6602</v>
      </c>
      <c r="L46" s="89" t="s">
        <v>155</v>
      </c>
    </row>
    <row r="47" ht="12.95" customHeight="1" spans="1:12">
      <c r="A47" s="55">
        <v>44</v>
      </c>
      <c r="B47" s="56">
        <v>1511</v>
      </c>
      <c r="C47" s="62" t="s">
        <v>156</v>
      </c>
      <c r="D47" s="71"/>
      <c r="E47" s="71"/>
      <c r="F47" s="71"/>
      <c r="G47" s="74"/>
      <c r="H47" s="71"/>
      <c r="I47" s="71"/>
      <c r="J47" s="68">
        <v>151</v>
      </c>
      <c r="K47" s="56">
        <v>6603</v>
      </c>
      <c r="L47" s="89" t="s">
        <v>142</v>
      </c>
    </row>
    <row r="48" ht="12.95" customHeight="1" spans="1:12">
      <c r="A48" s="55">
        <v>45</v>
      </c>
      <c r="B48" s="56">
        <v>1512</v>
      </c>
      <c r="C48" s="62" t="s">
        <v>157</v>
      </c>
      <c r="D48" s="71"/>
      <c r="E48" s="71"/>
      <c r="F48" s="71"/>
      <c r="G48" s="74"/>
      <c r="H48" s="71"/>
      <c r="I48" s="71"/>
      <c r="J48" s="68">
        <v>152</v>
      </c>
      <c r="K48" s="56">
        <v>6604</v>
      </c>
      <c r="L48" s="89" t="s">
        <v>158</v>
      </c>
    </row>
    <row r="49" ht="12.95" customHeight="1" spans="1:12">
      <c r="A49" s="55">
        <v>46</v>
      </c>
      <c r="B49" s="56">
        <v>1521</v>
      </c>
      <c r="C49" s="62" t="s">
        <v>159</v>
      </c>
      <c r="D49" s="71"/>
      <c r="E49" s="71"/>
      <c r="F49" s="71"/>
      <c r="G49" s="74"/>
      <c r="H49" s="71"/>
      <c r="I49" s="71"/>
      <c r="J49" s="68">
        <v>153</v>
      </c>
      <c r="K49" s="56">
        <v>6701</v>
      </c>
      <c r="L49" s="89" t="s">
        <v>160</v>
      </c>
    </row>
    <row r="50" ht="12.95" customHeight="1" spans="1:12">
      <c r="A50" s="55">
        <v>47</v>
      </c>
      <c r="B50" s="56">
        <v>1531</v>
      </c>
      <c r="C50" s="62" t="s">
        <v>161</v>
      </c>
      <c r="D50" s="71"/>
      <c r="E50" s="71"/>
      <c r="F50" s="71"/>
      <c r="G50" s="74"/>
      <c r="H50" s="71"/>
      <c r="I50" s="71"/>
      <c r="J50" s="68">
        <v>154</v>
      </c>
      <c r="K50" s="56">
        <v>6711</v>
      </c>
      <c r="L50" s="89" t="s">
        <v>162</v>
      </c>
    </row>
    <row r="51" ht="12.95" customHeight="1" spans="1:12">
      <c r="A51" s="55">
        <v>48</v>
      </c>
      <c r="B51" s="56">
        <v>1532</v>
      </c>
      <c r="C51" s="62" t="s">
        <v>163</v>
      </c>
      <c r="D51" s="71"/>
      <c r="E51" s="71"/>
      <c r="F51" s="71"/>
      <c r="G51" s="74"/>
      <c r="H51" s="71"/>
      <c r="I51" s="71"/>
      <c r="J51" s="68">
        <v>155</v>
      </c>
      <c r="K51" s="56">
        <v>6801</v>
      </c>
      <c r="L51" s="89" t="s">
        <v>164</v>
      </c>
    </row>
    <row r="52" ht="12.95" customHeight="1" spans="1:12">
      <c r="A52" s="75">
        <v>49</v>
      </c>
      <c r="B52" s="76">
        <v>1541</v>
      </c>
      <c r="C52" s="77" t="s">
        <v>165</v>
      </c>
      <c r="D52" s="78"/>
      <c r="E52" s="78"/>
      <c r="F52" s="78"/>
      <c r="G52" s="79"/>
      <c r="H52" s="78"/>
      <c r="I52" s="78"/>
      <c r="J52" s="94">
        <v>156</v>
      </c>
      <c r="K52" s="76">
        <v>6901</v>
      </c>
      <c r="L52" s="95" t="s">
        <v>154</v>
      </c>
    </row>
    <row r="53" ht="12.95" customHeight="1"/>
    <row r="54" ht="12.95" customHeight="1"/>
    <row r="55" ht="12.95" customHeight="1"/>
    <row r="56" ht="12.95" customHeight="1"/>
    <row r="57" ht="12.95" customHeight="1"/>
    <row r="100" spans="4:6">
      <c r="D100" s="96"/>
      <c r="E100" s="96"/>
      <c r="F100" s="96"/>
    </row>
    <row r="101" spans="4:4">
      <c r="D101" s="97"/>
    </row>
  </sheetData>
  <mergeCells count="8">
    <mergeCell ref="A1:L1"/>
    <mergeCell ref="A3:F3"/>
    <mergeCell ref="G3:I3"/>
    <mergeCell ref="J3:L3"/>
    <mergeCell ref="J11:L11"/>
    <mergeCell ref="J19:L19"/>
    <mergeCell ref="G39:I39"/>
    <mergeCell ref="D100:F100"/>
  </mergeCells>
  <printOptions horizontalCentered="1" verticalCentered="1"/>
  <pageMargins left="0.354330708661417" right="0.354330708661417" top="0.393700787401575" bottom="0.196850393700787" header="0.196850393700787" footer="0.196850393700787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V142"/>
  <sheetViews>
    <sheetView tabSelected="1" workbookViewId="0">
      <selection activeCell="I5" sqref="I5"/>
    </sheetView>
  </sheetViews>
  <sheetFormatPr defaultColWidth="9" defaultRowHeight="14.25"/>
  <cols>
    <col min="1" max="1" width="2.25" style="27" customWidth="1"/>
    <col min="2" max="2" width="3.875" style="27" customWidth="1"/>
    <col min="3" max="3" width="4.875" style="27" customWidth="1"/>
    <col min="4" max="6" width="9.375" style="27" customWidth="1"/>
    <col min="7" max="7" width="22.5" style="27" customWidth="1"/>
    <col min="8" max="8" width="15" style="27" customWidth="1"/>
    <col min="9" max="9" width="12" style="28" customWidth="1"/>
    <col min="10" max="10" width="12.875" style="27" customWidth="1"/>
    <col min="11" max="11" width="12.75" style="28" customWidth="1"/>
    <col min="12" max="12" width="10.625" style="27" customWidth="1"/>
    <col min="13" max="13" width="14.375" style="27" customWidth="1"/>
    <col min="14" max="16384" width="9" style="27"/>
  </cols>
  <sheetData>
    <row r="1" ht="18.75" spans="2:11">
      <c r="B1" s="29" t="s">
        <v>166</v>
      </c>
      <c r="C1" s="29"/>
      <c r="D1" s="29"/>
      <c r="E1" s="29"/>
      <c r="F1" s="29"/>
      <c r="G1" s="29"/>
      <c r="H1" s="29"/>
      <c r="I1" s="29"/>
      <c r="J1" s="29"/>
      <c r="K1" s="29"/>
    </row>
    <row r="2" spans="2:11">
      <c r="B2" s="30" t="s">
        <v>167</v>
      </c>
      <c r="C2" s="30"/>
      <c r="D2" s="30" t="s">
        <v>168</v>
      </c>
      <c r="E2" s="30" t="s">
        <v>2</v>
      </c>
      <c r="F2" s="30" t="s">
        <v>169</v>
      </c>
      <c r="G2" s="31" t="s">
        <v>170</v>
      </c>
      <c r="H2" s="31" t="s">
        <v>171</v>
      </c>
      <c r="I2" s="31"/>
      <c r="J2" s="31" t="s">
        <v>172</v>
      </c>
      <c r="K2" s="31"/>
    </row>
    <row r="3" spans="2:11">
      <c r="B3" s="32" t="s">
        <v>173</v>
      </c>
      <c r="C3" s="32" t="s">
        <v>174</v>
      </c>
      <c r="D3" s="30"/>
      <c r="E3" s="30"/>
      <c r="F3" s="30"/>
      <c r="G3" s="31"/>
      <c r="H3" s="31" t="s">
        <v>175</v>
      </c>
      <c r="I3" s="39" t="s">
        <v>176</v>
      </c>
      <c r="J3" s="31" t="s">
        <v>175</v>
      </c>
      <c r="K3" s="39" t="s">
        <v>176</v>
      </c>
    </row>
    <row r="4" spans="1:256">
      <c r="A4" s="33"/>
      <c r="B4" s="34">
        <v>5</v>
      </c>
      <c r="C4" s="34">
        <v>1</v>
      </c>
      <c r="D4" s="34" t="s">
        <v>177</v>
      </c>
      <c r="E4" s="35">
        <f>COUNTIF($D$4:D4,D4)</f>
        <v>1</v>
      </c>
      <c r="F4" s="35" t="str">
        <f>D4&amp;E4</f>
        <v>转1</v>
      </c>
      <c r="G4" s="34" t="s">
        <v>178</v>
      </c>
      <c r="H4" s="34" t="s">
        <v>179</v>
      </c>
      <c r="I4" s="40">
        <v>3000</v>
      </c>
      <c r="J4" s="34" t="s">
        <v>74</v>
      </c>
      <c r="K4" s="40">
        <f t="shared" ref="K4:K36" si="0">I4</f>
        <v>3000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34">
        <v>1</v>
      </c>
      <c r="D5" s="34" t="s">
        <v>180</v>
      </c>
      <c r="E5" s="35">
        <f>COUNTIF($D$4:D5,D5)</f>
        <v>1</v>
      </c>
      <c r="F5" s="35" t="str">
        <f t="shared" ref="F5:F17" si="1">D5&amp;E5</f>
        <v>现收1</v>
      </c>
      <c r="G5" s="34" t="s">
        <v>181</v>
      </c>
      <c r="H5" s="34" t="s">
        <v>182</v>
      </c>
      <c r="I5" s="40">
        <v>2000</v>
      </c>
      <c r="J5" s="34" t="s">
        <v>11</v>
      </c>
      <c r="K5" s="40">
        <f t="shared" si="0"/>
        <v>2000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4">
        <v>1</v>
      </c>
      <c r="D6" s="34" t="s">
        <v>183</v>
      </c>
      <c r="E6" s="35">
        <f>COUNTIF($D$4:D6,D6)</f>
        <v>1</v>
      </c>
      <c r="F6" s="35" t="str">
        <f t="shared" si="1"/>
        <v>现付1</v>
      </c>
      <c r="G6" s="34" t="s">
        <v>184</v>
      </c>
      <c r="H6" s="34" t="s">
        <v>75</v>
      </c>
      <c r="I6" s="40">
        <v>300</v>
      </c>
      <c r="J6" s="34" t="s">
        <v>182</v>
      </c>
      <c r="K6" s="40">
        <f t="shared" si="0"/>
        <v>300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4">
        <v>2</v>
      </c>
      <c r="D7" s="34" t="s">
        <v>185</v>
      </c>
      <c r="E7" s="35">
        <f>COUNTIF($D$4:D7,D7)</f>
        <v>1</v>
      </c>
      <c r="F7" s="35" t="str">
        <f t="shared" si="1"/>
        <v>银付1</v>
      </c>
      <c r="G7" s="34" t="s">
        <v>186</v>
      </c>
      <c r="H7" s="34" t="s">
        <v>102</v>
      </c>
      <c r="I7" s="40">
        <v>3000</v>
      </c>
      <c r="J7" s="34" t="s">
        <v>11</v>
      </c>
      <c r="K7" s="40">
        <f t="shared" si="0"/>
        <v>3000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4">
        <v>3</v>
      </c>
      <c r="D8" s="34" t="s">
        <v>187</v>
      </c>
      <c r="E8" s="35">
        <f>COUNTIF($D$4:D8,D8)</f>
        <v>1</v>
      </c>
      <c r="F8" s="35" t="str">
        <f t="shared" si="1"/>
        <v>银收1</v>
      </c>
      <c r="G8" s="34" t="s">
        <v>188</v>
      </c>
      <c r="H8" s="34" t="s">
        <v>189</v>
      </c>
      <c r="I8" s="40">
        <v>50</v>
      </c>
      <c r="J8" s="34" t="s">
        <v>182</v>
      </c>
      <c r="K8" s="40">
        <f t="shared" si="0"/>
        <v>50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33"/>
      <c r="B9" s="34"/>
      <c r="C9" s="34">
        <v>3</v>
      </c>
      <c r="D9" s="34" t="s">
        <v>177</v>
      </c>
      <c r="E9" s="35">
        <f>COUNTIF($D$4:D9,D9)</f>
        <v>2</v>
      </c>
      <c r="F9" s="35" t="str">
        <f t="shared" si="1"/>
        <v>转2</v>
      </c>
      <c r="G9" s="34" t="s">
        <v>190</v>
      </c>
      <c r="H9" s="34" t="s">
        <v>179</v>
      </c>
      <c r="I9" s="40">
        <v>3050</v>
      </c>
      <c r="J9" s="34" t="s">
        <v>102</v>
      </c>
      <c r="K9" s="40">
        <f t="shared" si="0"/>
        <v>3050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33"/>
      <c r="B10" s="34"/>
      <c r="C10" s="34">
        <v>4</v>
      </c>
      <c r="D10" s="34" t="s">
        <v>185</v>
      </c>
      <c r="E10" s="35">
        <f>COUNTIF($D$4:D10,D10)</f>
        <v>2</v>
      </c>
      <c r="F10" s="35" t="str">
        <f t="shared" si="1"/>
        <v>银付2</v>
      </c>
      <c r="G10" s="34" t="s">
        <v>191</v>
      </c>
      <c r="H10" s="34" t="s">
        <v>49</v>
      </c>
      <c r="I10" s="40">
        <v>2500</v>
      </c>
      <c r="J10" s="34" t="s">
        <v>11</v>
      </c>
      <c r="K10" s="40">
        <f t="shared" si="0"/>
        <v>2500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33"/>
      <c r="B11" s="34"/>
      <c r="C11" s="34">
        <v>4</v>
      </c>
      <c r="D11" s="34" t="s">
        <v>187</v>
      </c>
      <c r="E11" s="35">
        <f>COUNTIF($D$4:D11,D11)</f>
        <v>2</v>
      </c>
      <c r="F11" s="35" t="str">
        <f t="shared" si="1"/>
        <v>银收2</v>
      </c>
      <c r="G11" s="34" t="s">
        <v>192</v>
      </c>
      <c r="H11" s="34" t="s">
        <v>11</v>
      </c>
      <c r="I11" s="40">
        <v>15000</v>
      </c>
      <c r="J11" s="34" t="s">
        <v>74</v>
      </c>
      <c r="K11" s="40">
        <f t="shared" si="0"/>
        <v>15000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33"/>
      <c r="B12" s="34"/>
      <c r="C12" s="34">
        <v>4</v>
      </c>
      <c r="D12" s="34" t="s">
        <v>177</v>
      </c>
      <c r="E12" s="35">
        <f>COUNTIF($D$4:D12,D12)</f>
        <v>3</v>
      </c>
      <c r="F12" s="35" t="str">
        <f t="shared" si="1"/>
        <v>转3</v>
      </c>
      <c r="G12" s="34" t="s">
        <v>193</v>
      </c>
      <c r="H12" s="34" t="s">
        <v>102</v>
      </c>
      <c r="I12" s="40">
        <v>7400</v>
      </c>
      <c r="J12" s="34" t="s">
        <v>49</v>
      </c>
      <c r="K12" s="40">
        <f t="shared" si="0"/>
        <v>7400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33"/>
      <c r="B13" s="34"/>
      <c r="C13" s="34">
        <v>5</v>
      </c>
      <c r="D13" s="34" t="s">
        <v>185</v>
      </c>
      <c r="E13" s="35">
        <f>COUNTIF($D$4:D13,D13)</f>
        <v>3</v>
      </c>
      <c r="F13" s="35" t="str">
        <f t="shared" si="1"/>
        <v>银付3</v>
      </c>
      <c r="G13" s="34" t="s">
        <v>194</v>
      </c>
      <c r="H13" s="34" t="s">
        <v>49</v>
      </c>
      <c r="I13" s="40">
        <v>20000</v>
      </c>
      <c r="J13" s="34" t="s">
        <v>11</v>
      </c>
      <c r="K13" s="40">
        <f t="shared" si="0"/>
        <v>20000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33"/>
      <c r="B14" s="34"/>
      <c r="C14" s="34">
        <v>5</v>
      </c>
      <c r="D14" s="34" t="s">
        <v>177</v>
      </c>
      <c r="E14" s="35">
        <f>COUNTIF($D$4:D14,D14)</f>
        <v>4</v>
      </c>
      <c r="F14" s="35" t="str">
        <f t="shared" si="1"/>
        <v>转4</v>
      </c>
      <c r="G14" s="34" t="s">
        <v>195</v>
      </c>
      <c r="H14" s="34" t="s">
        <v>179</v>
      </c>
      <c r="I14" s="40">
        <v>7400</v>
      </c>
      <c r="J14" s="34" t="s">
        <v>102</v>
      </c>
      <c r="K14" s="40">
        <f t="shared" si="0"/>
        <v>7400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33"/>
      <c r="B15" s="34"/>
      <c r="C15" s="34">
        <v>5</v>
      </c>
      <c r="D15" s="34" t="s">
        <v>177</v>
      </c>
      <c r="E15" s="35">
        <f>COUNTIF($D$4:D15,D15)</f>
        <v>5</v>
      </c>
      <c r="F15" s="35" t="str">
        <f t="shared" si="1"/>
        <v>转5</v>
      </c>
      <c r="G15" s="34" t="s">
        <v>196</v>
      </c>
      <c r="H15" s="34" t="s">
        <v>47</v>
      </c>
      <c r="I15" s="40">
        <v>4500</v>
      </c>
      <c r="J15" s="34" t="s">
        <v>43</v>
      </c>
      <c r="K15" s="40">
        <f t="shared" si="0"/>
        <v>4500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33"/>
      <c r="B16" s="34"/>
      <c r="C16" s="34">
        <v>6</v>
      </c>
      <c r="D16" s="34" t="s">
        <v>177</v>
      </c>
      <c r="E16" s="35">
        <f>COUNTIF($D$4:D16,D16)</f>
        <v>6</v>
      </c>
      <c r="F16" s="35" t="str">
        <f t="shared" si="1"/>
        <v>转6</v>
      </c>
      <c r="G16" s="34" t="s">
        <v>197</v>
      </c>
      <c r="H16" s="34" t="s">
        <v>49</v>
      </c>
      <c r="I16" s="40">
        <v>3500</v>
      </c>
      <c r="J16" s="34" t="s">
        <v>162</v>
      </c>
      <c r="K16" s="40">
        <f t="shared" ref="K16:K32" si="2">I16</f>
        <v>3500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>
      <c r="A17" s="33"/>
      <c r="B17" s="34"/>
      <c r="C17" s="34">
        <v>6</v>
      </c>
      <c r="D17" s="34" t="s">
        <v>183</v>
      </c>
      <c r="E17" s="35">
        <f>COUNTIF($D$4:D17,D17)</f>
        <v>2</v>
      </c>
      <c r="F17" s="35" t="str">
        <f t="shared" si="1"/>
        <v>现付2</v>
      </c>
      <c r="G17" s="34" t="s">
        <v>198</v>
      </c>
      <c r="H17" s="34" t="s">
        <v>11</v>
      </c>
      <c r="I17" s="40">
        <v>600</v>
      </c>
      <c r="J17" s="34" t="s">
        <v>182</v>
      </c>
      <c r="K17" s="40">
        <f t="shared" si="2"/>
        <v>600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33"/>
      <c r="B18" s="34"/>
      <c r="C18" s="34">
        <v>6</v>
      </c>
      <c r="D18" s="34" t="s">
        <v>185</v>
      </c>
      <c r="E18" s="35">
        <f>COUNTIF($D$4:D18,D18)</f>
        <v>4</v>
      </c>
      <c r="F18" s="35" t="str">
        <f t="shared" ref="F18:F62" si="3">D18&amp;E18</f>
        <v>银付4</v>
      </c>
      <c r="G18" s="34" t="s">
        <v>199</v>
      </c>
      <c r="H18" s="34" t="s">
        <v>162</v>
      </c>
      <c r="I18" s="40">
        <v>10000</v>
      </c>
      <c r="J18" s="34" t="s">
        <v>11</v>
      </c>
      <c r="K18" s="40">
        <f t="shared" si="2"/>
        <v>10000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33"/>
      <c r="B19" s="34"/>
      <c r="C19" s="34">
        <v>6</v>
      </c>
      <c r="D19" s="34" t="s">
        <v>185</v>
      </c>
      <c r="E19" s="35">
        <f>COUNTIF($D$4:D19,D19)</f>
        <v>5</v>
      </c>
      <c r="F19" s="35" t="str">
        <f t="shared" si="3"/>
        <v>银付5</v>
      </c>
      <c r="G19" s="34" t="s">
        <v>200</v>
      </c>
      <c r="H19" s="34" t="s">
        <v>201</v>
      </c>
      <c r="I19" s="40">
        <v>3400</v>
      </c>
      <c r="J19" s="34" t="s">
        <v>11</v>
      </c>
      <c r="K19" s="40">
        <f t="shared" si="2"/>
        <v>3400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33"/>
      <c r="B20" s="34"/>
      <c r="C20" s="34">
        <v>7</v>
      </c>
      <c r="D20" s="34" t="s">
        <v>180</v>
      </c>
      <c r="E20" s="35">
        <f>COUNTIF($D$4:D20,D20)</f>
        <v>2</v>
      </c>
      <c r="F20" s="35" t="str">
        <f t="shared" si="3"/>
        <v>现收2</v>
      </c>
      <c r="G20" s="34" t="s">
        <v>202</v>
      </c>
      <c r="H20" s="34" t="s">
        <v>182</v>
      </c>
      <c r="I20" s="40">
        <v>500</v>
      </c>
      <c r="J20" s="34" t="s">
        <v>113</v>
      </c>
      <c r="K20" s="40">
        <f t="shared" si="2"/>
        <v>500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33"/>
      <c r="B21" s="34"/>
      <c r="C21" s="34">
        <v>7</v>
      </c>
      <c r="D21" s="34" t="s">
        <v>183</v>
      </c>
      <c r="E21" s="35">
        <f>COUNTIF($D$4:D21,D21)</f>
        <v>3</v>
      </c>
      <c r="F21" s="35" t="str">
        <f t="shared" si="3"/>
        <v>现付3</v>
      </c>
      <c r="G21" s="34" t="s">
        <v>203</v>
      </c>
      <c r="H21" s="34" t="s">
        <v>155</v>
      </c>
      <c r="I21" s="40">
        <v>1200</v>
      </c>
      <c r="J21" s="34" t="s">
        <v>182</v>
      </c>
      <c r="K21" s="40">
        <f t="shared" si="2"/>
        <v>1200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33"/>
      <c r="B22" s="34"/>
      <c r="C22" s="34">
        <v>7</v>
      </c>
      <c r="D22" s="34" t="s">
        <v>183</v>
      </c>
      <c r="E22" s="35">
        <f>COUNTIF($D$4:D22,D22)</f>
        <v>4</v>
      </c>
      <c r="F22" s="35" t="str">
        <f t="shared" si="3"/>
        <v>现付4</v>
      </c>
      <c r="G22" s="34" t="s">
        <v>204</v>
      </c>
      <c r="H22" s="34" t="s">
        <v>205</v>
      </c>
      <c r="I22" s="40">
        <v>600</v>
      </c>
      <c r="J22" s="34" t="s">
        <v>182</v>
      </c>
      <c r="K22" s="40">
        <f t="shared" si="2"/>
        <v>600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33"/>
      <c r="B23" s="34"/>
      <c r="C23" s="34">
        <v>8</v>
      </c>
      <c r="D23" s="36" t="s">
        <v>177</v>
      </c>
      <c r="E23" s="35">
        <f>COUNTIF($D$4:D23,D23)</f>
        <v>7</v>
      </c>
      <c r="F23" s="35" t="str">
        <f t="shared" si="3"/>
        <v>转7</v>
      </c>
      <c r="G23" s="34" t="s">
        <v>206</v>
      </c>
      <c r="H23" s="34" t="s">
        <v>42</v>
      </c>
      <c r="I23" s="40">
        <v>28000</v>
      </c>
      <c r="J23" s="34" t="s">
        <v>179</v>
      </c>
      <c r="K23" s="40">
        <f t="shared" si="2"/>
        <v>28000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>
      <c r="A24" s="33"/>
      <c r="B24" s="34"/>
      <c r="C24" s="34">
        <v>8</v>
      </c>
      <c r="D24" s="36"/>
      <c r="E24" s="35">
        <f>COUNTIF($D$4:D24,D24)</f>
        <v>0</v>
      </c>
      <c r="F24" s="35" t="str">
        <f t="shared" si="3"/>
        <v>0</v>
      </c>
      <c r="G24" s="34"/>
      <c r="H24" s="34" t="s">
        <v>46</v>
      </c>
      <c r="I24" s="40">
        <v>1900</v>
      </c>
      <c r="J24" s="34" t="s">
        <v>179</v>
      </c>
      <c r="K24" s="40">
        <f t="shared" si="2"/>
        <v>1900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>
      <c r="A25" s="33"/>
      <c r="B25" s="34"/>
      <c r="C25" s="34">
        <v>9</v>
      </c>
      <c r="D25" s="36"/>
      <c r="E25" s="35">
        <f>COUNTIF($D$4:D25,D25)</f>
        <v>0</v>
      </c>
      <c r="F25" s="35" t="str">
        <f t="shared" si="3"/>
        <v>0</v>
      </c>
      <c r="G25" s="34"/>
      <c r="H25" s="34" t="s">
        <v>155</v>
      </c>
      <c r="I25" s="40">
        <v>850</v>
      </c>
      <c r="J25" s="34" t="s">
        <v>179</v>
      </c>
      <c r="K25" s="40">
        <f t="shared" si="2"/>
        <v>850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33"/>
      <c r="B26" s="34"/>
      <c r="C26" s="34">
        <v>9</v>
      </c>
      <c r="D26" s="36" t="s">
        <v>177</v>
      </c>
      <c r="E26" s="35">
        <f>COUNTIF($D$4:D26,D26)</f>
        <v>8</v>
      </c>
      <c r="F26" s="35" t="str">
        <f t="shared" si="3"/>
        <v>转8</v>
      </c>
      <c r="G26" s="34" t="s">
        <v>207</v>
      </c>
      <c r="H26" s="34" t="s">
        <v>42</v>
      </c>
      <c r="I26" s="40">
        <v>12000</v>
      </c>
      <c r="J26" s="34" t="s">
        <v>208</v>
      </c>
      <c r="K26" s="40">
        <f t="shared" si="2"/>
        <v>12000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33"/>
      <c r="B27" s="34"/>
      <c r="C27" s="34">
        <v>10</v>
      </c>
      <c r="D27" s="36"/>
      <c r="E27" s="35">
        <f>COUNTIF($D$4:D27,D27)</f>
        <v>0</v>
      </c>
      <c r="F27" s="35" t="str">
        <f t="shared" si="3"/>
        <v>0</v>
      </c>
      <c r="G27" s="34"/>
      <c r="H27" s="34" t="s">
        <v>46</v>
      </c>
      <c r="I27" s="40">
        <v>3000</v>
      </c>
      <c r="J27" s="34" t="s">
        <v>208</v>
      </c>
      <c r="K27" s="40">
        <f t="shared" si="2"/>
        <v>3000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33"/>
      <c r="B28" s="34"/>
      <c r="C28" s="34">
        <v>10</v>
      </c>
      <c r="D28" s="36"/>
      <c r="E28" s="35">
        <f>COUNTIF($D$4:D28,D28)</f>
        <v>0</v>
      </c>
      <c r="F28" s="35" t="str">
        <f t="shared" si="3"/>
        <v>0</v>
      </c>
      <c r="G28" s="34"/>
      <c r="H28" s="34" t="s">
        <v>155</v>
      </c>
      <c r="I28" s="40">
        <v>5000</v>
      </c>
      <c r="J28" s="34" t="s">
        <v>208</v>
      </c>
      <c r="K28" s="40">
        <f t="shared" si="2"/>
        <v>5000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>
      <c r="A29" s="33"/>
      <c r="B29" s="34"/>
      <c r="C29" s="34">
        <v>10</v>
      </c>
      <c r="D29" s="36" t="s">
        <v>177</v>
      </c>
      <c r="E29" s="35">
        <f>COUNTIF($D$4:D29,D29)</f>
        <v>9</v>
      </c>
      <c r="F29" s="35" t="str">
        <f t="shared" si="3"/>
        <v>转9</v>
      </c>
      <c r="G29" s="34" t="s">
        <v>209</v>
      </c>
      <c r="H29" s="34" t="s">
        <v>42</v>
      </c>
      <c r="I29" s="40">
        <v>1680</v>
      </c>
      <c r="J29" s="34" t="s">
        <v>205</v>
      </c>
      <c r="K29" s="40">
        <f t="shared" si="2"/>
        <v>1680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>
      <c r="A30" s="33"/>
      <c r="B30" s="34"/>
      <c r="C30" s="34">
        <v>10</v>
      </c>
      <c r="D30" s="36"/>
      <c r="E30" s="35">
        <f>COUNTIF($D$4:D30,D30)</f>
        <v>0</v>
      </c>
      <c r="F30" s="35" t="str">
        <f t="shared" si="3"/>
        <v>0</v>
      </c>
      <c r="G30" s="34"/>
      <c r="H30" s="34" t="s">
        <v>46</v>
      </c>
      <c r="I30" s="40">
        <v>420</v>
      </c>
      <c r="J30" s="34" t="s">
        <v>205</v>
      </c>
      <c r="K30" s="40">
        <f t="shared" si="2"/>
        <v>420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33"/>
      <c r="B31" s="34"/>
      <c r="C31" s="34">
        <v>10</v>
      </c>
      <c r="D31" s="36"/>
      <c r="E31" s="35">
        <f>COUNTIF($D$4:D31,D31)</f>
        <v>0</v>
      </c>
      <c r="F31" s="35" t="str">
        <f t="shared" si="3"/>
        <v>0</v>
      </c>
      <c r="G31" s="34"/>
      <c r="H31" s="34" t="s">
        <v>155</v>
      </c>
      <c r="I31" s="40">
        <v>700</v>
      </c>
      <c r="J31" s="34" t="s">
        <v>205</v>
      </c>
      <c r="K31" s="40">
        <f t="shared" si="2"/>
        <v>700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33"/>
      <c r="B32" s="34"/>
      <c r="C32" s="34">
        <v>11</v>
      </c>
      <c r="D32" s="37" t="s">
        <v>185</v>
      </c>
      <c r="E32" s="35">
        <f>COUNTIF($D$4:D32,D32)</f>
        <v>6</v>
      </c>
      <c r="F32" s="35" t="str">
        <f t="shared" si="3"/>
        <v>银付6</v>
      </c>
      <c r="G32" s="34" t="s">
        <v>210</v>
      </c>
      <c r="H32" s="34" t="s">
        <v>201</v>
      </c>
      <c r="I32" s="40">
        <v>600</v>
      </c>
      <c r="J32" s="34" t="s">
        <v>11</v>
      </c>
      <c r="K32" s="40">
        <f t="shared" si="2"/>
        <v>600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33"/>
      <c r="B33" s="34"/>
      <c r="C33" s="34">
        <v>11</v>
      </c>
      <c r="D33" s="34" t="s">
        <v>185</v>
      </c>
      <c r="E33" s="35">
        <f>COUNTIF($D$4:D33,D33)</f>
        <v>7</v>
      </c>
      <c r="F33" s="35" t="str">
        <f t="shared" si="3"/>
        <v>银付7</v>
      </c>
      <c r="G33" s="34" t="s">
        <v>211</v>
      </c>
      <c r="H33" s="34" t="s">
        <v>212</v>
      </c>
      <c r="I33" s="40">
        <v>900</v>
      </c>
      <c r="J33" s="34" t="s">
        <v>11</v>
      </c>
      <c r="K33" s="40">
        <f t="shared" si="0"/>
        <v>900</v>
      </c>
      <c r="L33" s="33" t="str">
        <f t="shared" ref="L33:L62" si="4">IF(I33=K33,"","借贷不平！")</f>
        <v/>
      </c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33"/>
      <c r="B34" s="34"/>
      <c r="C34" s="34">
        <v>12</v>
      </c>
      <c r="D34" s="34" t="s">
        <v>183</v>
      </c>
      <c r="E34" s="35">
        <f>COUNTIF($D$4:D34,D34)</f>
        <v>5</v>
      </c>
      <c r="F34" s="35" t="str">
        <f t="shared" si="3"/>
        <v>现付5</v>
      </c>
      <c r="G34" s="34" t="s">
        <v>213</v>
      </c>
      <c r="H34" s="34" t="s">
        <v>102</v>
      </c>
      <c r="I34" s="40">
        <v>100</v>
      </c>
      <c r="J34" s="34" t="s">
        <v>182</v>
      </c>
      <c r="K34" s="40">
        <f t="shared" si="0"/>
        <v>100</v>
      </c>
      <c r="L34" s="33" t="str">
        <f t="shared" si="4"/>
        <v/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33"/>
      <c r="B35" s="34"/>
      <c r="C35" s="34">
        <v>12</v>
      </c>
      <c r="D35" s="34" t="s">
        <v>177</v>
      </c>
      <c r="E35" s="35">
        <f>COUNTIF($D$4:D35,D35)</f>
        <v>10</v>
      </c>
      <c r="F35" s="35" t="str">
        <f t="shared" si="3"/>
        <v>转10</v>
      </c>
      <c r="G35" s="34" t="s">
        <v>195</v>
      </c>
      <c r="H35" s="34" t="s">
        <v>179</v>
      </c>
      <c r="I35" s="40">
        <v>5100</v>
      </c>
      <c r="J35" s="34" t="s">
        <v>102</v>
      </c>
      <c r="K35" s="40">
        <f t="shared" si="0"/>
        <v>5100</v>
      </c>
      <c r="L35" s="33" t="str">
        <f t="shared" si="4"/>
        <v/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33"/>
      <c r="B36" s="34"/>
      <c r="C36" s="34">
        <v>12</v>
      </c>
      <c r="D36" s="34" t="s">
        <v>177</v>
      </c>
      <c r="E36" s="35">
        <f>COUNTIF($D$4:D36,D36)</f>
        <v>11</v>
      </c>
      <c r="F36" s="35" t="str">
        <f t="shared" si="3"/>
        <v>转11</v>
      </c>
      <c r="G36" s="34" t="s">
        <v>214</v>
      </c>
      <c r="H36" s="34" t="s">
        <v>47</v>
      </c>
      <c r="I36" s="40">
        <v>15000</v>
      </c>
      <c r="J36" s="34" t="s">
        <v>74</v>
      </c>
      <c r="K36" s="40">
        <f t="shared" si="0"/>
        <v>15000</v>
      </c>
      <c r="L36" s="33" t="str">
        <f t="shared" si="4"/>
        <v/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33"/>
      <c r="B37" s="34"/>
      <c r="C37" s="34">
        <v>13</v>
      </c>
      <c r="D37" s="34" t="s">
        <v>183</v>
      </c>
      <c r="E37" s="35">
        <f>COUNTIF($D$4:D37,D37)</f>
        <v>6</v>
      </c>
      <c r="F37" s="35" t="str">
        <f t="shared" si="3"/>
        <v>现付6</v>
      </c>
      <c r="G37" s="34" t="s">
        <v>215</v>
      </c>
      <c r="H37" s="34" t="s">
        <v>155</v>
      </c>
      <c r="I37" s="40">
        <v>50</v>
      </c>
      <c r="J37" s="34" t="s">
        <v>182</v>
      </c>
      <c r="K37" s="40">
        <f t="shared" ref="K37:K48" si="5">I37</f>
        <v>50</v>
      </c>
      <c r="L37" s="33" t="str">
        <f t="shared" si="4"/>
        <v/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33"/>
      <c r="B38" s="34"/>
      <c r="C38" s="34">
        <v>13</v>
      </c>
      <c r="D38" s="34" t="s">
        <v>185</v>
      </c>
      <c r="E38" s="35">
        <f>COUNTIF($D$4:D38,D38)</f>
        <v>8</v>
      </c>
      <c r="F38" s="35" t="str">
        <f t="shared" si="3"/>
        <v>银付8</v>
      </c>
      <c r="G38" s="34" t="s">
        <v>211</v>
      </c>
      <c r="H38" s="34" t="s">
        <v>212</v>
      </c>
      <c r="I38" s="40">
        <v>1800</v>
      </c>
      <c r="J38" s="34" t="s">
        <v>11</v>
      </c>
      <c r="K38" s="40">
        <f t="shared" si="5"/>
        <v>1800</v>
      </c>
      <c r="L38" s="33" t="str">
        <f t="shared" si="4"/>
        <v/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33"/>
      <c r="B39" s="34"/>
      <c r="C39" s="34">
        <v>14</v>
      </c>
      <c r="D39" s="34" t="s">
        <v>183</v>
      </c>
      <c r="E39" s="35">
        <f>COUNTIF($D$4:D39,D39)</f>
        <v>7</v>
      </c>
      <c r="F39" s="35" t="str">
        <f t="shared" si="3"/>
        <v>现付7</v>
      </c>
      <c r="G39" s="34" t="s">
        <v>213</v>
      </c>
      <c r="H39" s="34" t="s">
        <v>102</v>
      </c>
      <c r="I39" s="40">
        <v>700</v>
      </c>
      <c r="J39" s="34" t="s">
        <v>182</v>
      </c>
      <c r="K39" s="40">
        <f t="shared" si="5"/>
        <v>700</v>
      </c>
      <c r="L39" s="33" t="str">
        <f t="shared" si="4"/>
        <v/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33"/>
      <c r="B40" s="34"/>
      <c r="C40" s="34">
        <v>14</v>
      </c>
      <c r="D40" s="34" t="s">
        <v>177</v>
      </c>
      <c r="E40" s="35">
        <f>COUNTIF($D$4:D40,D40)</f>
        <v>12</v>
      </c>
      <c r="F40" s="35" t="str">
        <f t="shared" si="3"/>
        <v>转12</v>
      </c>
      <c r="G40" s="34" t="s">
        <v>195</v>
      </c>
      <c r="H40" s="34" t="s">
        <v>179</v>
      </c>
      <c r="I40" s="40">
        <v>15700</v>
      </c>
      <c r="J40" s="34" t="s">
        <v>102</v>
      </c>
      <c r="K40" s="40">
        <f t="shared" si="5"/>
        <v>15700</v>
      </c>
      <c r="L40" s="33" t="str">
        <f t="shared" si="4"/>
        <v/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33"/>
      <c r="B41" s="34"/>
      <c r="C41" s="34">
        <v>15</v>
      </c>
      <c r="D41" s="34" t="s">
        <v>180</v>
      </c>
      <c r="E41" s="35">
        <f>COUNTIF($D$4:D41,D41)</f>
        <v>3</v>
      </c>
      <c r="F41" s="35" t="str">
        <f t="shared" si="3"/>
        <v>现收3</v>
      </c>
      <c r="G41" s="34" t="s">
        <v>181</v>
      </c>
      <c r="H41" s="34" t="s">
        <v>182</v>
      </c>
      <c r="I41" s="40">
        <v>20000</v>
      </c>
      <c r="J41" s="34" t="s">
        <v>11</v>
      </c>
      <c r="K41" s="40">
        <f t="shared" si="5"/>
        <v>20000</v>
      </c>
      <c r="L41" s="33" t="str">
        <f t="shared" si="4"/>
        <v/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33"/>
      <c r="B42" s="34"/>
      <c r="C42" s="34">
        <v>15</v>
      </c>
      <c r="D42" s="34" t="s">
        <v>183</v>
      </c>
      <c r="E42" s="35">
        <f>COUNTIF($D$4:D42,D42)</f>
        <v>8</v>
      </c>
      <c r="F42" s="35" t="str">
        <f t="shared" si="3"/>
        <v>现付8</v>
      </c>
      <c r="G42" s="34" t="s">
        <v>216</v>
      </c>
      <c r="H42" s="34" t="s">
        <v>208</v>
      </c>
      <c r="I42" s="40">
        <v>20000</v>
      </c>
      <c r="J42" s="34" t="s">
        <v>182</v>
      </c>
      <c r="K42" s="40">
        <f t="shared" si="5"/>
        <v>20000</v>
      </c>
      <c r="L42" s="33" t="str">
        <f t="shared" si="4"/>
        <v/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33"/>
      <c r="B43" s="34"/>
      <c r="C43" s="34">
        <v>16</v>
      </c>
      <c r="D43" s="34" t="s">
        <v>177</v>
      </c>
      <c r="E43" s="35">
        <f>COUNTIF($D$4:D43,D43)</f>
        <v>13</v>
      </c>
      <c r="F43" s="35" t="str">
        <f t="shared" si="3"/>
        <v>转13</v>
      </c>
      <c r="G43" s="34" t="s">
        <v>217</v>
      </c>
      <c r="H43" s="34" t="s">
        <v>155</v>
      </c>
      <c r="I43" s="40">
        <v>480</v>
      </c>
      <c r="J43" s="34" t="s">
        <v>75</v>
      </c>
      <c r="K43" s="40">
        <f t="shared" si="5"/>
        <v>480</v>
      </c>
      <c r="L43" s="33" t="str">
        <f t="shared" si="4"/>
        <v/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33"/>
      <c r="B44" s="34"/>
      <c r="C44" s="34">
        <v>16</v>
      </c>
      <c r="D44" s="34" t="s">
        <v>180</v>
      </c>
      <c r="E44" s="35">
        <f>COUNTIF($D$4:D44,D44)</f>
        <v>4</v>
      </c>
      <c r="F44" s="35" t="str">
        <f t="shared" si="3"/>
        <v>现收4</v>
      </c>
      <c r="G44" s="34" t="s">
        <v>218</v>
      </c>
      <c r="H44" s="34" t="s">
        <v>182</v>
      </c>
      <c r="I44" s="40">
        <v>20</v>
      </c>
      <c r="J44" s="34" t="s">
        <v>75</v>
      </c>
      <c r="K44" s="40">
        <f t="shared" si="5"/>
        <v>20</v>
      </c>
      <c r="L44" s="33" t="str">
        <f t="shared" si="4"/>
        <v/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33"/>
      <c r="B45" s="34"/>
      <c r="C45" s="34">
        <v>17</v>
      </c>
      <c r="D45" s="34" t="s">
        <v>177</v>
      </c>
      <c r="E45" s="35">
        <f>COUNTIF($D$4:D45,D45)</f>
        <v>14</v>
      </c>
      <c r="F45" s="35" t="str">
        <f t="shared" si="3"/>
        <v>转14</v>
      </c>
      <c r="G45" s="34" t="s">
        <v>219</v>
      </c>
      <c r="H45" s="34" t="s">
        <v>46</v>
      </c>
      <c r="I45" s="40">
        <v>1200</v>
      </c>
      <c r="J45" s="34" t="s">
        <v>179</v>
      </c>
      <c r="K45" s="40">
        <f t="shared" si="5"/>
        <v>1200</v>
      </c>
      <c r="L45" s="33" t="str">
        <f t="shared" si="4"/>
        <v/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33"/>
      <c r="B46" s="34"/>
      <c r="C46" s="34">
        <v>18</v>
      </c>
      <c r="D46" s="34" t="s">
        <v>177</v>
      </c>
      <c r="E46" s="35">
        <f>COUNTIF($D$4:D46,D46)</f>
        <v>15</v>
      </c>
      <c r="F46" s="35" t="str">
        <f t="shared" si="3"/>
        <v>转15</v>
      </c>
      <c r="G46" s="34" t="s">
        <v>220</v>
      </c>
      <c r="H46" s="34" t="s">
        <v>155</v>
      </c>
      <c r="I46" s="40">
        <v>370</v>
      </c>
      <c r="J46" s="34" t="s">
        <v>75</v>
      </c>
      <c r="K46" s="40">
        <f t="shared" si="5"/>
        <v>370</v>
      </c>
      <c r="L46" s="33" t="str">
        <f t="shared" si="4"/>
        <v/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33"/>
      <c r="B47" s="34"/>
      <c r="C47" s="34">
        <v>18</v>
      </c>
      <c r="D47" s="34" t="s">
        <v>180</v>
      </c>
      <c r="E47" s="35">
        <f>COUNTIF($D$4:D47,D47)</f>
        <v>5</v>
      </c>
      <c r="F47" s="35" t="str">
        <f t="shared" si="3"/>
        <v>现收5</v>
      </c>
      <c r="G47" s="34" t="s">
        <v>218</v>
      </c>
      <c r="H47" s="34" t="s">
        <v>182</v>
      </c>
      <c r="I47" s="40">
        <v>30</v>
      </c>
      <c r="J47" s="34" t="s">
        <v>75</v>
      </c>
      <c r="K47" s="40">
        <f t="shared" si="5"/>
        <v>30</v>
      </c>
      <c r="L47" s="33" t="str">
        <f t="shared" si="4"/>
        <v/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33"/>
      <c r="B48" s="34"/>
      <c r="C48" s="34">
        <v>19</v>
      </c>
      <c r="D48" s="34" t="s">
        <v>177</v>
      </c>
      <c r="E48" s="35">
        <f>COUNTIF($D$4:D48,D48)</f>
        <v>16</v>
      </c>
      <c r="F48" s="35" t="str">
        <f t="shared" si="3"/>
        <v>转16</v>
      </c>
      <c r="G48" s="34" t="s">
        <v>221</v>
      </c>
      <c r="H48" s="34" t="s">
        <v>47</v>
      </c>
      <c r="I48" s="40">
        <v>10000</v>
      </c>
      <c r="J48" s="34" t="s">
        <v>74</v>
      </c>
      <c r="K48" s="40">
        <f t="shared" si="5"/>
        <v>10000</v>
      </c>
      <c r="L48" s="33" t="str">
        <f t="shared" si="4"/>
        <v/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33"/>
      <c r="B49" s="34"/>
      <c r="C49" s="34">
        <v>21</v>
      </c>
      <c r="D49" s="34" t="s">
        <v>187</v>
      </c>
      <c r="E49" s="35">
        <f>COUNTIF($D$4:D49,D49)</f>
        <v>3</v>
      </c>
      <c r="F49" s="35" t="str">
        <f t="shared" si="3"/>
        <v>银收3</v>
      </c>
      <c r="G49" s="34" t="s">
        <v>191</v>
      </c>
      <c r="H49" s="34" t="s">
        <v>49</v>
      </c>
      <c r="I49" s="40">
        <v>2500</v>
      </c>
      <c r="J49" s="34" t="s">
        <v>11</v>
      </c>
      <c r="K49" s="40">
        <f t="shared" ref="K49:K62" si="6">I49</f>
        <v>2500</v>
      </c>
      <c r="L49" s="33" t="str">
        <f t="shared" si="4"/>
        <v/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33"/>
      <c r="B50" s="34"/>
      <c r="C50" s="34">
        <v>21</v>
      </c>
      <c r="D50" s="34" t="s">
        <v>177</v>
      </c>
      <c r="E50" s="35">
        <f>COUNTIF($D$4:D50,D50)</f>
        <v>17</v>
      </c>
      <c r="F50" s="35" t="str">
        <f t="shared" si="3"/>
        <v>转17</v>
      </c>
      <c r="G50" s="34" t="s">
        <v>192</v>
      </c>
      <c r="H50" s="34" t="s">
        <v>11</v>
      </c>
      <c r="I50" s="40">
        <v>15000</v>
      </c>
      <c r="J50" s="34" t="s">
        <v>74</v>
      </c>
      <c r="K50" s="40">
        <f t="shared" si="6"/>
        <v>15000</v>
      </c>
      <c r="L50" s="33" t="str">
        <f t="shared" si="4"/>
        <v/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33"/>
      <c r="B51" s="34"/>
      <c r="C51" s="34">
        <v>22</v>
      </c>
      <c r="D51" s="34" t="s">
        <v>185</v>
      </c>
      <c r="E51" s="35">
        <f>COUNTIF($D$4:D51,D51)</f>
        <v>9</v>
      </c>
      <c r="F51" s="35" t="str">
        <f t="shared" si="3"/>
        <v>银付9</v>
      </c>
      <c r="G51" s="34" t="s">
        <v>194</v>
      </c>
      <c r="H51" s="34" t="s">
        <v>49</v>
      </c>
      <c r="I51" s="40">
        <v>20000</v>
      </c>
      <c r="J51" s="34" t="s">
        <v>11</v>
      </c>
      <c r="K51" s="40">
        <f t="shared" si="6"/>
        <v>20000</v>
      </c>
      <c r="L51" s="33" t="str">
        <f t="shared" si="4"/>
        <v/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33"/>
      <c r="B52" s="34"/>
      <c r="C52" s="34">
        <v>23</v>
      </c>
      <c r="D52" s="34" t="s">
        <v>183</v>
      </c>
      <c r="E52" s="35">
        <f>COUNTIF($D$4:D52,D52)</f>
        <v>9</v>
      </c>
      <c r="F52" s="35" t="str">
        <f t="shared" si="3"/>
        <v>现付9</v>
      </c>
      <c r="G52" s="34" t="s">
        <v>195</v>
      </c>
      <c r="H52" s="34" t="s">
        <v>179</v>
      </c>
      <c r="I52" s="40">
        <v>7400</v>
      </c>
      <c r="J52" s="34" t="s">
        <v>102</v>
      </c>
      <c r="K52" s="40">
        <f t="shared" si="6"/>
        <v>7400</v>
      </c>
      <c r="L52" s="33" t="str">
        <f t="shared" si="4"/>
        <v/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33"/>
      <c r="B53" s="34"/>
      <c r="C53" s="34">
        <v>24</v>
      </c>
      <c r="D53" s="34" t="s">
        <v>180</v>
      </c>
      <c r="E53" s="35">
        <f>COUNTIF($D$4:D53,D53)</f>
        <v>6</v>
      </c>
      <c r="F53" s="35" t="str">
        <f t="shared" si="3"/>
        <v>现收6</v>
      </c>
      <c r="G53" s="34" t="s">
        <v>196</v>
      </c>
      <c r="H53" s="34" t="s">
        <v>47</v>
      </c>
      <c r="I53" s="40">
        <v>4500</v>
      </c>
      <c r="J53" s="34" t="s">
        <v>43</v>
      </c>
      <c r="K53" s="40">
        <f t="shared" si="6"/>
        <v>4500</v>
      </c>
      <c r="L53" s="33" t="str">
        <f t="shared" si="4"/>
        <v/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33"/>
      <c r="B54" s="34"/>
      <c r="C54" s="34">
        <v>24</v>
      </c>
      <c r="D54" s="34" t="s">
        <v>177</v>
      </c>
      <c r="E54" s="35">
        <f>COUNTIF($D$4:D54,D54)</f>
        <v>18</v>
      </c>
      <c r="F54" s="35" t="str">
        <f t="shared" si="3"/>
        <v>转18</v>
      </c>
      <c r="G54" s="34" t="s">
        <v>222</v>
      </c>
      <c r="H54" s="34" t="s">
        <v>102</v>
      </c>
      <c r="I54" s="40">
        <v>7500</v>
      </c>
      <c r="J54" s="34" t="s">
        <v>43</v>
      </c>
      <c r="K54" s="40">
        <f t="shared" si="6"/>
        <v>7500</v>
      </c>
      <c r="L54" s="33" t="str">
        <f t="shared" si="4"/>
        <v/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33"/>
      <c r="B55" s="34"/>
      <c r="C55" s="34">
        <v>25</v>
      </c>
      <c r="D55" s="34" t="s">
        <v>183</v>
      </c>
      <c r="E55" s="35">
        <f>COUNTIF($D$4:D55,D55)</f>
        <v>10</v>
      </c>
      <c r="F55" s="35" t="str">
        <f t="shared" si="3"/>
        <v>现付10</v>
      </c>
      <c r="G55" s="34" t="s">
        <v>223</v>
      </c>
      <c r="H55" s="34" t="s">
        <v>47</v>
      </c>
      <c r="I55" s="40">
        <v>16000</v>
      </c>
      <c r="J55" s="34" t="s">
        <v>74</v>
      </c>
      <c r="K55" s="40">
        <f t="shared" si="6"/>
        <v>16000</v>
      </c>
      <c r="L55" s="33" t="str">
        <f t="shared" si="4"/>
        <v/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A56" s="33"/>
      <c r="B56" s="34"/>
      <c r="C56" s="34">
        <v>26</v>
      </c>
      <c r="D56" s="34" t="s">
        <v>185</v>
      </c>
      <c r="E56" s="35">
        <f>COUNTIF($D$4:D56,D56)</f>
        <v>10</v>
      </c>
      <c r="F56" s="35" t="str">
        <f t="shared" si="3"/>
        <v>银付10</v>
      </c>
      <c r="G56" s="34" t="s">
        <v>224</v>
      </c>
      <c r="H56" s="34" t="s">
        <v>75</v>
      </c>
      <c r="I56" s="40">
        <v>500</v>
      </c>
      <c r="J56" s="34" t="s">
        <v>182</v>
      </c>
      <c r="K56" s="40">
        <f t="shared" si="6"/>
        <v>500</v>
      </c>
      <c r="L56" s="33" t="str">
        <f t="shared" si="4"/>
        <v/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A57" s="33"/>
      <c r="B57" s="34"/>
      <c r="C57" s="34">
        <v>26</v>
      </c>
      <c r="D57" s="34" t="s">
        <v>185</v>
      </c>
      <c r="E57" s="35">
        <f>COUNTIF($D$4:D57,D57)</f>
        <v>11</v>
      </c>
      <c r="F57" s="35" t="str">
        <f t="shared" si="3"/>
        <v>银付11</v>
      </c>
      <c r="G57" s="34" t="s">
        <v>225</v>
      </c>
      <c r="H57" s="34" t="s">
        <v>182</v>
      </c>
      <c r="I57" s="40">
        <v>2500</v>
      </c>
      <c r="J57" s="34" t="s">
        <v>74</v>
      </c>
      <c r="K57" s="40">
        <f t="shared" si="6"/>
        <v>2500</v>
      </c>
      <c r="L57" s="33" t="str">
        <f t="shared" si="4"/>
        <v/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A58" s="33"/>
      <c r="B58" s="34"/>
      <c r="C58" s="34">
        <v>27</v>
      </c>
      <c r="D58" s="34" t="s">
        <v>180</v>
      </c>
      <c r="E58" s="35">
        <f>COUNTIF($D$4:D58,D58)</f>
        <v>7</v>
      </c>
      <c r="F58" s="35" t="str">
        <f t="shared" si="3"/>
        <v>现收7</v>
      </c>
      <c r="G58" s="34" t="s">
        <v>226</v>
      </c>
      <c r="H58" s="34" t="s">
        <v>47</v>
      </c>
      <c r="I58" s="40">
        <v>20000</v>
      </c>
      <c r="J58" s="34" t="s">
        <v>74</v>
      </c>
      <c r="K58" s="40">
        <f t="shared" si="6"/>
        <v>20000</v>
      </c>
      <c r="L58" s="33" t="str">
        <f t="shared" si="4"/>
        <v/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A59" s="33"/>
      <c r="B59" s="34"/>
      <c r="C59" s="34">
        <v>28</v>
      </c>
      <c r="D59" s="34" t="s">
        <v>183</v>
      </c>
      <c r="E59" s="35">
        <f>COUNTIF($D$4:D59,D59)</f>
        <v>11</v>
      </c>
      <c r="F59" s="35" t="str">
        <f t="shared" si="3"/>
        <v>现付11</v>
      </c>
      <c r="G59" s="34" t="s">
        <v>198</v>
      </c>
      <c r="H59" s="34" t="s">
        <v>11</v>
      </c>
      <c r="I59" s="40">
        <v>1500</v>
      </c>
      <c r="J59" s="34" t="s">
        <v>182</v>
      </c>
      <c r="K59" s="40">
        <f t="shared" si="6"/>
        <v>1500</v>
      </c>
      <c r="L59" s="33" t="str">
        <f t="shared" si="4"/>
        <v/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A60" s="33"/>
      <c r="B60" s="34"/>
      <c r="C60" s="34">
        <v>29</v>
      </c>
      <c r="D60" s="34" t="s">
        <v>183</v>
      </c>
      <c r="E60" s="35">
        <f>COUNTIF($D$4:D60,D60)</f>
        <v>12</v>
      </c>
      <c r="F60" s="35" t="str">
        <f t="shared" si="3"/>
        <v>现付12</v>
      </c>
      <c r="G60" s="34" t="s">
        <v>227</v>
      </c>
      <c r="H60" s="34" t="s">
        <v>11</v>
      </c>
      <c r="I60" s="40">
        <v>3000</v>
      </c>
      <c r="J60" s="34" t="s">
        <v>47</v>
      </c>
      <c r="K60" s="40">
        <f t="shared" si="6"/>
        <v>3000</v>
      </c>
      <c r="L60" s="33" t="str">
        <f t="shared" si="4"/>
        <v/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A61" s="33"/>
      <c r="B61" s="34"/>
      <c r="C61" s="34">
        <v>31</v>
      </c>
      <c r="D61" s="37" t="s">
        <v>185</v>
      </c>
      <c r="E61" s="35">
        <f>COUNTIF($D$4:D61,D61)</f>
        <v>12</v>
      </c>
      <c r="F61" s="35" t="str">
        <f t="shared" si="3"/>
        <v>银付12</v>
      </c>
      <c r="G61" s="34" t="s">
        <v>210</v>
      </c>
      <c r="H61" s="34" t="s">
        <v>201</v>
      </c>
      <c r="I61" s="40">
        <v>600</v>
      </c>
      <c r="J61" s="34" t="s">
        <v>11</v>
      </c>
      <c r="K61" s="40">
        <f t="shared" si="6"/>
        <v>600</v>
      </c>
      <c r="L61" s="33" t="str">
        <f t="shared" si="4"/>
        <v/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A62" s="33"/>
      <c r="B62" s="34"/>
      <c r="C62" s="34">
        <v>31</v>
      </c>
      <c r="D62" s="37" t="s">
        <v>185</v>
      </c>
      <c r="E62" s="35">
        <f>COUNTIF($D$4:D62,D62)</f>
        <v>13</v>
      </c>
      <c r="F62" s="35" t="str">
        <f t="shared" si="3"/>
        <v>银付13</v>
      </c>
      <c r="G62" s="34" t="s">
        <v>228</v>
      </c>
      <c r="H62" s="34" t="s">
        <v>162</v>
      </c>
      <c r="I62" s="40">
        <v>400</v>
      </c>
      <c r="J62" s="34" t="s">
        <v>11</v>
      </c>
      <c r="K62" s="40">
        <f t="shared" si="6"/>
        <v>400</v>
      </c>
      <c r="L62" s="33" t="str">
        <f t="shared" si="4"/>
        <v/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A63" s="33"/>
      <c r="B63" s="33"/>
      <c r="C63" s="33"/>
      <c r="D63" s="38"/>
      <c r="E63" s="38"/>
      <c r="F63" s="38"/>
      <c r="G63" s="33"/>
      <c r="H63" s="33"/>
      <c r="I63" s="41"/>
      <c r="J63" s="33"/>
      <c r="K63" s="41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A64" s="33"/>
      <c r="B64" s="33"/>
      <c r="C64" s="33"/>
      <c r="D64" s="33"/>
      <c r="E64" s="33"/>
      <c r="F64" s="33"/>
      <c r="G64" s="33"/>
      <c r="H64" s="33"/>
      <c r="I64" s="41"/>
      <c r="J64" s="33"/>
      <c r="K64" s="41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1:256">
      <c r="A65" s="33"/>
      <c r="B65" s="33"/>
      <c r="C65" s="33"/>
      <c r="D65" s="33"/>
      <c r="E65" s="33"/>
      <c r="F65" s="33"/>
      <c r="G65" s="33"/>
      <c r="H65" s="33"/>
      <c r="I65" s="41"/>
      <c r="J65" s="33"/>
      <c r="K65" s="41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1:256">
      <c r="A66" s="33"/>
      <c r="B66" s="33"/>
      <c r="C66" s="33"/>
      <c r="D66" s="33"/>
      <c r="E66" s="33"/>
      <c r="F66" s="33"/>
      <c r="G66" s="33"/>
      <c r="H66" s="33"/>
      <c r="I66" s="41"/>
      <c r="J66" s="33"/>
      <c r="K66" s="41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1:256">
      <c r="A67" s="33"/>
      <c r="B67" s="33"/>
      <c r="C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1:256">
      <c r="A68" s="33"/>
      <c r="B68" s="33"/>
      <c r="C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1:256">
      <c r="A69" s="33"/>
      <c r="B69" s="33"/>
      <c r="C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1:256">
      <c r="A70" s="33"/>
      <c r="B70" s="33"/>
      <c r="C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1:256">
      <c r="A71" s="33"/>
      <c r="B71" s="33"/>
      <c r="C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1:256">
      <c r="A72" s="33"/>
      <c r="B72" s="33"/>
      <c r="C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1:256">
      <c r="A73" s="33"/>
      <c r="B73" s="33"/>
      <c r="C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1:256">
      <c r="A74" s="33"/>
      <c r="B74" s="33"/>
      <c r="C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1:256">
      <c r="A75" s="33"/>
      <c r="B75" s="33"/>
      <c r="C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1:256">
      <c r="A76" s="33"/>
      <c r="B76" s="33"/>
      <c r="C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1:256">
      <c r="A77" s="33"/>
      <c r="B77" s="33"/>
      <c r="C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1:256">
      <c r="A78" s="33"/>
      <c r="B78" s="33"/>
      <c r="C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1:256">
      <c r="A79" s="33"/>
      <c r="B79" s="33"/>
      <c r="C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1:256">
      <c r="A80" s="33"/>
      <c r="B80" s="33"/>
      <c r="C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1:256">
      <c r="A81" s="33"/>
      <c r="B81" s="33"/>
      <c r="C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1:256">
      <c r="A82" s="33"/>
      <c r="B82" s="33"/>
      <c r="C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1:256">
      <c r="A83" s="33"/>
      <c r="B83" s="33"/>
      <c r="C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1:256">
      <c r="A84" s="33"/>
      <c r="B84" s="33"/>
      <c r="C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1:256">
      <c r="A85" s="33"/>
      <c r="B85" s="33"/>
      <c r="C85" s="33"/>
      <c r="D85" s="33"/>
      <c r="E85" s="33"/>
      <c r="F85" s="33"/>
      <c r="G85" s="33"/>
      <c r="H85" s="33"/>
      <c r="I85" s="41"/>
      <c r="J85" s="33"/>
      <c r="K85" s="41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1:256">
      <c r="A86" s="33"/>
      <c r="B86" s="33"/>
      <c r="C86" s="33"/>
      <c r="D86" s="33"/>
      <c r="E86" s="33"/>
      <c r="F86" s="33"/>
      <c r="G86" s="33"/>
      <c r="H86" s="33"/>
      <c r="I86" s="41"/>
      <c r="J86" s="33"/>
      <c r="K86" s="41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1:256">
      <c r="A87" s="33"/>
      <c r="B87" s="33"/>
      <c r="C87" s="33"/>
      <c r="D87" s="33"/>
      <c r="E87" s="33"/>
      <c r="F87" s="33"/>
      <c r="G87" s="33"/>
      <c r="H87" s="33"/>
      <c r="I87" s="41"/>
      <c r="J87" s="33"/>
      <c r="K87" s="41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1:256">
      <c r="A88" s="33"/>
      <c r="B88" s="33"/>
      <c r="C88" s="33"/>
      <c r="D88" s="33"/>
      <c r="E88" s="33"/>
      <c r="F88" s="33"/>
      <c r="G88" s="33"/>
      <c r="H88" s="33"/>
      <c r="I88" s="41"/>
      <c r="J88" s="33"/>
      <c r="K88" s="41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1:256">
      <c r="A89" s="33"/>
      <c r="B89" s="33"/>
      <c r="C89" s="33"/>
      <c r="D89" s="33"/>
      <c r="E89" s="33"/>
      <c r="F89" s="33"/>
      <c r="G89" s="33"/>
      <c r="H89" s="33"/>
      <c r="I89" s="41"/>
      <c r="J89" s="33"/>
      <c r="K89" s="41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1:256">
      <c r="A90" s="33"/>
      <c r="B90" s="33"/>
      <c r="C90" s="33"/>
      <c r="D90" s="33"/>
      <c r="E90" s="33"/>
      <c r="F90" s="33"/>
      <c r="G90" s="33"/>
      <c r="H90" s="33"/>
      <c r="I90" s="41"/>
      <c r="J90" s="33"/>
      <c r="K90" s="41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1:256">
      <c r="A91" s="33"/>
      <c r="B91" s="33"/>
      <c r="C91" s="33"/>
      <c r="D91" s="33"/>
      <c r="E91" s="33"/>
      <c r="F91" s="33"/>
      <c r="G91" s="33"/>
      <c r="H91" s="33"/>
      <c r="I91" s="41"/>
      <c r="J91" s="33"/>
      <c r="K91" s="41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1:256">
      <c r="A92" s="33"/>
      <c r="B92" s="33"/>
      <c r="C92" s="33"/>
      <c r="D92" s="33"/>
      <c r="E92" s="33"/>
      <c r="F92" s="33"/>
      <c r="G92" s="33"/>
      <c r="H92" s="33"/>
      <c r="I92" s="41"/>
      <c r="J92" s="33"/>
      <c r="K92" s="41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1:256">
      <c r="A93" s="33"/>
      <c r="B93" s="33"/>
      <c r="C93" s="33"/>
      <c r="D93" s="33"/>
      <c r="E93" s="33"/>
      <c r="F93" s="33"/>
      <c r="G93" s="33"/>
      <c r="H93" s="33"/>
      <c r="I93" s="41"/>
      <c r="J93" s="33"/>
      <c r="K93" s="41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1:256">
      <c r="A94" s="33"/>
      <c r="B94" s="33"/>
      <c r="C94" s="33"/>
      <c r="D94" s="33"/>
      <c r="E94" s="33"/>
      <c r="F94" s="33"/>
      <c r="G94" s="33"/>
      <c r="H94" s="33"/>
      <c r="I94" s="41"/>
      <c r="J94" s="33"/>
      <c r="K94" s="41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1:256">
      <c r="A95" s="33"/>
      <c r="B95" s="33"/>
      <c r="C95" s="33"/>
      <c r="D95" s="33"/>
      <c r="E95" s="33"/>
      <c r="F95" s="33"/>
      <c r="G95" s="33"/>
      <c r="H95" s="33"/>
      <c r="I95" s="41"/>
      <c r="J95" s="33"/>
      <c r="K95" s="41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1:256">
      <c r="A96" s="33"/>
      <c r="B96" s="33"/>
      <c r="C96" s="33"/>
      <c r="D96" s="33"/>
      <c r="E96" s="33"/>
      <c r="F96" s="33"/>
      <c r="G96" s="33"/>
      <c r="H96" s="33"/>
      <c r="I96" s="41"/>
      <c r="J96" s="33"/>
      <c r="K96" s="41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1:256">
      <c r="A97" s="33"/>
      <c r="B97" s="33"/>
      <c r="C97" s="33"/>
      <c r="D97" s="33"/>
      <c r="E97" s="33"/>
      <c r="F97" s="33"/>
      <c r="G97" s="33"/>
      <c r="H97" s="33"/>
      <c r="I97" s="41"/>
      <c r="J97" s="33"/>
      <c r="K97" s="41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1:256">
      <c r="A98" s="33"/>
      <c r="B98" s="33"/>
      <c r="C98" s="33"/>
      <c r="D98" s="33"/>
      <c r="E98" s="33"/>
      <c r="F98" s="33"/>
      <c r="G98" s="33"/>
      <c r="H98" s="33"/>
      <c r="I98" s="41"/>
      <c r="J98" s="33"/>
      <c r="K98" s="41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1:256">
      <c r="A99" s="33"/>
      <c r="B99" s="33"/>
      <c r="C99" s="33"/>
      <c r="D99" s="33"/>
      <c r="E99" s="33"/>
      <c r="F99" s="33"/>
      <c r="G99" s="33"/>
      <c r="H99" s="33"/>
      <c r="I99" s="41"/>
      <c r="J99" s="33"/>
      <c r="K99" s="41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1:256">
      <c r="A100" s="33"/>
      <c r="B100" s="33"/>
      <c r="C100" s="33"/>
      <c r="D100" s="33"/>
      <c r="E100" s="33"/>
      <c r="F100" s="33"/>
      <c r="G100" s="33"/>
      <c r="H100" s="33"/>
      <c r="I100" s="41"/>
      <c r="J100" s="33"/>
      <c r="K100" s="41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1:256">
      <c r="A101" s="33"/>
      <c r="B101" s="33"/>
      <c r="C101" s="33"/>
      <c r="D101" s="33"/>
      <c r="E101" s="33"/>
      <c r="F101" s="33"/>
      <c r="G101" s="33"/>
      <c r="H101" s="33"/>
      <c r="I101" s="41"/>
      <c r="J101" s="33"/>
      <c r="K101" s="41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1:256">
      <c r="A102" s="33"/>
      <c r="B102" s="33"/>
      <c r="C102" s="33"/>
      <c r="D102" s="33"/>
      <c r="E102" s="33"/>
      <c r="F102" s="33"/>
      <c r="G102" s="33"/>
      <c r="H102" s="33"/>
      <c r="I102" s="41"/>
      <c r="J102" s="33"/>
      <c r="K102" s="41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1:256">
      <c r="A103" s="33"/>
      <c r="B103" s="33"/>
      <c r="C103" s="33"/>
      <c r="D103" s="33"/>
      <c r="E103" s="33"/>
      <c r="F103" s="33"/>
      <c r="G103" s="33"/>
      <c r="H103" s="33"/>
      <c r="I103" s="41"/>
      <c r="J103" s="33"/>
      <c r="K103" s="41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1:256">
      <c r="A104" s="33"/>
      <c r="B104" s="33"/>
      <c r="C104" s="33"/>
      <c r="D104" s="33"/>
      <c r="E104" s="33"/>
      <c r="F104" s="33"/>
      <c r="G104" s="33"/>
      <c r="H104" s="33"/>
      <c r="I104" s="41"/>
      <c r="J104" s="33"/>
      <c r="K104" s="41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1:256">
      <c r="A105" s="33"/>
      <c r="B105" s="33"/>
      <c r="C105" s="33"/>
      <c r="D105" s="33"/>
      <c r="E105" s="33"/>
      <c r="F105" s="33"/>
      <c r="G105" s="33"/>
      <c r="H105" s="33"/>
      <c r="I105" s="41"/>
      <c r="J105" s="33"/>
      <c r="K105" s="41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1:256">
      <c r="A106" s="33"/>
      <c r="B106" s="33"/>
      <c r="C106" s="33"/>
      <c r="D106" s="33"/>
      <c r="E106" s="33"/>
      <c r="F106" s="33"/>
      <c r="G106" s="33"/>
      <c r="H106" s="33"/>
      <c r="I106" s="41"/>
      <c r="J106" s="33"/>
      <c r="K106" s="41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1:256">
      <c r="A107" s="33"/>
      <c r="B107" s="33"/>
      <c r="C107" s="33"/>
      <c r="D107" s="33"/>
      <c r="E107" s="33"/>
      <c r="F107" s="33"/>
      <c r="G107" s="33"/>
      <c r="H107" s="33"/>
      <c r="I107" s="41"/>
      <c r="J107" s="33"/>
      <c r="K107" s="41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1:256">
      <c r="A108" s="33"/>
      <c r="B108" s="33"/>
      <c r="C108" s="33"/>
      <c r="D108" s="33"/>
      <c r="E108" s="33"/>
      <c r="F108" s="33"/>
      <c r="G108" s="33"/>
      <c r="H108" s="33"/>
      <c r="I108" s="41"/>
      <c r="J108" s="33"/>
      <c r="K108" s="41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1:256">
      <c r="A109" s="33"/>
      <c r="B109" s="33"/>
      <c r="C109" s="33"/>
      <c r="D109" s="33"/>
      <c r="E109" s="33"/>
      <c r="F109" s="33"/>
      <c r="G109" s="33"/>
      <c r="H109" s="33"/>
      <c r="I109" s="41"/>
      <c r="J109" s="33"/>
      <c r="K109" s="41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1:256">
      <c r="A110" s="33"/>
      <c r="B110" s="33"/>
      <c r="C110" s="33"/>
      <c r="D110" s="33"/>
      <c r="E110" s="33"/>
      <c r="F110" s="33"/>
      <c r="G110" s="33"/>
      <c r="H110" s="33"/>
      <c r="I110" s="41"/>
      <c r="J110" s="33"/>
      <c r="K110" s="41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1:256">
      <c r="A111" s="33"/>
      <c r="B111" s="33"/>
      <c r="C111" s="33"/>
      <c r="D111" s="33"/>
      <c r="E111" s="33"/>
      <c r="F111" s="33"/>
      <c r="G111" s="33"/>
      <c r="H111" s="33"/>
      <c r="I111" s="41"/>
      <c r="J111" s="33"/>
      <c r="K111" s="41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1:256">
      <c r="A112" s="33"/>
      <c r="B112" s="33"/>
      <c r="C112" s="33"/>
      <c r="D112" s="33"/>
      <c r="E112" s="33"/>
      <c r="F112" s="33"/>
      <c r="G112" s="33"/>
      <c r="H112" s="33"/>
      <c r="I112" s="41"/>
      <c r="J112" s="33"/>
      <c r="K112" s="41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1:256">
      <c r="A113" s="33"/>
      <c r="B113" s="33"/>
      <c r="C113" s="33"/>
      <c r="D113" s="33"/>
      <c r="E113" s="33"/>
      <c r="F113" s="33"/>
      <c r="G113" s="33"/>
      <c r="H113" s="33"/>
      <c r="I113" s="41"/>
      <c r="J113" s="33"/>
      <c r="K113" s="41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1:256">
      <c r="A114" s="33"/>
      <c r="B114" s="33"/>
      <c r="C114" s="33"/>
      <c r="D114" s="33"/>
      <c r="E114" s="33"/>
      <c r="F114" s="33"/>
      <c r="G114" s="33"/>
      <c r="H114" s="33"/>
      <c r="I114" s="41"/>
      <c r="J114" s="33"/>
      <c r="K114" s="4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1:256">
      <c r="A115" s="33"/>
      <c r="B115" s="33"/>
      <c r="C115" s="33"/>
      <c r="D115" s="33"/>
      <c r="E115" s="33"/>
      <c r="F115" s="33"/>
      <c r="G115" s="33"/>
      <c r="H115" s="33"/>
      <c r="I115" s="41"/>
      <c r="J115" s="33"/>
      <c r="K115" s="41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1:256">
      <c r="A116" s="33"/>
      <c r="B116" s="33"/>
      <c r="C116" s="33"/>
      <c r="D116" s="33"/>
      <c r="E116" s="33"/>
      <c r="F116" s="33"/>
      <c r="G116" s="33"/>
      <c r="H116" s="33"/>
      <c r="I116" s="41"/>
      <c r="J116" s="33"/>
      <c r="K116" s="41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1:256">
      <c r="A117" s="33"/>
      <c r="B117" s="33"/>
      <c r="C117" s="33"/>
      <c r="D117" s="33"/>
      <c r="E117" s="33"/>
      <c r="F117" s="33"/>
      <c r="G117" s="33"/>
      <c r="H117" s="33"/>
      <c r="I117" s="41"/>
      <c r="J117" s="33"/>
      <c r="K117" s="41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1:256">
      <c r="A118" s="33"/>
      <c r="B118" s="33"/>
      <c r="C118" s="33"/>
      <c r="D118" s="33"/>
      <c r="E118" s="33"/>
      <c r="F118" s="33"/>
      <c r="G118" s="33"/>
      <c r="H118" s="33"/>
      <c r="I118" s="41"/>
      <c r="J118" s="33"/>
      <c r="K118" s="41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1:256">
      <c r="A119" s="33"/>
      <c r="B119" s="33"/>
      <c r="C119" s="33"/>
      <c r="D119" s="33"/>
      <c r="E119" s="33"/>
      <c r="F119" s="33"/>
      <c r="G119" s="33"/>
      <c r="H119" s="33"/>
      <c r="I119" s="41"/>
      <c r="J119" s="33"/>
      <c r="K119" s="41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1:256">
      <c r="A120" s="33"/>
      <c r="B120" s="33"/>
      <c r="C120" s="33"/>
      <c r="D120" s="33"/>
      <c r="E120" s="33"/>
      <c r="F120" s="33"/>
      <c r="G120" s="33"/>
      <c r="H120" s="33"/>
      <c r="I120" s="41"/>
      <c r="J120" s="33"/>
      <c r="K120" s="41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1:256">
      <c r="A121" s="33"/>
      <c r="B121" s="33"/>
      <c r="C121" s="33"/>
      <c r="D121" s="33"/>
      <c r="E121" s="33"/>
      <c r="F121" s="33"/>
      <c r="G121" s="33"/>
      <c r="H121" s="33"/>
      <c r="I121" s="41"/>
      <c r="J121" s="33"/>
      <c r="K121" s="41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1:256">
      <c r="A122" s="33"/>
      <c r="B122" s="33"/>
      <c r="C122" s="33"/>
      <c r="D122" s="33"/>
      <c r="E122" s="33"/>
      <c r="F122" s="33"/>
      <c r="G122" s="33"/>
      <c r="H122" s="33"/>
      <c r="I122" s="41"/>
      <c r="J122" s="33"/>
      <c r="K122" s="4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1:256">
      <c r="A123" s="33"/>
      <c r="B123" s="33"/>
      <c r="C123" s="33"/>
      <c r="D123" s="33"/>
      <c r="E123" s="33"/>
      <c r="F123" s="33"/>
      <c r="G123" s="33"/>
      <c r="H123" s="33"/>
      <c r="I123" s="41"/>
      <c r="J123" s="33"/>
      <c r="K123" s="41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1:256">
      <c r="A124" s="33"/>
      <c r="B124" s="33"/>
      <c r="C124" s="33"/>
      <c r="D124" s="33"/>
      <c r="E124" s="33"/>
      <c r="F124" s="33"/>
      <c r="G124" s="33"/>
      <c r="H124" s="33"/>
      <c r="I124" s="41"/>
      <c r="J124" s="33"/>
      <c r="K124" s="41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1:256">
      <c r="A125" s="33"/>
      <c r="B125" s="33"/>
      <c r="C125" s="33"/>
      <c r="D125" s="33"/>
      <c r="E125" s="33"/>
      <c r="F125" s="33"/>
      <c r="G125" s="33"/>
      <c r="H125" s="33"/>
      <c r="I125" s="41"/>
      <c r="J125" s="33"/>
      <c r="K125" s="41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1:256">
      <c r="A126" s="33"/>
      <c r="B126" s="33"/>
      <c r="C126" s="33"/>
      <c r="D126" s="33"/>
      <c r="E126" s="33"/>
      <c r="F126" s="33"/>
      <c r="G126" s="33"/>
      <c r="H126" s="33"/>
      <c r="I126" s="41"/>
      <c r="J126" s="33"/>
      <c r="K126" s="41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1:256">
      <c r="A127" s="33"/>
      <c r="B127" s="33"/>
      <c r="C127" s="33"/>
      <c r="D127" s="33"/>
      <c r="E127" s="33"/>
      <c r="F127" s="33"/>
      <c r="G127" s="33"/>
      <c r="H127" s="33"/>
      <c r="I127" s="41"/>
      <c r="J127" s="33"/>
      <c r="K127" s="41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1:256">
      <c r="A128" s="33"/>
      <c r="B128" s="33"/>
      <c r="C128" s="33"/>
      <c r="D128" s="33"/>
      <c r="E128" s="33"/>
      <c r="F128" s="33"/>
      <c r="G128" s="33"/>
      <c r="H128" s="33"/>
      <c r="I128" s="41"/>
      <c r="J128" s="33"/>
      <c r="K128" s="41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1:256">
      <c r="A129" s="33"/>
      <c r="B129" s="33"/>
      <c r="C129" s="33"/>
      <c r="D129" s="33"/>
      <c r="E129" s="33"/>
      <c r="F129" s="33"/>
      <c r="G129" s="33"/>
      <c r="H129" s="33"/>
      <c r="I129" s="41"/>
      <c r="J129" s="33"/>
      <c r="K129" s="41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1:256">
      <c r="A130" s="33"/>
      <c r="B130" s="33"/>
      <c r="C130" s="33"/>
      <c r="D130" s="33"/>
      <c r="E130" s="33"/>
      <c r="F130" s="33"/>
      <c r="G130" s="33"/>
      <c r="H130" s="33"/>
      <c r="I130" s="41"/>
      <c r="J130" s="33"/>
      <c r="K130" s="41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1:256">
      <c r="A131" s="33"/>
      <c r="B131" s="33"/>
      <c r="C131" s="33"/>
      <c r="D131" s="33"/>
      <c r="E131" s="33"/>
      <c r="F131" s="33"/>
      <c r="G131" s="33"/>
      <c r="H131" s="33"/>
      <c r="I131" s="41"/>
      <c r="J131" s="33"/>
      <c r="K131" s="41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1:256">
      <c r="A132" s="33"/>
      <c r="B132" s="33"/>
      <c r="C132" s="33"/>
      <c r="D132" s="33"/>
      <c r="E132" s="33"/>
      <c r="F132" s="33"/>
      <c r="G132" s="33"/>
      <c r="H132" s="33"/>
      <c r="I132" s="41"/>
      <c r="J132" s="33"/>
      <c r="K132" s="41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1:256">
      <c r="A133" s="33"/>
      <c r="B133" s="33"/>
      <c r="C133" s="33"/>
      <c r="D133" s="33"/>
      <c r="E133" s="33"/>
      <c r="F133" s="33"/>
      <c r="G133" s="33"/>
      <c r="H133" s="33"/>
      <c r="I133" s="41"/>
      <c r="J133" s="33"/>
      <c r="K133" s="41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1:256">
      <c r="A134" s="33"/>
      <c r="B134" s="33"/>
      <c r="C134" s="33"/>
      <c r="D134" s="33"/>
      <c r="E134" s="33"/>
      <c r="F134" s="33"/>
      <c r="G134" s="33"/>
      <c r="H134" s="33"/>
      <c r="I134" s="41"/>
      <c r="J134" s="33"/>
      <c r="K134" s="41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1:256">
      <c r="A135" s="33"/>
      <c r="B135" s="33"/>
      <c r="C135" s="33"/>
      <c r="D135" s="33"/>
      <c r="E135" s="33"/>
      <c r="F135" s="33"/>
      <c r="G135" s="33"/>
      <c r="H135" s="33"/>
      <c r="I135" s="41"/>
      <c r="J135" s="33"/>
      <c r="K135" s="41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1:256">
      <c r="A136" s="33"/>
      <c r="B136" s="33"/>
      <c r="C136" s="33"/>
      <c r="D136" s="33"/>
      <c r="E136" s="33"/>
      <c r="F136" s="33"/>
      <c r="G136" s="33"/>
      <c r="H136" s="33"/>
      <c r="I136" s="41"/>
      <c r="J136" s="33"/>
      <c r="K136" s="41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1:256">
      <c r="A137" s="33"/>
      <c r="B137" s="33"/>
      <c r="C137" s="33"/>
      <c r="D137" s="33"/>
      <c r="E137" s="33"/>
      <c r="F137" s="33"/>
      <c r="G137" s="33"/>
      <c r="H137" s="33"/>
      <c r="I137" s="41"/>
      <c r="J137" s="33"/>
      <c r="K137" s="41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1:256">
      <c r="A138" s="33"/>
      <c r="B138" s="33"/>
      <c r="C138" s="33"/>
      <c r="D138" s="33"/>
      <c r="E138" s="33"/>
      <c r="F138" s="33"/>
      <c r="G138" s="33"/>
      <c r="H138" s="33"/>
      <c r="I138" s="41"/>
      <c r="J138" s="33"/>
      <c r="K138" s="41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1:256">
      <c r="A139" s="33"/>
      <c r="B139" s="33"/>
      <c r="C139" s="33"/>
      <c r="D139" s="33"/>
      <c r="E139" s="33"/>
      <c r="F139" s="33"/>
      <c r="G139" s="33"/>
      <c r="H139" s="33"/>
      <c r="I139" s="41"/>
      <c r="J139" s="33"/>
      <c r="K139" s="41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1:256">
      <c r="A140" s="33"/>
      <c r="B140" s="33"/>
      <c r="C140" s="33"/>
      <c r="D140" s="33"/>
      <c r="E140" s="33"/>
      <c r="F140" s="33"/>
      <c r="G140" s="33"/>
      <c r="H140" s="33"/>
      <c r="I140" s="41"/>
      <c r="J140" s="33"/>
      <c r="K140" s="41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1:256">
      <c r="A141" s="33"/>
      <c r="B141" s="33"/>
      <c r="C141" s="33"/>
      <c r="D141" s="33"/>
      <c r="E141" s="33"/>
      <c r="F141" s="33"/>
      <c r="G141" s="33"/>
      <c r="H141" s="33"/>
      <c r="I141" s="41"/>
      <c r="J141" s="33"/>
      <c r="K141" s="41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1:256">
      <c r="A142" s="33"/>
      <c r="B142" s="33"/>
      <c r="C142" s="33"/>
      <c r="D142" s="33"/>
      <c r="E142" s="33"/>
      <c r="F142" s="33"/>
      <c r="G142" s="33"/>
      <c r="H142" s="33"/>
      <c r="I142" s="41"/>
      <c r="J142" s="33"/>
      <c r="K142" s="41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</sheetData>
  <autoFilter ref="A3:IV62">
    <extLst/>
  </autoFilter>
  <mergeCells count="11">
    <mergeCell ref="B1:K1"/>
    <mergeCell ref="B2:C2"/>
    <mergeCell ref="H2:I2"/>
    <mergeCell ref="J2:K2"/>
    <mergeCell ref="D2:D3"/>
    <mergeCell ref="D23:D25"/>
    <mergeCell ref="D26:D28"/>
    <mergeCell ref="D29:D31"/>
    <mergeCell ref="E2:E3"/>
    <mergeCell ref="F2:F3"/>
    <mergeCell ref="G2:G3"/>
  </mergeCells>
  <dataValidations count="3">
    <dataValidation type="list" allowBlank="1" showInputMessage="1" showErrorMessage="1" sqref="E63:F63 D4:D29 D32:D63">
      <formula1>"银收,银付,现收,现付,转"</formula1>
    </dataValidation>
    <dataValidation type="list" allowBlank="1" showInputMessage="1" showErrorMessage="1" sqref="H4:H62">
      <formula1>账户名称</formula1>
    </dataValidation>
    <dataValidation type="list" allowBlank="1" showInputMessage="1" showErrorMessage="1" sqref="J4:J31 J33:J60">
      <formula1>帐户名称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22"/>
  <sheetViews>
    <sheetView showGridLines="0" workbookViewId="0">
      <selection activeCell="I5" sqref="I5"/>
    </sheetView>
  </sheetViews>
  <sheetFormatPr defaultColWidth="9" defaultRowHeight="14.25"/>
  <cols>
    <col min="1" max="1" width="1.625" customWidth="1"/>
    <col min="2" max="2" width="7.125" customWidth="1"/>
    <col min="3" max="3" width="4.75" customWidth="1"/>
    <col min="4" max="4" width="10.125" customWidth="1"/>
    <col min="5" max="5" width="17.5" customWidth="1"/>
    <col min="6" max="6" width="14.625" customWidth="1"/>
    <col min="7" max="7" width="14.5" customWidth="1"/>
    <col min="8" max="8" width="6.75" customWidth="1"/>
    <col min="9" max="9" width="18.625" customWidth="1"/>
  </cols>
  <sheetData>
    <row r="1" ht="42.75" customHeight="1" spans="1:9">
      <c r="A1" s="1"/>
      <c r="B1" s="2" t="s">
        <v>229</v>
      </c>
      <c r="C1" s="2"/>
      <c r="D1" s="2"/>
      <c r="E1" s="2"/>
      <c r="F1" s="2"/>
      <c r="G1" s="2"/>
      <c r="H1" s="2"/>
      <c r="I1" s="2"/>
    </row>
    <row r="2" ht="23.25" customHeight="1" spans="2:9">
      <c r="B2" s="3" t="s">
        <v>167</v>
      </c>
      <c r="C2" s="3"/>
      <c r="D2" s="4" t="s">
        <v>230</v>
      </c>
      <c r="E2" s="5" t="s">
        <v>231</v>
      </c>
      <c r="F2" s="6" t="s">
        <v>232</v>
      </c>
      <c r="G2" s="6" t="s">
        <v>233</v>
      </c>
      <c r="H2" s="7" t="s">
        <v>234</v>
      </c>
      <c r="I2" s="6" t="s">
        <v>235</v>
      </c>
    </row>
    <row r="3" ht="15" spans="2:9">
      <c r="B3" s="8" t="s">
        <v>173</v>
      </c>
      <c r="C3" s="8" t="s">
        <v>174</v>
      </c>
      <c r="D3" s="9"/>
      <c r="E3" s="10"/>
      <c r="F3" s="11"/>
      <c r="G3" s="11"/>
      <c r="H3" s="12"/>
      <c r="I3" s="11"/>
    </row>
    <row r="4" ht="15" spans="2:9">
      <c r="B4" s="13">
        <v>5</v>
      </c>
      <c r="C4" s="13">
        <v>1</v>
      </c>
      <c r="D4" s="14"/>
      <c r="E4" s="15" t="s">
        <v>236</v>
      </c>
      <c r="F4" s="16"/>
      <c r="G4" s="16"/>
      <c r="H4" s="17" t="s">
        <v>232</v>
      </c>
      <c r="I4" s="16">
        <v>60000</v>
      </c>
    </row>
    <row r="5" spans="2:9">
      <c r="B5" s="18"/>
      <c r="C5" s="18">
        <v>1</v>
      </c>
      <c r="D5" s="18" t="s">
        <v>237</v>
      </c>
      <c r="E5" s="18" t="str">
        <f>VLOOKUP(D5,本月会计凭证!$F$4:$K$62,2,FALSE)</f>
        <v>购进材料</v>
      </c>
      <c r="F5" s="19">
        <f>IF(LEFT(D5,2)="银收",VLOOKUP(D5,本月会计凭证!$F$4:$K$62,4,FALSE),0)</f>
        <v>0</v>
      </c>
      <c r="G5" s="19">
        <f>IF(LEFT(D5,2)="银付",VLOOKUP(D5,本月会计凭证!$F$4:$K$62,6,FALSE),0)</f>
        <v>3000</v>
      </c>
      <c r="H5" s="20" t="s">
        <v>232</v>
      </c>
      <c r="I5" s="26">
        <f>I4+F5-G5</f>
        <v>57000</v>
      </c>
    </row>
    <row r="6" spans="2:9">
      <c r="B6" s="18"/>
      <c r="C6" s="18">
        <v>2</v>
      </c>
      <c r="D6" s="18" t="s">
        <v>238</v>
      </c>
      <c r="E6" s="18" t="str">
        <f>VLOOKUP(D6,本月会计凭证!$F$4:$K$62,2,FALSE)</f>
        <v>废品出售</v>
      </c>
      <c r="F6" s="19">
        <f>IF(LEFT(D6,2)="银收",VLOOKUP(D6,本月会计凭证!$F$4:$K$62,4,FALSE),0)</f>
        <v>50</v>
      </c>
      <c r="G6" s="19">
        <f>IF(LEFT(D6,2)="银付",VLOOKUP(D6,本月会计凭证!$F$4:$K$62,6,FALSE),0)</f>
        <v>0</v>
      </c>
      <c r="H6" s="20" t="s">
        <v>232</v>
      </c>
      <c r="I6" s="26">
        <f t="shared" ref="I6:I20" si="0">I5+F6-G6</f>
        <v>57050</v>
      </c>
    </row>
    <row r="7" spans="2:9">
      <c r="B7" s="18"/>
      <c r="C7" s="18">
        <v>4</v>
      </c>
      <c r="D7" s="18" t="s">
        <v>239</v>
      </c>
      <c r="E7" s="18" t="str">
        <f>VLOOKUP(D7,本月会计凭证!$F$4:$K$62,2,FALSE)</f>
        <v>偿还S公司欠款</v>
      </c>
      <c r="F7" s="19">
        <f>IF(LEFT(D7,2)="银收",VLOOKUP(D7,本月会计凭证!$F$4:$K$62,4,FALSE),0)</f>
        <v>0</v>
      </c>
      <c r="G7" s="19">
        <f>IF(LEFT(D7,2)="银付",VLOOKUP(D7,本月会计凭证!$F$4:$K$62,6,FALSE),0)</f>
        <v>2500</v>
      </c>
      <c r="H7" s="20" t="s">
        <v>232</v>
      </c>
      <c r="I7" s="26">
        <f t="shared" si="0"/>
        <v>54550</v>
      </c>
    </row>
    <row r="8" spans="2:9">
      <c r="B8" s="18"/>
      <c r="C8" s="18">
        <v>4</v>
      </c>
      <c r="D8" s="18" t="s">
        <v>240</v>
      </c>
      <c r="E8" s="18" t="str">
        <f>VLOOKUP(D8,本月会计凭证!$F$4:$K$62,2,FALSE)</f>
        <v>出售N产品10件</v>
      </c>
      <c r="F8" s="19">
        <f>IF(LEFT(D8,2)="银收",VLOOKUP(D8,本月会计凭证!$F$4:$K$62,4,FALSE),0)</f>
        <v>15000</v>
      </c>
      <c r="G8" s="19">
        <f>IF(LEFT(D8,2)="银付",VLOOKUP(D8,本月会计凭证!$F$4:$K$62,6,FALSE),0)</f>
        <v>0</v>
      </c>
      <c r="H8" s="20" t="s">
        <v>232</v>
      </c>
      <c r="I8" s="26">
        <f t="shared" si="0"/>
        <v>69550</v>
      </c>
    </row>
    <row r="9" spans="2:9">
      <c r="B9" s="18"/>
      <c r="C9" s="18">
        <v>5</v>
      </c>
      <c r="D9" s="18" t="s">
        <v>241</v>
      </c>
      <c r="E9" s="18" t="str">
        <f>VLOOKUP(D9,本月会计凭证!$F$4:$K$62,2,FALSE)</f>
        <v>偿还欠款</v>
      </c>
      <c r="F9" s="19">
        <f>IF(LEFT(D9,2)="银收",VLOOKUP(D9,本月会计凭证!$F$4:$K$62,4,FALSE),0)</f>
        <v>0</v>
      </c>
      <c r="G9" s="19">
        <f>IF(LEFT(D9,2)="银付",VLOOKUP(D9,本月会计凭证!$F$4:$K$62,6,FALSE),0)</f>
        <v>20000</v>
      </c>
      <c r="H9" s="20" t="s">
        <v>232</v>
      </c>
      <c r="I9" s="26">
        <f t="shared" si="0"/>
        <v>49550</v>
      </c>
    </row>
    <row r="10" spans="2:9">
      <c r="B10" s="18"/>
      <c r="C10" s="18">
        <v>8</v>
      </c>
      <c r="D10" s="18" t="s">
        <v>242</v>
      </c>
      <c r="E10" s="18" t="str">
        <f>VLOOKUP(D10,本月会计凭证!$F$4:$K$62,2,FALSE)</f>
        <v>支付捐赠款</v>
      </c>
      <c r="F10" s="19">
        <f>IF(LEFT(D10,2)="银收",VLOOKUP(D10,本月会计凭证!$F$4:$K$62,4,FALSE),0)</f>
        <v>0</v>
      </c>
      <c r="G10" s="19">
        <f>IF(LEFT(D10,2)="银付",VLOOKUP(D10,本月会计凭证!$F$4:$K$62,6,FALSE),0)</f>
        <v>10000</v>
      </c>
      <c r="H10" s="20" t="s">
        <v>232</v>
      </c>
      <c r="I10" s="26">
        <f t="shared" si="0"/>
        <v>39550</v>
      </c>
    </row>
    <row r="11" spans="2:9">
      <c r="B11" s="18"/>
      <c r="C11" s="18">
        <v>9</v>
      </c>
      <c r="D11" s="18" t="s">
        <v>243</v>
      </c>
      <c r="E11" s="18" t="str">
        <f>VLOOKUP(D11,本月会计凭证!$F$4:$K$62,2,FALSE)</f>
        <v>支付借款利息</v>
      </c>
      <c r="F11" s="19">
        <f>IF(LEFT(D11,2)="银收",VLOOKUP(D11,本月会计凭证!$F$4:$K$62,4,FALSE),0)</f>
        <v>0</v>
      </c>
      <c r="G11" s="19">
        <f>IF(LEFT(D11,2)="银付",VLOOKUP(D11,本月会计凭证!$F$4:$K$62,6,FALSE),0)</f>
        <v>3400</v>
      </c>
      <c r="H11" s="20" t="s">
        <v>232</v>
      </c>
      <c r="I11" s="26">
        <f t="shared" si="0"/>
        <v>36150</v>
      </c>
    </row>
    <row r="12" spans="2:9">
      <c r="B12" s="18"/>
      <c r="C12" s="18">
        <v>10</v>
      </c>
      <c r="D12" s="18" t="s">
        <v>244</v>
      </c>
      <c r="E12" s="18" t="str">
        <f>VLOOKUP(D12,本月会计凭证!$F$4:$K$62,2,FALSE)</f>
        <v>支付预提费用</v>
      </c>
      <c r="F12" s="19">
        <f>IF(LEFT(D12,2)="银收",VLOOKUP(D12,本月会计凭证!$F$4:$K$62,4,FALSE),0)</f>
        <v>0</v>
      </c>
      <c r="G12" s="19">
        <f>IF(LEFT(D12,2)="银付",VLOOKUP(D12,本月会计凭证!$F$4:$K$62,6,FALSE),0)</f>
        <v>600</v>
      </c>
      <c r="H12" s="20" t="s">
        <v>232</v>
      </c>
      <c r="I12" s="26">
        <f t="shared" si="0"/>
        <v>35550</v>
      </c>
    </row>
    <row r="13" spans="2:9">
      <c r="B13" s="18"/>
      <c r="C13" s="18">
        <v>10</v>
      </c>
      <c r="D13" s="18" t="s">
        <v>245</v>
      </c>
      <c r="E13" s="18" t="str">
        <f>VLOOKUP(D13,本月会计凭证!$F$4:$K$62,2,FALSE)</f>
        <v>预付租金</v>
      </c>
      <c r="F13" s="19">
        <f>IF(LEFT(D13,2)="银收",VLOOKUP(D13,本月会计凭证!$F$4:$K$62,4,FALSE),0)</f>
        <v>0</v>
      </c>
      <c r="G13" s="19">
        <f>IF(LEFT(D13,2)="银付",VLOOKUP(D13,本月会计凭证!$F$4:$K$62,6,FALSE),0)</f>
        <v>900</v>
      </c>
      <c r="H13" s="20" t="s">
        <v>232</v>
      </c>
      <c r="I13" s="26">
        <f t="shared" si="0"/>
        <v>34650</v>
      </c>
    </row>
    <row r="14" spans="2:9">
      <c r="B14" s="18"/>
      <c r="C14" s="18">
        <v>11</v>
      </c>
      <c r="D14" s="18" t="s">
        <v>246</v>
      </c>
      <c r="E14" s="18" t="str">
        <f>VLOOKUP(D14,本月会计凭证!$F$4:$K$62,2,FALSE)</f>
        <v>预付租金</v>
      </c>
      <c r="F14" s="19">
        <f>IF(LEFT(D14,2)="银收",VLOOKUP(D14,本月会计凭证!$F$4:$K$62,4,FALSE),0)</f>
        <v>0</v>
      </c>
      <c r="G14" s="19">
        <f>IF(LEFT(D14,2)="银付",VLOOKUP(D14,本月会计凭证!$F$4:$K$62,6,FALSE),0)</f>
        <v>1800</v>
      </c>
      <c r="H14" s="20" t="s">
        <v>232</v>
      </c>
      <c r="I14" s="26">
        <f t="shared" si="0"/>
        <v>32850</v>
      </c>
    </row>
    <row r="15" spans="2:9">
      <c r="B15" s="18"/>
      <c r="C15" s="18">
        <v>11</v>
      </c>
      <c r="D15" s="18" t="s">
        <v>247</v>
      </c>
      <c r="E15" s="18" t="str">
        <f>VLOOKUP(D15,本月会计凭证!$F$4:$K$62,2,FALSE)</f>
        <v>偿还S公司欠款</v>
      </c>
      <c r="F15" s="19">
        <f>IF(LEFT(D15,2)="银收",VLOOKUP(D15,本月会计凭证!$F$4:$K$62,4,FALSE),0)</f>
        <v>2500</v>
      </c>
      <c r="G15" s="19">
        <f>IF(LEFT(D15,2)="银付",VLOOKUP(D15,本月会计凭证!$F$4:$K$62,6,FALSE),0)</f>
        <v>0</v>
      </c>
      <c r="H15" s="20" t="s">
        <v>232</v>
      </c>
      <c r="I15" s="26">
        <f t="shared" si="0"/>
        <v>35350</v>
      </c>
    </row>
    <row r="16" spans="2:9">
      <c r="B16" s="18"/>
      <c r="C16" s="18">
        <v>13</v>
      </c>
      <c r="D16" s="18" t="s">
        <v>248</v>
      </c>
      <c r="E16" s="18" t="str">
        <f>VLOOKUP(D16,本月会计凭证!$F$4:$K$62,2,FALSE)</f>
        <v>偿还欠款</v>
      </c>
      <c r="F16" s="19">
        <f>IF(LEFT(D16,2)="银收",VLOOKUP(D16,本月会计凭证!$F$4:$K$62,4,FALSE),0)</f>
        <v>0</v>
      </c>
      <c r="G16" s="19">
        <f>IF(LEFT(D16,2)="银付",VLOOKUP(D16,本月会计凭证!$F$4:$K$62,6,FALSE),0)</f>
        <v>20000</v>
      </c>
      <c r="H16" s="20" t="s">
        <v>232</v>
      </c>
      <c r="I16" s="26">
        <f t="shared" si="0"/>
        <v>15350</v>
      </c>
    </row>
    <row r="17" spans="2:9">
      <c r="B17" s="18"/>
      <c r="C17" s="18">
        <v>21</v>
      </c>
      <c r="D17" s="18" t="s">
        <v>249</v>
      </c>
      <c r="E17" s="18" t="str">
        <f>VLOOKUP(D17,本月会计凭证!$F$4:$K$62,2,FALSE)</f>
        <v>王五借差旅费</v>
      </c>
      <c r="F17" s="19">
        <f>IF(LEFT(D17,2)="银收",VLOOKUP(D17,本月会计凭证!$F$4:$K$62,4,FALSE),0)</f>
        <v>0</v>
      </c>
      <c r="G17" s="19">
        <f>IF(LEFT(D17,2)="银付",VLOOKUP(D17,本月会计凭证!$F$4:$K$62,6,FALSE),0)</f>
        <v>500</v>
      </c>
      <c r="H17" s="20" t="s">
        <v>232</v>
      </c>
      <c r="I17" s="26">
        <f t="shared" si="0"/>
        <v>14850</v>
      </c>
    </row>
    <row r="18" spans="2:9">
      <c r="B18" s="18"/>
      <c r="C18" s="18">
        <v>21</v>
      </c>
      <c r="D18" s="18" t="s">
        <v>250</v>
      </c>
      <c r="E18" s="18" t="str">
        <f>VLOOKUP(D18,本月会计凭证!$F$4:$K$62,2,FALSE)</f>
        <v>出售C产品15件</v>
      </c>
      <c r="F18" s="19">
        <f>IF(LEFT(D18,2)="银收",VLOOKUP(D18,本月会计凭证!$F$4:$K$62,4,FALSE),0)</f>
        <v>0</v>
      </c>
      <c r="G18" s="19">
        <f>IF(LEFT(D18,2)="银付",VLOOKUP(D18,本月会计凭证!$F$4:$K$62,6,FALSE),0)</f>
        <v>2500</v>
      </c>
      <c r="H18" s="20" t="s">
        <v>232</v>
      </c>
      <c r="I18" s="26">
        <f t="shared" si="0"/>
        <v>12350</v>
      </c>
    </row>
    <row r="19" spans="2:9">
      <c r="B19" s="18"/>
      <c r="C19" s="18">
        <v>22</v>
      </c>
      <c r="D19" s="18" t="s">
        <v>251</v>
      </c>
      <c r="E19" s="18" t="str">
        <f>VLOOKUP(D19,本月会计凭证!$F$4:$K$62,2,FALSE)</f>
        <v>支付预提费用</v>
      </c>
      <c r="F19" s="19">
        <f>IF(LEFT(D19,2)="银收",VLOOKUP(D19,本月会计凭证!$F$4:$K$62,4,FALSE),0)</f>
        <v>0</v>
      </c>
      <c r="G19" s="19">
        <f>IF(LEFT(D19,2)="银付",VLOOKUP(D19,本月会计凭证!$F$4:$K$62,6,FALSE),0)</f>
        <v>600</v>
      </c>
      <c r="H19" s="20" t="s">
        <v>232</v>
      </c>
      <c r="I19" s="26">
        <f t="shared" si="0"/>
        <v>11750</v>
      </c>
    </row>
    <row r="20" spans="2:9">
      <c r="B20" s="18"/>
      <c r="C20" s="18">
        <v>24</v>
      </c>
      <c r="D20" s="18" t="s">
        <v>252</v>
      </c>
      <c r="E20" s="18" t="str">
        <f>VLOOKUP(D20,本月会计凭证!$F$4:$K$62,2,FALSE)</f>
        <v>支付赔偿金</v>
      </c>
      <c r="F20" s="19">
        <f>IF(LEFT(D20,2)="银收",VLOOKUP(D20,本月会计凭证!$F$4:$K$62,4,FALSE),0)</f>
        <v>0</v>
      </c>
      <c r="G20" s="19">
        <f>IF(LEFT(D20,2)="银付",VLOOKUP(D20,本月会计凭证!$F$4:$K$62,6,FALSE),0)</f>
        <v>400</v>
      </c>
      <c r="H20" s="20" t="s">
        <v>232</v>
      </c>
      <c r="I20" s="26">
        <f t="shared" si="0"/>
        <v>11350</v>
      </c>
    </row>
    <row r="21" ht="9" customHeight="1" spans="2:9">
      <c r="B21" s="21"/>
      <c r="C21" s="21"/>
      <c r="D21" s="21"/>
      <c r="E21" s="21"/>
      <c r="F21" s="22"/>
      <c r="G21" s="22"/>
      <c r="H21" s="21"/>
      <c r="I21" s="21"/>
    </row>
    <row r="22" ht="16.5" spans="2:9">
      <c r="B22" s="23" t="s">
        <v>253</v>
      </c>
      <c r="C22" s="23"/>
      <c r="D22" s="1"/>
      <c r="E22" s="1"/>
      <c r="F22" s="24">
        <f>SUM(F5:F20)</f>
        <v>17550</v>
      </c>
      <c r="G22" s="24">
        <f>SUM(G5:G20)</f>
        <v>66200</v>
      </c>
      <c r="H22" s="25" t="s">
        <v>232</v>
      </c>
      <c r="I22" s="24">
        <f>I4+F22-G22</f>
        <v>11350</v>
      </c>
    </row>
  </sheetData>
  <mergeCells count="9">
    <mergeCell ref="B1:I1"/>
    <mergeCell ref="B2:C2"/>
    <mergeCell ref="B22:C22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本月会计凭证</vt:lpstr>
      <vt:lpstr>银行存款日记账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清律</cp:lastModifiedBy>
  <dcterms:created xsi:type="dcterms:W3CDTF">2006-12-23T13:09:00Z</dcterms:created>
  <cp:lastPrinted>2011-07-25T10:21:00Z</cp:lastPrinted>
  <dcterms:modified xsi:type="dcterms:W3CDTF">2024-02-22T06:59:35Z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DFD5333CCC4D4BE5BF6F4D1079C3DC5A_12</vt:lpwstr>
  </property>
  <property fmtid="{D5CDD505-2E9C-101B-9397-08002B2CF9AE}" pid="3" name="KSOProductBuildVer">
    <vt:lpwstr>2052-12.1.0.16250</vt:lpwstr>
  </property>
</Properties>
</file>