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dc02c4a829257e4/Documents/Personal/projects/bluetooth-audio/"/>
    </mc:Choice>
  </mc:AlternateContent>
  <xr:revisionPtr revIDLastSave="1018" documentId="8_{4FB5AB32-D425-4BE6-BD36-2E3FAA4B4BF3}" xr6:coauthVersionLast="47" xr6:coauthVersionMax="47" xr10:uidLastSave="{5D6CCCD7-12E2-41DC-B723-D8EBBDFEA58E}"/>
  <bookViews>
    <workbookView xWindow="-98" yWindow="-98" windowWidth="21795" windowHeight="12975" activeTab="3" xr2:uid="{49D08A49-7D4D-4255-9C0B-B147CF678ED3}"/>
  </bookViews>
  <sheets>
    <sheet name="System design" sheetId="3" r:id="rId1"/>
    <sheet name="ESP-32" sheetId="4" r:id="rId2"/>
    <sheet name="Specifications" sheetId="5" r:id="rId3"/>
    <sheet name="IS2083" sheetId="9" r:id="rId4"/>
    <sheet name="STM32F4 + CC2564" sheetId="7" r:id="rId5"/>
    <sheet name="Power budget" sheetId="8" r:id="rId6"/>
    <sheet name="PCB checks" sheetId="6" r:id="rId7"/>
    <sheet name="Power" sheetId="1" r:id="rId8"/>
    <sheet name="STM32WB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/>
  <c r="E10" i="8"/>
  <c r="C11" i="8"/>
  <c r="E5" i="8"/>
  <c r="D160" i="1"/>
  <c r="D162" i="1" s="1"/>
  <c r="P97" i="1"/>
  <c r="P96" i="1"/>
  <c r="P87" i="1"/>
  <c r="P90" i="1" s="1"/>
  <c r="P70" i="1"/>
  <c r="P47" i="1"/>
  <c r="P41" i="1"/>
  <c r="P60" i="1" s="1"/>
  <c r="P62" i="1" s="1"/>
  <c r="P64" i="1" l="1"/>
  <c r="P61" i="1"/>
</calcChain>
</file>

<file path=xl/sharedStrings.xml><?xml version="1.0" encoding="utf-8"?>
<sst xmlns="http://schemas.openxmlformats.org/spreadsheetml/2006/main" count="537" uniqueCount="354">
  <si>
    <t>Ilp-p</t>
  </si>
  <si>
    <t>V_in(max)</t>
  </si>
  <si>
    <t>f_sw</t>
  </si>
  <si>
    <t>Il_peak</t>
  </si>
  <si>
    <t xml:space="preserve"> </t>
  </si>
  <si>
    <t>For Vout = 3v3</t>
  </si>
  <si>
    <t>33.2k</t>
  </si>
  <si>
    <t>Use &lt;1% tolerance resistors</t>
  </si>
  <si>
    <t>Vout</t>
  </si>
  <si>
    <t>Equation 2</t>
  </si>
  <si>
    <t>Equation 4</t>
  </si>
  <si>
    <t>F_P</t>
  </si>
  <si>
    <t>L_out</t>
  </si>
  <si>
    <t>C_out</t>
  </si>
  <si>
    <t>kHz</t>
  </si>
  <si>
    <t>A</t>
  </si>
  <si>
    <t>V</t>
  </si>
  <si>
    <t>Hz</t>
  </si>
  <si>
    <t>F</t>
  </si>
  <si>
    <t>Ohms</t>
  </si>
  <si>
    <t>I_out</t>
  </si>
  <si>
    <t>Output current design requirement</t>
  </si>
  <si>
    <t>Equation 5</t>
  </si>
  <si>
    <t>I_LO(rms)</t>
  </si>
  <si>
    <t>Equation 6</t>
  </si>
  <si>
    <t>Equation 7</t>
  </si>
  <si>
    <t>Inductor peak and RMS currents inform peak current rating and RMS current rating of inductor</t>
  </si>
  <si>
    <t>I_CO(rms)</t>
  </si>
  <si>
    <t>informs current rating of output capacitors</t>
  </si>
  <si>
    <t>(Didn't match expected value when testing on the application example from datasheet)</t>
  </si>
  <si>
    <t>10k</t>
  </si>
  <si>
    <t>68uF</t>
  </si>
  <si>
    <t>C2 = 10uF</t>
  </si>
  <si>
    <t>bootstrap</t>
  </si>
  <si>
    <t>HF filtering</t>
  </si>
  <si>
    <t>Bulk</t>
  </si>
  <si>
    <t>C3 = 0.1uF</t>
  </si>
  <si>
    <t>C4 = 0.1uF</t>
  </si>
  <si>
    <t>Ceramic</t>
  </si>
  <si>
    <t>Decoupling</t>
  </si>
  <si>
    <t>All caps 16V</t>
  </si>
  <si>
    <t>Consider increasing to prevent dropout on car start up</t>
  </si>
  <si>
    <t>3.3uH</t>
  </si>
  <si>
    <t>C1 = 47uF</t>
  </si>
  <si>
    <t>For 3v3</t>
  </si>
  <si>
    <t>For 5V</t>
  </si>
  <si>
    <t>56k</t>
  </si>
  <si>
    <t>ESR</t>
  </si>
  <si>
    <t>V_ripple</t>
  </si>
  <si>
    <t>RC</t>
  </si>
  <si>
    <t>C11</t>
  </si>
  <si>
    <t>s</t>
  </si>
  <si>
    <t>V_EN</t>
  </si>
  <si>
    <t>R_EN = 225k internal (min), so R1=100k guarantees that V_EN can reach up to 2/3 V_IN</t>
  </si>
  <si>
    <t>As small as possible to discharge C11 fast, without exceeding 8mA open drain max current on STM32 GPIO</t>
  </si>
  <si>
    <t>t_EN</t>
  </si>
  <si>
    <t>Voltage required to turn on regulator</t>
  </si>
  <si>
    <t>Rise time to reach V_EN</t>
  </si>
  <si>
    <t>RC_off</t>
  </si>
  <si>
    <t>V_Z</t>
  </si>
  <si>
    <t>Zener clamp voltage for uC protection</t>
  </si>
  <si>
    <t>Time constant between R5 and C11</t>
  </si>
  <si>
    <t>t_EN_LOW</t>
  </si>
  <si>
    <t>Must be longer than the holdup time of the VCC bulk caps to allow the STM32 to power down. Could use a FET to pull down both VCC and EN for faster turn off</t>
  </si>
  <si>
    <t>Should be as fast as possible.</t>
  </si>
  <si>
    <t>Time to drain C11 from V_Z to below V_EN, to turn off regulator by pulling EN pin low</t>
  </si>
  <si>
    <t>C11=22uF</t>
  </si>
  <si>
    <t>R1=10k</t>
  </si>
  <si>
    <t>V_Z=3V</t>
  </si>
  <si>
    <t>R5=1k</t>
  </si>
  <si>
    <t>From recommended values table</t>
  </si>
  <si>
    <t>Nordic</t>
  </si>
  <si>
    <t>https://www.nordicsemi.com/Products/Development-hardware/nRF5340-Audio-DK</t>
  </si>
  <si>
    <t>Design kit that uses nRF5340 for bluetooth and Cirrus CS47L63 for audio DSP</t>
  </si>
  <si>
    <t>Noise and interference</t>
  </si>
  <si>
    <t>https://www.diyaudio.com/community/threads/bluetooth-audio-receiver-possible-solution-for-all-kind-of-noise.384052/</t>
  </si>
  <si>
    <t>NXP</t>
  </si>
  <si>
    <t xml:space="preserve">NXH3670UK </t>
  </si>
  <si>
    <t>Ultra-low power 2.4 GHz Bluetooth Low Energy transceiver for audio streaming</t>
  </si>
  <si>
    <t>DSP for audio processing</t>
  </si>
  <si>
    <t>https://www.nxp.com/products/wireless-connectivity/bluetooth-le-audio/nxh3670adk-development-kit:NXH3670ADK</t>
  </si>
  <si>
    <t>TI</t>
  </si>
  <si>
    <t>Smart speaker solution</t>
  </si>
  <si>
    <t>https://www.ti.com/solution/smart-speaker</t>
  </si>
  <si>
    <t>Microchip</t>
  </si>
  <si>
    <t>Bluetooth LE only</t>
  </si>
  <si>
    <t>STM32WB ruled out because it only supports BLE audio which is not compatible with all phones currently</t>
  </si>
  <si>
    <t>Requires external flash</t>
  </si>
  <si>
    <t>Bluetooth LE and Bluetooth (Classic)</t>
  </si>
  <si>
    <t>Requires external audio codec</t>
  </si>
  <si>
    <t xml:space="preserve">https://jlcpcb.com/partdetail/339918-ES8388/C365736 </t>
  </si>
  <si>
    <t>ESP-32D0WD-V3</t>
  </si>
  <si>
    <t>https://jlcpcb.com/partdetail/EspressifSystems-ESP32_D0WDV3/C967021</t>
  </si>
  <si>
    <t xml:space="preserve">Audio board reference: </t>
  </si>
  <si>
    <t>https://docs.espressif.com/projects/esp-adf/en/latest/design-guide/dev-boards/board-esp32-lyrat-v4.3.html</t>
  </si>
  <si>
    <t>Specifications</t>
  </si>
  <si>
    <t>Number</t>
  </si>
  <si>
    <t>Implemented?</t>
  </si>
  <si>
    <t>Description</t>
  </si>
  <si>
    <t>Method</t>
  </si>
  <si>
    <t>Notes</t>
  </si>
  <si>
    <t>Efficient regulation from 12V battery supply to 3V3 VCC</t>
  </si>
  <si>
    <t>Buck converter</t>
  </si>
  <si>
    <t>Able to handle car battery voltage spikes</t>
  </si>
  <si>
    <t xml:space="preserve">https://www.eevblog.com/forum/beginners/powering-electronics-with-12v-in-car-protection/
https://www.eevblog.com/forum/projects/design-of-automotive-electronics/ </t>
  </si>
  <si>
    <t>7V UVLO on input.</t>
  </si>
  <si>
    <t>Components</t>
  </si>
  <si>
    <t>https://jlcpcb.com/partdetail/TexasInstruments-TPS5430DDAR/C9864</t>
  </si>
  <si>
    <t>Buck IC (TPS5430) has built in UVLO</t>
  </si>
  <si>
    <t xml:space="preserve">
Buck converter circuitry rated for higher than 12V. How much higher? (36V at least)</t>
  </si>
  <si>
    <t>TVS on V_IN</t>
  </si>
  <si>
    <t>Rate to 100V+</t>
  </si>
  <si>
    <t>TPS5430</t>
  </si>
  <si>
    <t>Undervoltage protection</t>
  </si>
  <si>
    <t>Phone can connect to device via bluetooth to stream audio</t>
  </si>
  <si>
    <t>Configure device as bluetooth "sink"</t>
  </si>
  <si>
    <t>Check that ESP32 bluetooth stack can do this. Investigate A2DP protocol and HF (Hands free interface)</t>
  </si>
  <si>
    <t>Can connect to all phones</t>
  </si>
  <si>
    <t>Use bluetooth classic (instead of BLE audio)</t>
  </si>
  <si>
    <t>Rules out STM32WB family of chips (BLE audio only)</t>
  </si>
  <si>
    <t>Toolchain and SDKs available to hobbyists</t>
  </si>
  <si>
    <t>Use ESP / Nordic instead of Qualcomm</t>
  </si>
  <si>
    <t>Nordic is BLE audio focused. Use ESP</t>
  </si>
  <si>
    <t>Provide external flash for program storage (ESP32 specific)</t>
  </si>
  <si>
    <t>Use external flash IC</t>
  </si>
  <si>
    <t>Low cost antenna</t>
  </si>
  <si>
    <t>PCB trace antenna inverted F design</t>
  </si>
  <si>
    <t>Option to use off the shelf 2.4GHz antenna</t>
  </si>
  <si>
    <t>RF switch to enable / disable on board antenna?</t>
  </si>
  <si>
    <t>Different board variants?</t>
  </si>
  <si>
    <t>high quality audio</t>
  </si>
  <si>
    <t>Offboard audio codec / DAC</t>
  </si>
  <si>
    <t>Connects to aux input of car radio</t>
  </si>
  <si>
    <t>Onboard audio barrel jack connector - use standard aux cable to connect to car radio aux.</t>
  </si>
  <si>
    <t>Configure as Hands Free Device</t>
  </si>
  <si>
    <t>MEMS microphone on board</t>
  </si>
  <si>
    <t>Codec supports microphone input</t>
  </si>
  <si>
    <t>Bidirectional i2s?</t>
  </si>
  <si>
    <t>ESP bluetooth stack can support correct bluetooth handsfree protocol?</t>
  </si>
  <si>
    <t>Any buttons required?</t>
  </si>
  <si>
    <t>Controllable Equaliser</t>
  </si>
  <si>
    <t>DSP capabilities on microcontroller</t>
  </si>
  <si>
    <t>https://docs.espressif.com/projects/esp-dsp/en/latest/esp32/index.html</t>
  </si>
  <si>
    <t>Battery backup</t>
  </si>
  <si>
    <t>Powered from coin cell with battery charging circuitry</t>
  </si>
  <si>
    <t>ES8388</t>
  </si>
  <si>
    <t>Digital VDD = 1.8V</t>
  </si>
  <si>
    <t>Analog VDD = 3.3V</t>
  </si>
  <si>
    <t>Abandoned in favour of LDO only (40V tolerant LDO)</t>
  </si>
  <si>
    <t>https://www.lcsc.com/datasheet/lcsc_datasheet_1811151523_STMicroelectronics-LM317MDT-TR_C68136.pdf</t>
  </si>
  <si>
    <t>V_ref</t>
  </si>
  <si>
    <t>V_out</t>
  </si>
  <si>
    <t>I_adj</t>
  </si>
  <si>
    <t>error</t>
  </si>
  <si>
    <t>v</t>
  </si>
  <si>
    <t>Use 470 + 56</t>
  </si>
  <si>
    <t>usblc6-2sc6</t>
  </si>
  <si>
    <t>Finalised Spec</t>
  </si>
  <si>
    <t>Consideration</t>
  </si>
  <si>
    <t>Requirement</t>
  </si>
  <si>
    <t>Powered from car battery via USB cable into cigarette lighter socket</t>
  </si>
  <si>
    <t xml:space="preserve">Vin = dirty 5V. </t>
  </si>
  <si>
    <t>Implementation</t>
  </si>
  <si>
    <t>Comments</t>
  </si>
  <si>
    <t>Power subsystem</t>
  </si>
  <si>
    <t>Working voltage range 3.3-12V</t>
  </si>
  <si>
    <t>Wide-ish voltage range LDO regulator.</t>
  </si>
  <si>
    <t>Current sufficient to power Micro, codec, bluetooth communications</t>
  </si>
  <si>
    <t>Budget roughly 300mA (1.5 SF)</t>
  </si>
  <si>
    <t>Need to find a smaller regulator</t>
  </si>
  <si>
    <t>ESP32 VCC = 3.3V</t>
  </si>
  <si>
    <t>Primary LDO = 3v3</t>
  </si>
  <si>
    <t>Audio codec AVDD = 3v3</t>
  </si>
  <si>
    <t>Run off primary LDO</t>
  </si>
  <si>
    <t>Audio codec DVDD = 1.8V</t>
  </si>
  <si>
    <t>Secondary linear regulator = 1.8V</t>
  </si>
  <si>
    <t>High quality audio</t>
  </si>
  <si>
    <t>ESP DAC not perfect for audio - use separate stereo codec</t>
  </si>
  <si>
    <t>ES8388 (Everest Semiconductor)</t>
  </si>
  <si>
    <t>Audio out over aux cable</t>
  </si>
  <si>
    <t>Stereo barrel jack 3.5mm required.</t>
  </si>
  <si>
    <t>Audio in via microphone on board</t>
  </si>
  <si>
    <t>Consider PDM MEMS microphone</t>
  </si>
  <si>
    <t>For HFA eventually - need full duplex audio in and out</t>
  </si>
  <si>
    <t>Full duplex audio required for ES8388 to ESP32 over i2s</t>
  </si>
  <si>
    <t>Check i2s pin config for this.</t>
  </si>
  <si>
    <t>Option to reset the ESP32 chip</t>
  </si>
  <si>
    <t>Pull EN to ground.</t>
  </si>
  <si>
    <t>2x1 testpoint EN/GND</t>
  </si>
  <si>
    <t>External MHz crystal required for ESP32</t>
  </si>
  <si>
    <t>Spec crystal load caps as per ESP HW design guide</t>
  </si>
  <si>
    <t>2x 18pF, 10pF 40MHz crystal</t>
  </si>
  <si>
    <t>Visual indicators for ESP32</t>
  </si>
  <si>
    <t>3x LEDS, Blue, green and red</t>
  </si>
  <si>
    <t>TODO on free GPIOs</t>
  </si>
  <si>
    <t>2.4GHz PCB trace antenna</t>
  </si>
  <si>
    <t>Matching PI network required</t>
  </si>
  <si>
    <t>research how to size these components</t>
  </si>
  <si>
    <t>50 ohm controlled impedance traces</t>
  </si>
  <si>
    <t>size according to PCB stackup</t>
  </si>
  <si>
    <t>Best practice - solid ground plane below RF</t>
  </si>
  <si>
    <t>4 layer PCB</t>
  </si>
  <si>
    <t>ES8388 connects to barrel jack on one of the out channels</t>
  </si>
  <si>
    <t xml:space="preserve">Analog might be required because ES8388 takes a line / mic in. </t>
  </si>
  <si>
    <t>Programmable over USB</t>
  </si>
  <si>
    <t>ESP might have USB-UART built in?</t>
  </si>
  <si>
    <t xml:space="preserve">Backup SWD pins </t>
  </si>
  <si>
    <t>USB C housing (USB 2)</t>
  </si>
  <si>
    <t>USB connector on board</t>
  </si>
  <si>
    <t>EMI protected</t>
  </si>
  <si>
    <t>USB Shield ungrounded - Ground on the source side</t>
  </si>
  <si>
    <t>ESD protection on USB lines</t>
  </si>
  <si>
    <t>Double check USB comms -Phils lab</t>
  </si>
  <si>
    <t>Audio subsystem</t>
  </si>
  <si>
    <t>Microcontroller</t>
  </si>
  <si>
    <t>Able to configure as a bluetooth sink (device can connect to it and stream music one direction)</t>
  </si>
  <si>
    <t>A2DP profile capable</t>
  </si>
  <si>
    <t>ESP32 Bluetooth SDK supports this - double confirm</t>
  </si>
  <si>
    <t>(Future) Can function as a handsfree device (audio in and out, with volume control etc)</t>
  </si>
  <si>
    <t>Via the ESP32 Bluetooth SDK</t>
  </si>
  <si>
    <t>Can connect to all phones (not just super modern ones)</t>
  </si>
  <si>
    <t>Rules out BLE audio. Use bluetooth classic instead</t>
  </si>
  <si>
    <t>Can store program in flash</t>
  </si>
  <si>
    <t>ESP32 requires external flash chip</t>
  </si>
  <si>
    <t>W25Q32JVZP (32Mbit = 4MB. ESP can support up to 8MB?)</t>
  </si>
  <si>
    <t>Check power pin (SPI power)</t>
  </si>
  <si>
    <t>ESP32-D0WD-V3</t>
  </si>
  <si>
    <t>Bluetooth HFP profile capable</t>
  </si>
  <si>
    <t>Development</t>
  </si>
  <si>
    <t>Must be able to flash code to the board</t>
  </si>
  <si>
    <t>Need control over ENABLE and BOOT pins</t>
  </si>
  <si>
    <t>ESP32 doesn't have built in USB-UART bridge</t>
  </si>
  <si>
    <t>(and all the nice USB-CDC, USB JTAG etc that comes with it)</t>
  </si>
  <si>
    <t>ESP32 doesn't have built in USB hardware peripheral</t>
  </si>
  <si>
    <t>(hence the lack of USB DP, DN in the pin summary)</t>
  </si>
  <si>
    <t>Flash code over UART</t>
  </si>
  <si>
    <t>On board or Off board USB-UART</t>
  </si>
  <si>
    <t>`- ON board option:</t>
  </si>
  <si>
    <t>https://www.silabs.com/interface/usb-bridges/classic/device.cp2102?tab=specs</t>
  </si>
  <si>
    <t>`-OFF board option:</t>
  </si>
  <si>
    <t>Use a CP2102 chip (presumably connects to RX, TX, EN, BOOT</t>
  </si>
  <si>
    <t>Expose the UART RX, TX and use a external USB-serial converter, and manually toggle the EN and BOOT pins as required</t>
  </si>
  <si>
    <t>Alternatively, use a ESP-PROG</t>
  </si>
  <si>
    <t>Must be able to debug code</t>
  </si>
  <si>
    <t>JTAG debugging can be broken out separately</t>
  </si>
  <si>
    <t>Break out JTAG and connect to it with ESP-PROG</t>
  </si>
  <si>
    <t>Doesn't support SWD</t>
  </si>
  <si>
    <t>(SWD is only on ARM architectures. ESP is Xtensa)</t>
  </si>
  <si>
    <t>https://cdn.pcbartists.com/wp-content/uploads/2022/12/ES8388-user-guide-application-note.pdf</t>
  </si>
  <si>
    <t>ES8388 recommends differential analog mic in, L1-R1, L2-R2</t>
  </si>
  <si>
    <t xml:space="preserve">ESP - ES8388 interface - i2c for configuration, i2s for sound (slave mode) </t>
  </si>
  <si>
    <t>https://docs.espressif.com/projects/esp-adf/en/latest/api-reference/abstraction/es8388.html</t>
  </si>
  <si>
    <t>https://github.com/espressif/esp-adf</t>
  </si>
  <si>
    <t>https://dl.espressif.com/dl/schematics/ESP32-LYRAT_V4.3-20220119.pdf</t>
  </si>
  <si>
    <t>Reference schematic for ESP32 LyraT</t>
  </si>
  <si>
    <t>NCP1117ST33T3G</t>
  </si>
  <si>
    <t>TLV71318</t>
  </si>
  <si>
    <t>1k i2c pullups</t>
  </si>
  <si>
    <t>https://hackaday.com/2024/04/03/esp-prog-adapter-makes-your-esp32-tinkering-seamless/</t>
  </si>
  <si>
    <t>https://jacobbokor.com/posts/esp-jtag-adapter/</t>
  </si>
  <si>
    <t>https://www.robotics.org.za/SOP8-DIP-PROG?search=soic8</t>
  </si>
  <si>
    <t>https://medium.com/@kazutaka.yoshinaga/esp32-understanding-the-automatic-boot-loader-mechanism-and-truth-table-68c4dcfd081b</t>
  </si>
  <si>
    <t>https://www.phippselectronics.com/support/using-the-bluetooth-audio-receiver-amplifier-module-bt50-audio-pro/?srsltid=AfmBOoqDw51mJtkfJT7iajATPIMTeUkQ28yYEk6aSk8vb9BWVt05JKrG</t>
  </si>
  <si>
    <t>https://electronics.stackexchange.com/questions/448187/esp32-with-ftdi-programmer</t>
  </si>
  <si>
    <t>Check if ES8388 can do digital mic in (no it can't)</t>
  </si>
  <si>
    <t>Auto-download circuit implemented with transistors to DTR, RTS</t>
  </si>
  <si>
    <t>2x LEDs - Blue and Green implemented</t>
  </si>
  <si>
    <t>Not in ESP. Only in ESP-Sx and ESP-Cx</t>
  </si>
  <si>
    <t>n/a. Not an ARM core</t>
  </si>
  <si>
    <t>USB-LC6-2SC6</t>
  </si>
  <si>
    <t>Complete? (schematic)</t>
  </si>
  <si>
    <t>Able to probe key points</t>
  </si>
  <si>
    <t>i2c</t>
  </si>
  <si>
    <t>mic input</t>
  </si>
  <si>
    <t xml:space="preserve">spare mic </t>
  </si>
  <si>
    <t>audio out</t>
  </si>
  <si>
    <t>audio out spare</t>
  </si>
  <si>
    <t>boot pin + GND</t>
  </si>
  <si>
    <t>spare GPIOs</t>
  </si>
  <si>
    <t>VDD, VDDSDIO</t>
  </si>
  <si>
    <t>GND</t>
  </si>
  <si>
    <t>https://www.rfinsights.com/insights/design/concepts/quality-factor/</t>
  </si>
  <si>
    <t>https://www.openems.de/</t>
  </si>
  <si>
    <t>ch340k</t>
  </si>
  <si>
    <t>PCB design TODOs</t>
  </si>
  <si>
    <t>Check dielectrics for audio in-line caps</t>
  </si>
  <si>
    <t>Fix all DRC errors</t>
  </si>
  <si>
    <t>Check CAP1, CAP2 pins on ESP32</t>
  </si>
  <si>
    <t>Check USB footprint</t>
  </si>
  <si>
    <t>STM32 VCC = 3v3</t>
  </si>
  <si>
    <t>CC2564 VCC = 1v8</t>
  </si>
  <si>
    <t>Rechargeable via USB-C PD</t>
  </si>
  <si>
    <t>Current sufficient to power Micro, codec, bluetooth controller</t>
  </si>
  <si>
    <t>STM32 DAC not perfect for audio - use separate stereo codec</t>
  </si>
  <si>
    <t>uC - ES8388 interface - i2c for configuration</t>
  </si>
  <si>
    <t>BT controller - ES interface: i2s bypasses uC</t>
  </si>
  <si>
    <t>Full duplex audio required for ES8388 to BTC over i2s</t>
  </si>
  <si>
    <t>ES8388 connects to barrel jack on one of the line out channels</t>
  </si>
  <si>
    <t>Bluetooth controller + uC</t>
  </si>
  <si>
    <t>TI CC2564 dual mode BT controller (HCI) - host controlled interface - requires separate uC</t>
  </si>
  <si>
    <t>TI CC2564</t>
  </si>
  <si>
    <t>STM32F4 has built in flash</t>
  </si>
  <si>
    <t>Option to reset the uC</t>
  </si>
  <si>
    <t>Check reset connection / flow to BTC</t>
  </si>
  <si>
    <t>External MHz crystal required for STM32</t>
  </si>
  <si>
    <t>Spec crystal load caps as per ST app note</t>
  </si>
  <si>
    <t>Visual indicators for uC</t>
  </si>
  <si>
    <t>STM32F4 has built in USB controller. But also include SWD</t>
  </si>
  <si>
    <t>Confirm for STM</t>
  </si>
  <si>
    <t>SWD, and JTAG debugging can be broken out separately</t>
  </si>
  <si>
    <t>Powered from lithium coin cell</t>
  </si>
  <si>
    <t>Vin = 3.2 - 4.2V (3.7V nominal)</t>
  </si>
  <si>
    <t>TPS63802DLAR (0.6USD)</t>
  </si>
  <si>
    <t>MCP73831</t>
  </si>
  <si>
    <t>Battery that can supply 100mA</t>
  </si>
  <si>
    <t>LIR2450</t>
  </si>
  <si>
    <t>battery holder</t>
  </si>
  <si>
    <t>https://jlcpcb.com/partdetail/Keystone-3008TR/C238100</t>
  </si>
  <si>
    <t>STM32F4</t>
  </si>
  <si>
    <t>CC2564</t>
  </si>
  <si>
    <t>Working V</t>
  </si>
  <si>
    <t>Power (mW)</t>
  </si>
  <si>
    <t>112mA</t>
  </si>
  <si>
    <t>Current (mA)</t>
  </si>
  <si>
    <t>STM32 + CC2564 based system</t>
  </si>
  <si>
    <t>IS2083 all in one SoC system</t>
  </si>
  <si>
    <t>DAC</t>
  </si>
  <si>
    <t>Receiver</t>
  </si>
  <si>
    <t>A2DP mode</t>
  </si>
  <si>
    <t>Continuous RX</t>
  </si>
  <si>
    <t>Continuous TX</t>
  </si>
  <si>
    <t>Built in Li-ion / LiPo charger</t>
  </si>
  <si>
    <t xml:space="preserve">IS2083 A2DP: 12mA
Continuous TX/RX: Max 50mA
DAC: 8mA
</t>
  </si>
  <si>
    <t>LIR2450 - coin cell, max 125 mA, 120mAh</t>
  </si>
  <si>
    <t>SMD, fits LIR2450, bottom side mounted</t>
  </si>
  <si>
    <t>Support MIC in, stereo audio out</t>
  </si>
  <si>
    <t>IS2083 has built in DAC / Codec</t>
  </si>
  <si>
    <t xml:space="preserve">IS2083 supports single stereo digital MIC or dual analog stereo.
</t>
  </si>
  <si>
    <t>(Optional) - audio in via AUX</t>
  </si>
  <si>
    <t>Configure uC as Audio Transceiver</t>
  </si>
  <si>
    <t>Dual Mode Bluetooth SoC</t>
  </si>
  <si>
    <t>IS2083BM implements A2DP sink, HFP</t>
  </si>
  <si>
    <t>LIR2450 - CC 24mA CV 4.20V
IS2083 accepts 5V (ADAP_IN) to charge battery - wire this from USB-C</t>
  </si>
  <si>
    <t>External MHz crystal required for uC</t>
  </si>
  <si>
    <t>16MHz with external load caps</t>
  </si>
  <si>
    <t>2x LEDS, Blue, green, connect to IS2083 LED driver (can sink 0.35mA each)</t>
  </si>
  <si>
    <t>Yes, external HW reset, active low (RST_N)</t>
  </si>
  <si>
    <t>IS2083BM has built in flash (16MBit / 2MB)</t>
  </si>
  <si>
    <t>2 wire JTAG built in</t>
  </si>
  <si>
    <t>Control buttons</t>
  </si>
  <si>
    <t>GPIO pins available for FWD, PLAY/PAUSE, REV, VOL_DB, VOL_UP</t>
  </si>
  <si>
    <t>uC, codec, bluetooth transceiver all in one</t>
  </si>
  <si>
    <t>Use IS2083BM in embedded mode</t>
  </si>
  <si>
    <t>Matching PI network required (specified in Datasheet)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</si>
</sst>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R&quot;#,##0;[Red]\-&quot;R&quot;#,##0"/>
    <numFmt numFmtId="164" formatCode="0.000"/>
  </numFmts>
  <fonts count="6" x14ac:knownFonts="1"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1" fontId="0" fillId="0" borderId="0" xfId="0" applyNumberFormat="1"/>
    <xf numFmtId="2" fontId="0" fillId="0" borderId="0" xfId="0" applyNumberFormat="1"/>
    <xf numFmtId="6" fontId="2" fillId="0" borderId="0" xfId="0" applyNumberFormat="1" applyFont="1"/>
    <xf numFmtId="164" fontId="0" fillId="0" borderId="0" xfId="0" applyNumberFormat="1"/>
    <xf numFmtId="0" fontId="4" fillId="0" borderId="0" xfId="0" applyFont="1"/>
    <xf numFmtId="0" fontId="1" fillId="2" borderId="1" xfId="1"/>
    <xf numFmtId="11" fontId="1" fillId="2" borderId="1" xfId="1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5" fillId="0" borderId="0" xfId="2"/>
    <xf numFmtId="0" fontId="0" fillId="0" borderId="0" xfId="0" applyAlignment="1">
      <alignment horizontal="center" vertical="center"/>
    </xf>
    <xf numFmtId="0" fontId="2" fillId="0" borderId="5" xfId="0" applyFont="1" applyBorder="1"/>
    <xf numFmtId="6" fontId="0" fillId="0" borderId="0" xfId="0" applyNumberFormat="1"/>
    <xf numFmtId="0" fontId="2" fillId="0" borderId="0" xfId="0" applyFont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/>
    <xf numFmtId="0" fontId="5" fillId="0" borderId="0" xfId="2" applyAlignment="1">
      <alignment wrapText="1"/>
    </xf>
    <xf numFmtId="0" fontId="2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vertical="center" wrapText="1"/>
    </xf>
    <xf numFmtId="0" fontId="2" fillId="3" borderId="5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0" borderId="0" xfId="2" applyAlignme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wrapText="1"/>
    </xf>
  </cellXfs>
  <cellStyles count="3">
    <cellStyle name="Hyperlink" xfId="2" builtinId="8"/>
    <cellStyle name="Input" xfId="1" builtinId="20"/>
    <cellStyle name="Normal" xfId="0" builtinId="0"/>
  </cellStyles>
  <dxfs count="0"/>
  <tableStyles count="1" defaultTableStyle="TableStyleMedium2" defaultPivotStyle="PivotStyleLight16">
    <tableStyle name="Invisible" pivot="0" table="0" count="0" xr9:uid="{DDA50AA0-7867-4610-8221-575B3AA8D1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1</xdr:row>
      <xdr:rowOff>21289</xdr:rowOff>
    </xdr:from>
    <xdr:to>
      <xdr:col>24</xdr:col>
      <xdr:colOff>535350</xdr:colOff>
      <xdr:row>23</xdr:row>
      <xdr:rowOff>96500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486D31-6CF9-660B-F567-9D0F5D644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11789"/>
          <a:ext cx="6469425" cy="4837711"/>
        </a:xfrm>
        <a:prstGeom prst="rect">
          <a:avLst/>
        </a:prstGeom>
      </xdr:spPr>
    </xdr:pic>
    <xdr:clientData/>
  </xdr:twoCellAnchor>
  <xdr:twoCellAnchor editAs="oneCell">
    <xdr:from>
      <xdr:col>2</xdr:col>
      <xdr:colOff>238473</xdr:colOff>
      <xdr:row>11</xdr:row>
      <xdr:rowOff>114299</xdr:rowOff>
    </xdr:from>
    <xdr:to>
      <xdr:col>10</xdr:col>
      <xdr:colOff>400050</xdr:colOff>
      <xdr:row>28</xdr:row>
      <xdr:rowOff>69451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09E560-C301-21BA-0418-B0D6BE28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4023" y="2466974"/>
          <a:ext cx="5343177" cy="3031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447908</xdr:colOff>
      <xdr:row>8</xdr:row>
      <xdr:rowOff>22363</xdr:rowOff>
    </xdr:from>
    <xdr:to>
      <xdr:col>16</xdr:col>
      <xdr:colOff>197807</xdr:colOff>
      <xdr:row>36</xdr:row>
      <xdr:rowOff>109955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C2F61A-D369-890B-EE4F-5C49E5E67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6038" y="1480102"/>
          <a:ext cx="8148465" cy="51896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39</xdr:row>
      <xdr:rowOff>0</xdr:rowOff>
    </xdr:from>
    <xdr:to>
      <xdr:col>23</xdr:col>
      <xdr:colOff>449000</xdr:colOff>
      <xdr:row>44</xdr:row>
      <xdr:rowOff>133621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11D1D-475B-F56B-840C-6CCFD9416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00" y="9477376"/>
          <a:ext cx="9497750" cy="19433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19</xdr:col>
      <xdr:colOff>376512</xdr:colOff>
      <xdr:row>61</xdr:row>
      <xdr:rowOff>128534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44930A-4F66-2EF7-C976-0A7D8AD74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383000" y="11464019"/>
          <a:ext cx="6839905" cy="4496427"/>
        </a:xfrm>
        <a:prstGeom prst="rect">
          <a:avLst/>
        </a:prstGeom>
      </xdr:spPr>
    </xdr:pic>
    <xdr:clientData/>
  </xdr:twoCellAnchor>
  <xdr:twoCellAnchor editAs="oneCell">
    <xdr:from>
      <xdr:col>8</xdr:col>
      <xdr:colOff>149679</xdr:colOff>
      <xdr:row>83</xdr:row>
      <xdr:rowOff>140141</xdr:rowOff>
    </xdr:from>
    <xdr:to>
      <xdr:col>19</xdr:col>
      <xdr:colOff>295907</xdr:colOff>
      <xdr:row>99</xdr:row>
      <xdr:rowOff>75677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19F03D-F83D-B6D6-D132-ADC027020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86340" y="21789105"/>
          <a:ext cx="7255960" cy="3051572"/>
        </a:xfrm>
        <a:prstGeom prst="rect">
          <a:avLst/>
        </a:prstGeom>
      </xdr:spPr>
    </xdr:pic>
    <xdr:clientData/>
  </xdr:twoCellAnchor>
  <xdr:twoCellAnchor editAs="oneCell">
    <xdr:from>
      <xdr:col>5</xdr:col>
      <xdr:colOff>619124</xdr:colOff>
      <xdr:row>89</xdr:row>
      <xdr:rowOff>175188</xdr:rowOff>
    </xdr:from>
    <xdr:to>
      <xdr:col>12</xdr:col>
      <xdr:colOff>156952</xdr:colOff>
      <xdr:row>110</xdr:row>
      <xdr:rowOff>165475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640AA6-A1FD-4705-2A61-9917C83DD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4035" y="23280117"/>
          <a:ext cx="8504936" cy="384791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63</xdr:row>
      <xdr:rowOff>0</xdr:rowOff>
    </xdr:from>
    <xdr:to>
      <xdr:col>29</xdr:col>
      <xdr:colOff>391023</xdr:colOff>
      <xdr:row>70</xdr:row>
      <xdr:rowOff>307817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4861B1-90F4-6E7E-D5E5-15C963A26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83000" y="16559893"/>
          <a:ext cx="13317809" cy="2124371"/>
        </a:xfrm>
        <a:prstGeom prst="rect">
          <a:avLst/>
        </a:prstGeom>
      </xdr:spPr>
    </xdr:pic>
    <xdr:clientData/>
  </xdr:twoCellAnchor>
  <xdr:twoCellAnchor editAs="oneCell">
    <xdr:from>
      <xdr:col>30</xdr:col>
      <xdr:colOff>228601</xdr:colOff>
      <xdr:row>37</xdr:row>
      <xdr:rowOff>2</xdr:rowOff>
    </xdr:from>
    <xdr:to>
      <xdr:col>44</xdr:col>
      <xdr:colOff>133349</xdr:colOff>
      <xdr:row>60</xdr:row>
      <xdr:rowOff>188860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08EF88-FCA0-6AAE-95CB-FB713F9A4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232353" y="9486902"/>
          <a:ext cx="8972548" cy="7027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271463</xdr:colOff>
      <xdr:row>1</xdr:row>
      <xdr:rowOff>30615</xdr:rowOff>
    </xdr:from>
    <xdr:to>
      <xdr:col>12</xdr:col>
      <xdr:colOff>398428</xdr:colOff>
      <xdr:row>17</xdr:row>
      <xdr:rowOff>11291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9D6063-D6F2-5FDB-0E63-98F8FBB49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463" y="214312"/>
          <a:ext cx="7878274" cy="2915057"/>
        </a:xfrm>
        <a:prstGeom prst="rect">
          <a:avLst/>
        </a:prstGeom>
      </xdr:spPr>
    </xdr:pic>
    <xdr:clientData/>
  </xdr:twoCellAnchor>
  <xdr:twoCellAnchor editAs="oneCell">
    <xdr:from>
      <xdr:col>0</xdr:col>
      <xdr:colOff>415017</xdr:colOff>
      <xdr:row>19</xdr:row>
      <xdr:rowOff>6803</xdr:rowOff>
    </xdr:from>
    <xdr:to>
      <xdr:col>12</xdr:col>
      <xdr:colOff>437193</xdr:colOff>
      <xdr:row>40</xdr:row>
      <xdr:rowOff>83553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BA8AAA-3285-4D70-2C49-AABF2C45B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5017" y="3497036"/>
          <a:ext cx="7773485" cy="39343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7</xdr:col>
      <xdr:colOff>304023</xdr:colOff>
      <xdr:row>48</xdr:row>
      <xdr:rowOff>131479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14C452-E565-53DF-3FBF-8D99A7E12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6340" y="7715250"/>
          <a:ext cx="4182059" cy="122889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13</xdr:col>
      <xdr:colOff>341309</xdr:colOff>
      <xdr:row>66</xdr:row>
      <xdr:rowOff>171202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111139-9A89-3EA1-81AB-494BBB70D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6340" y="9184821"/>
          <a:ext cx="8097380" cy="3105583"/>
        </a:xfrm>
        <a:prstGeom prst="rect">
          <a:avLst/>
        </a:prstGeom>
      </xdr:spPr>
    </xdr:pic>
    <xdr:clientData/>
  </xdr:twoCellAnchor>
  <xdr:twoCellAnchor editAs="oneCell">
    <xdr:from>
      <xdr:col>1</xdr:col>
      <xdr:colOff>278946</xdr:colOff>
      <xdr:row>66</xdr:row>
      <xdr:rowOff>163287</xdr:rowOff>
    </xdr:from>
    <xdr:to>
      <xdr:col>12</xdr:col>
      <xdr:colOff>247278</xdr:colOff>
      <xdr:row>70</xdr:row>
      <xdr:rowOff>123923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A424653-1C06-61A5-25F0-6A0BB64C8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5286" y="12287251"/>
          <a:ext cx="7078063" cy="695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12</xdr:col>
      <xdr:colOff>582779</xdr:colOff>
      <xdr:row>82</xdr:row>
      <xdr:rowOff>144513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49F585-3BA1-4508-12CC-0540679E8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6340" y="13226143"/>
          <a:ext cx="7687748" cy="1981477"/>
        </a:xfrm>
        <a:prstGeom prst="rect">
          <a:avLst/>
        </a:prstGeom>
      </xdr:spPr>
    </xdr:pic>
    <xdr:clientData/>
  </xdr:twoCellAnchor>
  <xdr:twoCellAnchor editAs="oneCell">
    <xdr:from>
      <xdr:col>1</xdr:col>
      <xdr:colOff>134471</xdr:colOff>
      <xdr:row>84</xdr:row>
      <xdr:rowOff>100852</xdr:rowOff>
    </xdr:from>
    <xdr:to>
      <xdr:col>9</xdr:col>
      <xdr:colOff>170036</xdr:colOff>
      <xdr:row>99</xdr:row>
      <xdr:rowOff>68909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CDF49D-AF38-30FD-A6CF-350CB9A9A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4412" y="15161558"/>
          <a:ext cx="5230333" cy="31810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16</xdr:col>
      <xdr:colOff>227115</xdr:colOff>
      <xdr:row>129</xdr:row>
      <xdr:rowOff>162646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86C11E-14D3-384D-BCEA-369802D64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8229" y="18593594"/>
          <a:ext cx="10221751" cy="51632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10</xdr:col>
      <xdr:colOff>186577</xdr:colOff>
      <xdr:row>152</xdr:row>
      <xdr:rowOff>48030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FEA8CB-2214-FE97-29E7-DF51D6AD2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8229" y="24844375"/>
          <a:ext cx="6020640" cy="29055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164</xdr:row>
      <xdr:rowOff>0</xdr:rowOff>
    </xdr:from>
    <xdr:to>
      <xdr:col>12</xdr:col>
      <xdr:colOff>605297</xdr:colOff>
      <xdr:row>181</xdr:row>
      <xdr:rowOff>50437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2BAEFE-1373-A420-C8B9-C427682B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6458" y="29845000"/>
          <a:ext cx="7087589" cy="3086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9</xdr:col>
      <xdr:colOff>311727</xdr:colOff>
      <xdr:row>28</xdr:row>
      <xdr:rowOff>52304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C1D49-BE40-7C7F-10CB-B104C586F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773" y="346365"/>
          <a:ext cx="5437909" cy="4555030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476249</xdr:colOff>
      <xdr:row>1</xdr:row>
      <xdr:rowOff>176096</xdr:rowOff>
    </xdr:from>
    <xdr:to>
      <xdr:col>34</xdr:col>
      <xdr:colOff>496836</xdr:colOff>
      <xdr:row>44</xdr:row>
      <xdr:rowOff>14582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39FB25-1F31-5924-4002-A1B581E5B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5526" y="368268"/>
          <a:ext cx="14049073" cy="810184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espressif.com/projects/esp-adf/en/latest/design-guide/dev-boards/board-esp32-lyrat-v4.3.html" TargetMode="External"/><Relationship Id="rId2" Type="http://schemas.openxmlformats.org/officeDocument/2006/relationships/hyperlink" Target="https://jlcpcb.com/partdetail/EspressifSystems-ESP32_D0WDV3/C967021" TargetMode="External"/><Relationship Id="rId1" Type="http://schemas.openxmlformats.org/officeDocument/2006/relationships/hyperlink" Target="https://jlcpcb.com/partdetail/339918-ES8388/C365736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botics.org.za/SOP8-DIP-PROG?search=soic8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https://docs.espressif.com/projects/esp-adf/en/latest/api-reference/abstraction/es8388.html" TargetMode="External"/><Relationship Id="rId7" Type="http://schemas.openxmlformats.org/officeDocument/2006/relationships/hyperlink" Target="https://jacobbokor.com/posts/esp-jtag-adapter/" TargetMode="External"/><Relationship Id="rId12" Type="http://schemas.openxmlformats.org/officeDocument/2006/relationships/hyperlink" Target="https://www.openems.de/" TargetMode="External"/><Relationship Id="rId2" Type="http://schemas.openxmlformats.org/officeDocument/2006/relationships/hyperlink" Target="https://cdn.pcbartists.com/wp-content/uploads/2022/12/ES8388-user-guide-application-note.pdf" TargetMode="External"/><Relationship Id="rId1" Type="http://schemas.openxmlformats.org/officeDocument/2006/relationships/hyperlink" Target="https://www.silabs.com/interface/usb-bridges/classic/device.cp2102?tab=specs" TargetMode="External"/><Relationship Id="rId6" Type="http://schemas.openxmlformats.org/officeDocument/2006/relationships/hyperlink" Target="https://hackaday.com/2024/04/03/esp-prog-adapter-makes-your-esp32-tinkering-seamless/" TargetMode="External"/><Relationship Id="rId11" Type="http://schemas.openxmlformats.org/officeDocument/2006/relationships/hyperlink" Target="https://www.rfinsights.com/insights/design/concepts/quality-factor/" TargetMode="External"/><Relationship Id="rId5" Type="http://schemas.openxmlformats.org/officeDocument/2006/relationships/hyperlink" Target="https://dl.espressif.com/dl/schematics/ESP32-LYRAT_V4.3-20220119.pdf" TargetMode="External"/><Relationship Id="rId10" Type="http://schemas.openxmlformats.org/officeDocument/2006/relationships/hyperlink" Target="https://electronics.stackexchange.com/questions/448187/esp32-with-ftdi-programmer" TargetMode="External"/><Relationship Id="rId4" Type="http://schemas.openxmlformats.org/officeDocument/2006/relationships/hyperlink" Target="https://github.com/espressif/esp-adf" TargetMode="External"/><Relationship Id="rId9" Type="http://schemas.openxmlformats.org/officeDocument/2006/relationships/hyperlink" Target="https://medium.com/@kazutaka.yoshinaga/esp32-understanding-the-automatic-boot-loader-mechanism-and-truth-table-68c4dcfd081b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l.espressif.com/dl/schematics/ESP32-LYRAT_V4.3-20220119.pdf" TargetMode="External"/><Relationship Id="rId2" Type="http://schemas.openxmlformats.org/officeDocument/2006/relationships/hyperlink" Target="https://docs.espressif.com/projects/esp-adf/en/latest/api-reference/abstraction/es8388.html" TargetMode="External"/><Relationship Id="rId1" Type="http://schemas.openxmlformats.org/officeDocument/2006/relationships/hyperlink" Target="https://cdn.pcbartists.com/wp-content/uploads/2022/12/ES8388-user-guide-application-note.pdf" TargetMode="External"/><Relationship Id="rId6" Type="http://schemas.openxmlformats.org/officeDocument/2006/relationships/hyperlink" Target="https://jlcpcb.com/partdetail/Keystone-3008TR/C238100" TargetMode="External"/><Relationship Id="rId5" Type="http://schemas.openxmlformats.org/officeDocument/2006/relationships/hyperlink" Target="https://www.openems.de/" TargetMode="External"/><Relationship Id="rId4" Type="http://schemas.openxmlformats.org/officeDocument/2006/relationships/hyperlink" Target="https://www.rfinsights.com/insights/design/concepts/quality-facto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l.espressif.com/dl/schematics/ESP32-LYRAT_V4.3-20220119.pdf" TargetMode="External"/><Relationship Id="rId2" Type="http://schemas.openxmlformats.org/officeDocument/2006/relationships/hyperlink" Target="https://docs.espressif.com/projects/esp-adf/en/latest/api-reference/abstraction/es8388.html" TargetMode="External"/><Relationship Id="rId1" Type="http://schemas.openxmlformats.org/officeDocument/2006/relationships/hyperlink" Target="https://cdn.pcbartists.com/wp-content/uploads/2022/12/ES8388-user-guide-application-note.pdf" TargetMode="External"/><Relationship Id="rId6" Type="http://schemas.openxmlformats.org/officeDocument/2006/relationships/hyperlink" Target="https://jlcpcb.com/partdetail/Keystone-3008TR/C238100" TargetMode="External"/><Relationship Id="rId5" Type="http://schemas.openxmlformats.org/officeDocument/2006/relationships/hyperlink" Target="https://www.openems.de/" TargetMode="External"/><Relationship Id="rId4" Type="http://schemas.openxmlformats.org/officeDocument/2006/relationships/hyperlink" Target="https://www.rfinsights.com/insights/design/concepts/quality-factor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2AAF-FD4F-4582-BBD9-E1248E782A1D}">
  <dimension ref="B2:K36"/>
  <sheetViews>
    <sheetView topLeftCell="B1" zoomScale="69" workbookViewId="0">
      <selection activeCell="K4" sqref="K4"/>
    </sheetView>
  </sheetViews>
  <sheetFormatPr defaultRowHeight="14.25" x14ac:dyDescent="0.45"/>
  <cols>
    <col min="2" max="2" width="25.86328125" style="9" customWidth="1"/>
  </cols>
  <sheetData>
    <row r="2" spans="2:11" x14ac:dyDescent="0.45">
      <c r="B2" s="10" t="s">
        <v>71</v>
      </c>
    </row>
    <row r="3" spans="2:11" ht="42.75" x14ac:dyDescent="0.45">
      <c r="B3" s="9" t="s">
        <v>72</v>
      </c>
      <c r="C3" t="s">
        <v>73</v>
      </c>
      <c r="K3" t="s">
        <v>85</v>
      </c>
    </row>
    <row r="5" spans="2:11" x14ac:dyDescent="0.45">
      <c r="B5" s="9" t="s">
        <v>74</v>
      </c>
      <c r="C5" t="s">
        <v>75</v>
      </c>
    </row>
    <row r="8" spans="2:11" x14ac:dyDescent="0.45">
      <c r="B8" s="10" t="s">
        <v>76</v>
      </c>
    </row>
    <row r="9" spans="2:11" x14ac:dyDescent="0.45">
      <c r="B9" s="9" t="s">
        <v>77</v>
      </c>
      <c r="C9" t="s">
        <v>78</v>
      </c>
    </row>
    <row r="10" spans="2:11" x14ac:dyDescent="0.45">
      <c r="C10" t="s">
        <v>79</v>
      </c>
    </row>
    <row r="11" spans="2:11" x14ac:dyDescent="0.45">
      <c r="C11" t="s">
        <v>80</v>
      </c>
    </row>
    <row r="32" spans="2:2" x14ac:dyDescent="0.45">
      <c r="B32" s="10" t="s">
        <v>81</v>
      </c>
    </row>
    <row r="33" spans="2:3" x14ac:dyDescent="0.45">
      <c r="B33" s="9" t="s">
        <v>82</v>
      </c>
      <c r="C33" t="s">
        <v>83</v>
      </c>
    </row>
    <row r="36" spans="2:3" x14ac:dyDescent="0.45">
      <c r="B36" s="10" t="s">
        <v>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8407-E529-4114-A56B-CDB1C2979C9E}">
  <dimension ref="B2:E15"/>
  <sheetViews>
    <sheetView topLeftCell="A25" zoomScale="115" zoomScaleNormal="115" workbookViewId="0">
      <selection activeCell="B15" sqref="B15"/>
    </sheetView>
  </sheetViews>
  <sheetFormatPr defaultRowHeight="14.25" x14ac:dyDescent="0.45"/>
  <sheetData>
    <row r="2" spans="2:5" x14ac:dyDescent="0.45">
      <c r="B2" t="s">
        <v>91</v>
      </c>
      <c r="E2" s="11" t="s">
        <v>92</v>
      </c>
    </row>
    <row r="4" spans="2:5" x14ac:dyDescent="0.45">
      <c r="B4" t="s">
        <v>87</v>
      </c>
    </row>
    <row r="5" spans="2:5" x14ac:dyDescent="0.45">
      <c r="B5" t="s">
        <v>88</v>
      </c>
    </row>
    <row r="6" spans="2:5" x14ac:dyDescent="0.45">
      <c r="B6" t="s">
        <v>89</v>
      </c>
      <c r="E6" s="11" t="s">
        <v>90</v>
      </c>
    </row>
    <row r="7" spans="2:5" x14ac:dyDescent="0.45">
      <c r="B7" t="s">
        <v>93</v>
      </c>
      <c r="E7" s="11" t="s">
        <v>94</v>
      </c>
    </row>
    <row r="10" spans="2:5" x14ac:dyDescent="0.45">
      <c r="B10" s="1" t="s">
        <v>145</v>
      </c>
    </row>
    <row r="12" spans="2:5" x14ac:dyDescent="0.45">
      <c r="B12" t="s">
        <v>146</v>
      </c>
    </row>
    <row r="13" spans="2:5" x14ac:dyDescent="0.45">
      <c r="B13" t="s">
        <v>147</v>
      </c>
    </row>
    <row r="15" spans="2:5" x14ac:dyDescent="0.45">
      <c r="B15" t="s">
        <v>156</v>
      </c>
    </row>
  </sheetData>
  <hyperlinks>
    <hyperlink ref="E6" r:id="rId1" xr:uid="{C2D9E546-4E48-4B6B-B077-1A7F5EEAAF42}"/>
    <hyperlink ref="E2" r:id="rId2" xr:uid="{975725A2-E158-4904-A42F-90630A946673}"/>
    <hyperlink ref="E7" r:id="rId3" xr:uid="{8E1C459F-1F1D-4581-8821-5952D81EDA7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BAFF-8947-4084-92DD-D93B3A44A18A}">
  <dimension ref="A1:H97"/>
  <sheetViews>
    <sheetView zoomScale="70" zoomScaleNormal="70" workbookViewId="0">
      <selection activeCell="D41" sqref="D41"/>
    </sheetView>
  </sheetViews>
  <sheetFormatPr defaultRowHeight="14.25" x14ac:dyDescent="0.45"/>
  <cols>
    <col min="1" max="1" width="9.06640625" style="12"/>
    <col min="2" max="3" width="27.3984375" style="9" customWidth="1"/>
    <col min="4" max="4" width="52.6640625" style="9" customWidth="1"/>
    <col min="5" max="5" width="14.3984375" style="22" customWidth="1"/>
    <col min="6" max="6" width="20.19921875" customWidth="1"/>
    <col min="7" max="7" width="60.06640625" style="9" customWidth="1"/>
  </cols>
  <sheetData>
    <row r="1" spans="1:7" ht="14.65" thickBot="1" x14ac:dyDescent="0.5">
      <c r="A1" s="28" t="s">
        <v>95</v>
      </c>
      <c r="B1" s="29"/>
      <c r="C1" s="29"/>
      <c r="D1" s="29"/>
      <c r="E1" s="29"/>
      <c r="F1" s="29"/>
      <c r="G1" s="30"/>
    </row>
    <row r="2" spans="1:7" s="13" customFormat="1" x14ac:dyDescent="0.45">
      <c r="A2" s="16" t="s">
        <v>96</v>
      </c>
      <c r="B2" s="17" t="s">
        <v>98</v>
      </c>
      <c r="C2" s="17"/>
      <c r="D2" s="17" t="s">
        <v>99</v>
      </c>
      <c r="E2" s="20" t="s">
        <v>97</v>
      </c>
      <c r="F2" s="18" t="s">
        <v>106</v>
      </c>
      <c r="G2" s="17" t="s">
        <v>100</v>
      </c>
    </row>
    <row r="3" spans="1:7" ht="28.5" x14ac:dyDescent="0.45">
      <c r="A3" s="12">
        <v>1</v>
      </c>
      <c r="B3" s="9" t="s">
        <v>101</v>
      </c>
      <c r="D3" s="9" t="s">
        <v>102</v>
      </c>
      <c r="E3" s="21" t="b">
        <v>0</v>
      </c>
      <c r="F3" t="s">
        <v>112</v>
      </c>
      <c r="G3" t="s">
        <v>107</v>
      </c>
    </row>
    <row r="4" spans="1:7" ht="57" x14ac:dyDescent="0.45">
      <c r="A4" s="12">
        <v>2</v>
      </c>
      <c r="B4" s="9" t="s">
        <v>103</v>
      </c>
      <c r="D4" s="9" t="s">
        <v>109</v>
      </c>
      <c r="E4" s="21" t="b">
        <v>0</v>
      </c>
      <c r="G4" s="9" t="s">
        <v>104</v>
      </c>
    </row>
    <row r="5" spans="1:7" x14ac:dyDescent="0.45">
      <c r="A5" s="12">
        <v>3</v>
      </c>
      <c r="D5" s="9" t="s">
        <v>110</v>
      </c>
      <c r="E5" s="21" t="b">
        <v>0</v>
      </c>
      <c r="G5" s="9" t="s">
        <v>111</v>
      </c>
    </row>
    <row r="6" spans="1:7" x14ac:dyDescent="0.45">
      <c r="A6" s="12">
        <v>4</v>
      </c>
      <c r="B6" s="9" t="s">
        <v>113</v>
      </c>
      <c r="D6" s="9" t="s">
        <v>105</v>
      </c>
      <c r="E6" s="21" t="b">
        <v>0</v>
      </c>
      <c r="G6" s="9" t="s">
        <v>108</v>
      </c>
    </row>
    <row r="7" spans="1:7" x14ac:dyDescent="0.45">
      <c r="A7" s="12">
        <v>5</v>
      </c>
      <c r="E7" s="21" t="b">
        <v>0</v>
      </c>
    </row>
    <row r="8" spans="1:7" ht="28.5" x14ac:dyDescent="0.45">
      <c r="A8" s="12">
        <v>6</v>
      </c>
      <c r="B8" s="9" t="s">
        <v>114</v>
      </c>
      <c r="D8" s="9" t="s">
        <v>115</v>
      </c>
      <c r="E8" s="21" t="b">
        <v>0</v>
      </c>
      <c r="G8" s="9" t="s">
        <v>116</v>
      </c>
    </row>
    <row r="9" spans="1:7" x14ac:dyDescent="0.45">
      <c r="A9" s="12">
        <v>7</v>
      </c>
      <c r="B9" s="9" t="s">
        <v>117</v>
      </c>
      <c r="D9" s="9" t="s">
        <v>118</v>
      </c>
      <c r="E9" s="21" t="b">
        <v>0</v>
      </c>
      <c r="G9" s="9" t="s">
        <v>119</v>
      </c>
    </row>
    <row r="10" spans="1:7" ht="28.5" x14ac:dyDescent="0.45">
      <c r="A10" s="12">
        <v>8</v>
      </c>
      <c r="B10" s="9" t="s">
        <v>120</v>
      </c>
      <c r="D10" s="9" t="s">
        <v>121</v>
      </c>
      <c r="E10" s="21" t="b">
        <v>0</v>
      </c>
      <c r="F10" t="s">
        <v>91</v>
      </c>
      <c r="G10" s="9" t="s">
        <v>122</v>
      </c>
    </row>
    <row r="11" spans="1:7" ht="28.5" x14ac:dyDescent="0.45">
      <c r="A11" s="12">
        <v>9</v>
      </c>
      <c r="B11" s="9" t="s">
        <v>123</v>
      </c>
      <c r="D11" s="9" t="s">
        <v>124</v>
      </c>
      <c r="E11" s="21" t="b">
        <v>0</v>
      </c>
    </row>
    <row r="12" spans="1:7" x14ac:dyDescent="0.45">
      <c r="A12" s="12">
        <v>10</v>
      </c>
      <c r="B12" s="9" t="s">
        <v>125</v>
      </c>
      <c r="D12" s="9" t="s">
        <v>126</v>
      </c>
      <c r="E12" s="21" t="b">
        <v>0</v>
      </c>
    </row>
    <row r="13" spans="1:7" ht="28.5" x14ac:dyDescent="0.45">
      <c r="A13" s="12">
        <v>11</v>
      </c>
      <c r="B13" s="9" t="s">
        <v>127</v>
      </c>
      <c r="D13" s="9" t="s">
        <v>128</v>
      </c>
      <c r="E13" s="21" t="b">
        <v>0</v>
      </c>
    </row>
    <row r="14" spans="1:7" x14ac:dyDescent="0.45">
      <c r="A14" s="12">
        <v>12</v>
      </c>
      <c r="D14" s="9" t="s">
        <v>129</v>
      </c>
      <c r="E14" s="21" t="b">
        <v>0</v>
      </c>
    </row>
    <row r="15" spans="1:7" x14ac:dyDescent="0.45">
      <c r="A15" s="12">
        <v>13</v>
      </c>
      <c r="B15"/>
      <c r="C15"/>
      <c r="E15" s="21" t="b">
        <v>0</v>
      </c>
    </row>
    <row r="16" spans="1:7" x14ac:dyDescent="0.45">
      <c r="A16" s="12">
        <v>14</v>
      </c>
      <c r="B16" s="9" t="s">
        <v>130</v>
      </c>
      <c r="D16" s="9" t="s">
        <v>131</v>
      </c>
      <c r="E16" s="21" t="b">
        <v>0</v>
      </c>
      <c r="F16" t="s">
        <v>145</v>
      </c>
    </row>
    <row r="17" spans="1:7" ht="28.5" x14ac:dyDescent="0.45">
      <c r="A17" s="12">
        <v>15</v>
      </c>
      <c r="B17" s="9" t="s">
        <v>132</v>
      </c>
      <c r="D17" s="9" t="s">
        <v>133</v>
      </c>
      <c r="E17" s="21" t="b">
        <v>0</v>
      </c>
    </row>
    <row r="18" spans="1:7" x14ac:dyDescent="0.45">
      <c r="A18" s="12">
        <v>16</v>
      </c>
      <c r="B18" s="9" t="s">
        <v>134</v>
      </c>
      <c r="D18" s="9" t="s">
        <v>135</v>
      </c>
      <c r="E18" s="21" t="b">
        <v>0</v>
      </c>
    </row>
    <row r="19" spans="1:7" x14ac:dyDescent="0.45">
      <c r="A19" s="12">
        <v>17</v>
      </c>
      <c r="D19" s="9" t="s">
        <v>136</v>
      </c>
      <c r="E19" s="21" t="b">
        <v>0</v>
      </c>
    </row>
    <row r="20" spans="1:7" x14ac:dyDescent="0.45">
      <c r="A20" s="12">
        <v>18</v>
      </c>
      <c r="D20" s="9" t="s">
        <v>137</v>
      </c>
      <c r="E20" s="21" t="b">
        <v>0</v>
      </c>
    </row>
    <row r="21" spans="1:7" ht="28.5" x14ac:dyDescent="0.45">
      <c r="A21" s="12">
        <v>19</v>
      </c>
      <c r="D21" s="9" t="s">
        <v>138</v>
      </c>
      <c r="E21" s="21" t="b">
        <v>0</v>
      </c>
    </row>
    <row r="22" spans="1:7" x14ac:dyDescent="0.45">
      <c r="A22" s="12">
        <v>20</v>
      </c>
      <c r="D22" s="9" t="s">
        <v>139</v>
      </c>
      <c r="E22" s="21" t="b">
        <v>0</v>
      </c>
    </row>
    <row r="23" spans="1:7" x14ac:dyDescent="0.45">
      <c r="B23" s="9" t="s">
        <v>140</v>
      </c>
      <c r="D23" s="9" t="s">
        <v>141</v>
      </c>
      <c r="E23" s="21" t="b">
        <v>0</v>
      </c>
      <c r="G23" s="9" t="s">
        <v>142</v>
      </c>
    </row>
    <row r="24" spans="1:7" x14ac:dyDescent="0.45">
      <c r="B24" s="9" t="s">
        <v>143</v>
      </c>
      <c r="D24" s="9" t="s">
        <v>144</v>
      </c>
      <c r="E24" s="21" t="b">
        <v>0</v>
      </c>
    </row>
    <row r="25" spans="1:7" ht="14.65" thickBot="1" x14ac:dyDescent="0.5"/>
    <row r="26" spans="1:7" ht="14.65" thickBot="1" x14ac:dyDescent="0.5">
      <c r="A26" s="28" t="s">
        <v>157</v>
      </c>
      <c r="B26" s="29"/>
      <c r="C26" s="29"/>
      <c r="D26" s="29"/>
      <c r="E26" s="29"/>
      <c r="F26" s="29"/>
      <c r="G26" s="30"/>
    </row>
    <row r="28" spans="1:7" ht="28.5" x14ac:dyDescent="0.45">
      <c r="A28" s="16" t="s">
        <v>96</v>
      </c>
      <c r="B28" s="17" t="s">
        <v>159</v>
      </c>
      <c r="C28" s="17" t="s">
        <v>158</v>
      </c>
      <c r="D28" s="17" t="s">
        <v>162</v>
      </c>
      <c r="E28" s="20" t="s">
        <v>270</v>
      </c>
      <c r="F28" s="18" t="s">
        <v>106</v>
      </c>
      <c r="G28" s="17" t="s">
        <v>163</v>
      </c>
    </row>
    <row r="30" spans="1:7" x14ac:dyDescent="0.45">
      <c r="B30" s="15" t="s">
        <v>164</v>
      </c>
    </row>
    <row r="31" spans="1:7" ht="28.5" x14ac:dyDescent="0.45">
      <c r="B31" s="9" t="s">
        <v>160</v>
      </c>
      <c r="C31" s="9" t="s">
        <v>161</v>
      </c>
      <c r="D31" s="9" t="s">
        <v>166</v>
      </c>
      <c r="E31" s="21" t="b">
        <v>1</v>
      </c>
      <c r="F31" t="s">
        <v>255</v>
      </c>
    </row>
    <row r="32" spans="1:7" x14ac:dyDescent="0.45">
      <c r="C32" s="9" t="s">
        <v>165</v>
      </c>
      <c r="E32" s="21" t="b">
        <v>1</v>
      </c>
    </row>
    <row r="33" spans="2:8" ht="42.75" x14ac:dyDescent="0.45">
      <c r="B33" s="9" t="s">
        <v>167</v>
      </c>
      <c r="C33" s="9" t="s">
        <v>168</v>
      </c>
      <c r="E33" s="21" t="b">
        <v>1</v>
      </c>
      <c r="G33" s="9" t="s">
        <v>169</v>
      </c>
    </row>
    <row r="35" spans="2:8" x14ac:dyDescent="0.45">
      <c r="B35" s="9" t="s">
        <v>170</v>
      </c>
      <c r="C35" s="9" t="s">
        <v>171</v>
      </c>
      <c r="E35" s="21" t="b">
        <v>1</v>
      </c>
    </row>
    <row r="36" spans="2:8" x14ac:dyDescent="0.45">
      <c r="B36" s="9" t="s">
        <v>172</v>
      </c>
      <c r="C36" s="9" t="s">
        <v>173</v>
      </c>
      <c r="E36" s="21" t="b">
        <v>1</v>
      </c>
    </row>
    <row r="37" spans="2:8" x14ac:dyDescent="0.45">
      <c r="B37" s="9" t="s">
        <v>174</v>
      </c>
      <c r="C37" s="9" t="s">
        <v>175</v>
      </c>
      <c r="E37" s="21" t="b">
        <v>1</v>
      </c>
      <c r="F37" t="s">
        <v>256</v>
      </c>
    </row>
    <row r="39" spans="2:8" x14ac:dyDescent="0.45">
      <c r="B39" s="10" t="s">
        <v>213</v>
      </c>
      <c r="G39" s="19" t="s">
        <v>253</v>
      </c>
      <c r="H39" t="s">
        <v>254</v>
      </c>
    </row>
    <row r="40" spans="2:8" ht="28.5" x14ac:dyDescent="0.45">
      <c r="B40" s="9" t="s">
        <v>176</v>
      </c>
      <c r="C40" s="9" t="s">
        <v>177</v>
      </c>
      <c r="D40" s="9" t="s">
        <v>178</v>
      </c>
      <c r="E40" s="21" t="b">
        <v>1</v>
      </c>
      <c r="G40" s="19" t="s">
        <v>248</v>
      </c>
    </row>
    <row r="41" spans="2:8" ht="42.75" x14ac:dyDescent="0.45">
      <c r="C41" s="9" t="s">
        <v>250</v>
      </c>
      <c r="E41" s="21" t="b">
        <v>1</v>
      </c>
      <c r="G41" s="19" t="s">
        <v>251</v>
      </c>
    </row>
    <row r="42" spans="2:8" x14ac:dyDescent="0.45">
      <c r="C42" s="9" t="s">
        <v>257</v>
      </c>
      <c r="E42" s="21" t="b">
        <v>1</v>
      </c>
      <c r="G42" s="19" t="s">
        <v>252</v>
      </c>
    </row>
    <row r="43" spans="2:8" ht="28.5" x14ac:dyDescent="0.45">
      <c r="B43" s="9" t="s">
        <v>183</v>
      </c>
      <c r="C43" s="9" t="s">
        <v>184</v>
      </c>
      <c r="E43" s="21" t="b">
        <v>1</v>
      </c>
      <c r="G43" s="9" t="s">
        <v>185</v>
      </c>
    </row>
    <row r="44" spans="2:8" ht="28.5" x14ac:dyDescent="0.45">
      <c r="B44" s="9" t="s">
        <v>179</v>
      </c>
      <c r="C44" s="9" t="s">
        <v>180</v>
      </c>
      <c r="E44" s="21" t="b">
        <v>1</v>
      </c>
    </row>
    <row r="45" spans="2:8" ht="28.5" x14ac:dyDescent="0.45">
      <c r="C45" s="9" t="s">
        <v>202</v>
      </c>
      <c r="E45" s="21" t="b">
        <v>1</v>
      </c>
    </row>
    <row r="46" spans="2:8" x14ac:dyDescent="0.45">
      <c r="E46" s="21" t="b">
        <v>0</v>
      </c>
    </row>
    <row r="47" spans="2:8" x14ac:dyDescent="0.45">
      <c r="B47" s="9" t="s">
        <v>181</v>
      </c>
      <c r="C47" s="9" t="s">
        <v>182</v>
      </c>
      <c r="E47" s="21" t="b">
        <v>0</v>
      </c>
      <c r="G47" s="9" t="s">
        <v>264</v>
      </c>
    </row>
    <row r="48" spans="2:8" ht="28.5" x14ac:dyDescent="0.45">
      <c r="C48" s="9" t="s">
        <v>203</v>
      </c>
      <c r="E48" s="21" t="b">
        <v>1</v>
      </c>
    </row>
    <row r="49" spans="2:7" ht="28.5" x14ac:dyDescent="0.45">
      <c r="C49" s="9" t="s">
        <v>249</v>
      </c>
      <c r="E49" s="21" t="b">
        <v>1</v>
      </c>
    </row>
    <row r="50" spans="2:7" x14ac:dyDescent="0.45">
      <c r="B50" s="10" t="s">
        <v>214</v>
      </c>
    </row>
    <row r="51" spans="2:7" ht="28.5" x14ac:dyDescent="0.45">
      <c r="B51" s="9" t="s">
        <v>220</v>
      </c>
      <c r="C51" s="9" t="s">
        <v>221</v>
      </c>
      <c r="D51" s="9" t="s">
        <v>226</v>
      </c>
      <c r="E51" s="21" t="b">
        <v>1</v>
      </c>
    </row>
    <row r="52" spans="2:7" ht="42.75" x14ac:dyDescent="0.45">
      <c r="B52" s="9" t="s">
        <v>215</v>
      </c>
      <c r="C52" s="9" t="s">
        <v>216</v>
      </c>
      <c r="E52" s="21" t="b">
        <v>1</v>
      </c>
      <c r="G52" s="9" t="s">
        <v>217</v>
      </c>
    </row>
    <row r="53" spans="2:7" ht="42.75" x14ac:dyDescent="0.45">
      <c r="B53" s="9" t="s">
        <v>218</v>
      </c>
      <c r="C53" s="9" t="s">
        <v>227</v>
      </c>
      <c r="E53" s="21" t="b">
        <v>1</v>
      </c>
      <c r="G53" s="9" t="s">
        <v>219</v>
      </c>
    </row>
    <row r="54" spans="2:7" x14ac:dyDescent="0.45">
      <c r="B54" s="9" t="s">
        <v>222</v>
      </c>
      <c r="C54" s="9" t="s">
        <v>223</v>
      </c>
      <c r="D54" s="9" t="s">
        <v>224</v>
      </c>
      <c r="E54" s="21" t="b">
        <v>1</v>
      </c>
      <c r="G54" s="9" t="s">
        <v>225</v>
      </c>
    </row>
    <row r="55" spans="2:7" x14ac:dyDescent="0.45">
      <c r="B55" s="10"/>
    </row>
    <row r="56" spans="2:7" x14ac:dyDescent="0.45">
      <c r="B56" s="9" t="s">
        <v>186</v>
      </c>
      <c r="C56" s="9" t="s">
        <v>187</v>
      </c>
      <c r="D56" s="9" t="s">
        <v>188</v>
      </c>
      <c r="E56" s="21" t="b">
        <v>1</v>
      </c>
    </row>
    <row r="57" spans="2:7" x14ac:dyDescent="0.45">
      <c r="D57" s="9" t="s">
        <v>265</v>
      </c>
      <c r="E57" s="21" t="b">
        <v>1</v>
      </c>
    </row>
    <row r="58" spans="2:7" ht="28.5" x14ac:dyDescent="0.45">
      <c r="B58" s="9" t="s">
        <v>189</v>
      </c>
      <c r="C58" s="9" t="s">
        <v>190</v>
      </c>
      <c r="D58" s="9" t="s">
        <v>191</v>
      </c>
      <c r="E58" s="21" t="b">
        <v>1</v>
      </c>
    </row>
    <row r="60" spans="2:7" x14ac:dyDescent="0.45">
      <c r="B60" s="9" t="s">
        <v>192</v>
      </c>
      <c r="C60" s="9" t="s">
        <v>193</v>
      </c>
      <c r="D60" s="9" t="s">
        <v>266</v>
      </c>
      <c r="E60" s="21" t="b">
        <v>1</v>
      </c>
      <c r="G60" s="9" t="s">
        <v>194</v>
      </c>
    </row>
    <row r="62" spans="2:7" x14ac:dyDescent="0.45">
      <c r="B62" s="9" t="s">
        <v>125</v>
      </c>
      <c r="C62" s="9" t="s">
        <v>195</v>
      </c>
      <c r="E62" s="21" t="b">
        <v>1</v>
      </c>
      <c r="G62" s="19" t="s">
        <v>281</v>
      </c>
    </row>
    <row r="63" spans="2:7" x14ac:dyDescent="0.45">
      <c r="C63" s="9" t="s">
        <v>196</v>
      </c>
      <c r="E63" s="21" t="b">
        <v>1</v>
      </c>
      <c r="G63" s="9" t="s">
        <v>197</v>
      </c>
    </row>
    <row r="64" spans="2:7" ht="28.5" x14ac:dyDescent="0.45">
      <c r="C64" s="9" t="s">
        <v>198</v>
      </c>
      <c r="E64" s="21" t="b">
        <v>0</v>
      </c>
      <c r="G64" s="9" t="s">
        <v>199</v>
      </c>
    </row>
    <row r="65" spans="2:8" ht="28.5" x14ac:dyDescent="0.45">
      <c r="C65" s="9" t="s">
        <v>200</v>
      </c>
      <c r="D65" s="9" t="s">
        <v>201</v>
      </c>
      <c r="E65" s="21" t="b">
        <v>0</v>
      </c>
      <c r="G65" s="19" t="s">
        <v>282</v>
      </c>
    </row>
    <row r="67" spans="2:8" ht="28.5" x14ac:dyDescent="0.45">
      <c r="B67" s="9" t="s">
        <v>204</v>
      </c>
      <c r="C67" s="9" t="s">
        <v>205</v>
      </c>
      <c r="D67" s="9" t="s">
        <v>267</v>
      </c>
      <c r="E67" s="21" t="b">
        <v>0</v>
      </c>
      <c r="G67" s="9" t="s">
        <v>212</v>
      </c>
    </row>
    <row r="68" spans="2:8" x14ac:dyDescent="0.45">
      <c r="C68" s="9" t="s">
        <v>206</v>
      </c>
      <c r="D68" s="9" t="s">
        <v>268</v>
      </c>
      <c r="E68" s="21" t="b">
        <v>0</v>
      </c>
    </row>
    <row r="69" spans="2:8" x14ac:dyDescent="0.45">
      <c r="C69" s="9" t="s">
        <v>207</v>
      </c>
      <c r="D69" s="9" t="s">
        <v>208</v>
      </c>
      <c r="E69" s="21" t="b">
        <v>1</v>
      </c>
    </row>
    <row r="71" spans="2:8" ht="28.5" x14ac:dyDescent="0.45">
      <c r="B71" s="9" t="s">
        <v>209</v>
      </c>
      <c r="C71" s="9" t="s">
        <v>210</v>
      </c>
      <c r="E71" s="21" t="b">
        <v>1</v>
      </c>
    </row>
    <row r="72" spans="2:8" x14ac:dyDescent="0.45">
      <c r="C72" s="9" t="s">
        <v>211</v>
      </c>
      <c r="E72" s="21" t="b">
        <v>1</v>
      </c>
      <c r="F72" t="s">
        <v>269</v>
      </c>
    </row>
    <row r="75" spans="2:8" x14ac:dyDescent="0.45">
      <c r="B75" s="10" t="s">
        <v>228</v>
      </c>
    </row>
    <row r="77" spans="2:8" ht="28.5" x14ac:dyDescent="0.45">
      <c r="B77" s="9" t="s">
        <v>229</v>
      </c>
      <c r="C77" s="9" t="s">
        <v>230</v>
      </c>
      <c r="E77" s="21" t="b">
        <v>1</v>
      </c>
      <c r="G77" s="19" t="s">
        <v>258</v>
      </c>
      <c r="H77" s="11" t="s">
        <v>259</v>
      </c>
    </row>
    <row r="78" spans="2:8" ht="28.5" x14ac:dyDescent="0.45">
      <c r="C78" s="9" t="s">
        <v>231</v>
      </c>
      <c r="E78" s="21" t="b">
        <v>0</v>
      </c>
      <c r="G78" s="9" t="s">
        <v>232</v>
      </c>
      <c r="H78" s="11" t="s">
        <v>260</v>
      </c>
    </row>
    <row r="79" spans="2:8" ht="28.5" x14ac:dyDescent="0.45">
      <c r="C79" s="9" t="s">
        <v>233</v>
      </c>
      <c r="E79" s="21" t="b">
        <v>0</v>
      </c>
      <c r="G79" s="9" t="s">
        <v>234</v>
      </c>
      <c r="H79" s="11" t="s">
        <v>261</v>
      </c>
    </row>
    <row r="80" spans="2:8" x14ac:dyDescent="0.45">
      <c r="C80" s="9" t="s">
        <v>235</v>
      </c>
      <c r="E80" s="21" t="b">
        <v>0</v>
      </c>
      <c r="H80" t="s">
        <v>262</v>
      </c>
    </row>
    <row r="81" spans="2:8" x14ac:dyDescent="0.45">
      <c r="C81" s="9" t="s">
        <v>236</v>
      </c>
      <c r="E81" s="21" t="b">
        <v>1</v>
      </c>
      <c r="F81" t="s">
        <v>283</v>
      </c>
    </row>
    <row r="82" spans="2:8" ht="28.5" x14ac:dyDescent="0.45">
      <c r="C82" s="9" t="s">
        <v>237</v>
      </c>
      <c r="D82" s="9" t="s">
        <v>240</v>
      </c>
      <c r="E82" s="21" t="b">
        <v>0</v>
      </c>
      <c r="G82" s="19" t="s">
        <v>238</v>
      </c>
      <c r="H82" s="11" t="s">
        <v>263</v>
      </c>
    </row>
    <row r="83" spans="2:8" ht="28.5" x14ac:dyDescent="0.45">
      <c r="C83" s="9" t="s">
        <v>239</v>
      </c>
      <c r="D83" s="9" t="s">
        <v>241</v>
      </c>
      <c r="E83" s="21" t="b">
        <v>1</v>
      </c>
    </row>
    <row r="84" spans="2:8" x14ac:dyDescent="0.45">
      <c r="D84" s="9" t="s">
        <v>242</v>
      </c>
      <c r="E84" s="21" t="b">
        <v>1</v>
      </c>
    </row>
    <row r="86" spans="2:8" ht="28.5" x14ac:dyDescent="0.45">
      <c r="B86" s="9" t="s">
        <v>243</v>
      </c>
      <c r="C86" s="9" t="s">
        <v>244</v>
      </c>
      <c r="D86" s="9" t="s">
        <v>245</v>
      </c>
      <c r="E86" s="21" t="b">
        <v>1</v>
      </c>
    </row>
    <row r="87" spans="2:8" x14ac:dyDescent="0.45">
      <c r="C87" s="9" t="s">
        <v>246</v>
      </c>
      <c r="E87" s="21" t="b">
        <v>0</v>
      </c>
      <c r="G87" s="9" t="s">
        <v>247</v>
      </c>
    </row>
    <row r="89" spans="2:8" x14ac:dyDescent="0.45">
      <c r="B89" s="9" t="s">
        <v>271</v>
      </c>
      <c r="C89" s="9" t="s">
        <v>272</v>
      </c>
    </row>
    <row r="90" spans="2:8" x14ac:dyDescent="0.45">
      <c r="C90" s="9" t="s">
        <v>273</v>
      </c>
    </row>
    <row r="91" spans="2:8" x14ac:dyDescent="0.45">
      <c r="C91" s="9" t="s">
        <v>274</v>
      </c>
    </row>
    <row r="92" spans="2:8" x14ac:dyDescent="0.45">
      <c r="C92" s="9" t="s">
        <v>275</v>
      </c>
    </row>
    <row r="93" spans="2:8" x14ac:dyDescent="0.45">
      <c r="C93" s="9" t="s">
        <v>276</v>
      </c>
    </row>
    <row r="94" spans="2:8" x14ac:dyDescent="0.45">
      <c r="C94" s="9" t="s">
        <v>277</v>
      </c>
    </row>
    <row r="95" spans="2:8" x14ac:dyDescent="0.45">
      <c r="C95" s="9" t="s">
        <v>278</v>
      </c>
    </row>
    <row r="96" spans="2:8" x14ac:dyDescent="0.45">
      <c r="C96" s="9" t="s">
        <v>279</v>
      </c>
    </row>
    <row r="97" spans="3:3" x14ac:dyDescent="0.45">
      <c r="C97" s="9" t="s">
        <v>280</v>
      </c>
    </row>
  </sheetData>
  <mergeCells count="2">
    <mergeCell ref="A1:G1"/>
    <mergeCell ref="A26:G26"/>
  </mergeCells>
  <hyperlinks>
    <hyperlink ref="G82" r:id="rId1" xr:uid="{AE6E8CD3-CE05-4E11-AB94-C2D2E53F54C1}"/>
    <hyperlink ref="G40" r:id="rId2" xr:uid="{161879B9-8964-49BA-93E6-52B04466730F}"/>
    <hyperlink ref="G41" r:id="rId3" xr:uid="{8E7723A3-FA5F-4A32-9BB8-45B6C2412138}"/>
    <hyperlink ref="G42" r:id="rId4" xr:uid="{770DE760-6D01-495D-B4E3-0C55DE4558C1}"/>
    <hyperlink ref="G39" r:id="rId5" xr:uid="{60918D76-E4D6-4E2F-9CBB-02A8988CB9A3}"/>
    <hyperlink ref="G77" r:id="rId6" xr:uid="{976217E8-9409-4D58-8C3E-14701B3E80B2}"/>
    <hyperlink ref="H77" r:id="rId7" xr:uid="{B4E423BD-7BA4-40A4-90D3-09CF69B23931}"/>
    <hyperlink ref="H78" r:id="rId8" xr:uid="{1167BE93-6E02-45D3-958C-328B03C3C466}"/>
    <hyperlink ref="H79" r:id="rId9" xr:uid="{BFA82FD4-8B89-4815-897A-A2AF8D1F9C77}"/>
    <hyperlink ref="H82" r:id="rId10" xr:uid="{49C08944-CB5F-4181-9EAF-B9649E7C8B97}"/>
    <hyperlink ref="G62" r:id="rId11" xr:uid="{EC24EEF0-7E46-4486-8946-2D897EFA4839}"/>
    <hyperlink ref="G65" r:id="rId12" xr:uid="{F1B8656A-2D74-4C3D-B45E-7D20AC3B6875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6080-762C-4044-85B6-92A46EF95B07}">
  <dimension ref="A1:G81"/>
  <sheetViews>
    <sheetView tabSelected="1" topLeftCell="A27" workbookViewId="0">
      <selection activeCell="D37" sqref="D37"/>
    </sheetView>
  </sheetViews>
  <sheetFormatPr defaultRowHeight="14.25" x14ac:dyDescent="0.45"/>
  <cols>
    <col min="1" max="1" width="7.6640625" customWidth="1"/>
    <col min="2" max="2" width="45.796875" style="9" customWidth="1"/>
    <col min="3" max="3" width="61.265625" bestFit="1" customWidth="1"/>
    <col min="4" max="4" width="37.265625" style="9" customWidth="1"/>
    <col min="5" max="5" width="21" bestFit="1" customWidth="1"/>
    <col min="6" max="6" width="15.265625" bestFit="1" customWidth="1"/>
    <col min="7" max="7" width="83" bestFit="1" customWidth="1"/>
  </cols>
  <sheetData>
    <row r="1" spans="1:7" s="9" customFormat="1" x14ac:dyDescent="0.45">
      <c r="A1" s="16" t="s">
        <v>96</v>
      </c>
      <c r="B1" s="17" t="s">
        <v>159</v>
      </c>
      <c r="C1" s="18" t="s">
        <v>158</v>
      </c>
      <c r="D1" s="17" t="s">
        <v>162</v>
      </c>
      <c r="E1" s="23" t="s">
        <v>270</v>
      </c>
      <c r="F1" s="18" t="s">
        <v>106</v>
      </c>
      <c r="G1" s="18" t="s">
        <v>163</v>
      </c>
    </row>
    <row r="2" spans="1:7" x14ac:dyDescent="0.45">
      <c r="A2" s="12"/>
      <c r="E2" s="25"/>
    </row>
    <row r="3" spans="1:7" x14ac:dyDescent="0.45">
      <c r="A3" s="12"/>
      <c r="B3" s="24" t="s">
        <v>164</v>
      </c>
      <c r="E3" s="25"/>
    </row>
    <row r="4" spans="1:7" x14ac:dyDescent="0.45">
      <c r="A4" s="12"/>
      <c r="B4" s="9" t="s">
        <v>310</v>
      </c>
      <c r="C4" t="s">
        <v>311</v>
      </c>
      <c r="D4" s="9" t="s">
        <v>331</v>
      </c>
      <c r="E4" s="26" t="b">
        <v>0</v>
      </c>
      <c r="F4" t="s">
        <v>255</v>
      </c>
    </row>
    <row r="5" spans="1:7" ht="42.75" x14ac:dyDescent="0.45">
      <c r="A5" s="12"/>
      <c r="B5" s="9" t="s">
        <v>291</v>
      </c>
      <c r="C5" s="9" t="s">
        <v>342</v>
      </c>
      <c r="E5" s="26" t="b">
        <v>0</v>
      </c>
    </row>
    <row r="6" spans="1:7" ht="57" x14ac:dyDescent="0.45">
      <c r="A6" s="12"/>
      <c r="B6" s="9" t="s">
        <v>292</v>
      </c>
      <c r="C6" s="9" t="s">
        <v>332</v>
      </c>
      <c r="D6" s="11"/>
      <c r="E6" s="26" t="b">
        <v>0</v>
      </c>
      <c r="G6" t="s">
        <v>169</v>
      </c>
    </row>
    <row r="7" spans="1:7" x14ac:dyDescent="0.45">
      <c r="A7" s="12"/>
      <c r="B7" s="9" t="s">
        <v>314</v>
      </c>
      <c r="C7" t="s">
        <v>333</v>
      </c>
      <c r="D7" s="9" t="s">
        <v>315</v>
      </c>
      <c r="E7" s="26" t="b">
        <v>0</v>
      </c>
    </row>
    <row r="8" spans="1:7" ht="28.5" x14ac:dyDescent="0.45">
      <c r="A8" s="12"/>
      <c r="B8" s="9" t="s">
        <v>316</v>
      </c>
      <c r="C8" t="s">
        <v>334</v>
      </c>
      <c r="D8" s="19" t="s">
        <v>317</v>
      </c>
      <c r="E8" s="26" t="b">
        <v>0</v>
      </c>
    </row>
    <row r="9" spans="1:7" x14ac:dyDescent="0.45">
      <c r="A9" s="12"/>
      <c r="E9" s="26" t="b">
        <v>0</v>
      </c>
    </row>
    <row r="10" spans="1:7" x14ac:dyDescent="0.45">
      <c r="A10" s="12"/>
      <c r="E10" s="26" t="b">
        <v>0</v>
      </c>
    </row>
    <row r="11" spans="1:7" x14ac:dyDescent="0.45">
      <c r="A11" s="12"/>
      <c r="E11" s="26" t="b">
        <v>0</v>
      </c>
      <c r="F11" t="s">
        <v>256</v>
      </c>
    </row>
    <row r="12" spans="1:7" x14ac:dyDescent="0.45">
      <c r="A12" s="12"/>
      <c r="E12" s="26" t="b">
        <v>0</v>
      </c>
    </row>
    <row r="13" spans="1:7" x14ac:dyDescent="0.45">
      <c r="A13" s="12"/>
      <c r="B13" s="10" t="s">
        <v>213</v>
      </c>
      <c r="E13" s="26" t="b">
        <v>0</v>
      </c>
      <c r="G13" s="27" t="s">
        <v>253</v>
      </c>
    </row>
    <row r="14" spans="1:7" x14ac:dyDescent="0.45">
      <c r="A14" s="12"/>
      <c r="B14" s="9" t="s">
        <v>176</v>
      </c>
      <c r="C14" t="s">
        <v>335</v>
      </c>
      <c r="D14" s="9" t="s">
        <v>336</v>
      </c>
      <c r="E14" s="26" t="b">
        <v>0</v>
      </c>
      <c r="G14" s="27" t="s">
        <v>248</v>
      </c>
    </row>
    <row r="15" spans="1:7" x14ac:dyDescent="0.45">
      <c r="A15" s="12"/>
      <c r="E15" s="26" t="b">
        <v>0</v>
      </c>
      <c r="G15" s="27" t="s">
        <v>251</v>
      </c>
    </row>
    <row r="16" spans="1:7" x14ac:dyDescent="0.45">
      <c r="A16" s="12"/>
      <c r="E16" s="26" t="b">
        <v>0</v>
      </c>
      <c r="G16" s="27"/>
    </row>
    <row r="17" spans="1:7" x14ac:dyDescent="0.45">
      <c r="A17" s="12"/>
      <c r="B17" s="9" t="s">
        <v>183</v>
      </c>
      <c r="E17" s="26" t="b">
        <v>0</v>
      </c>
      <c r="G17" t="s">
        <v>185</v>
      </c>
    </row>
    <row r="18" spans="1:7" x14ac:dyDescent="0.45">
      <c r="A18" s="12"/>
      <c r="B18" s="9" t="s">
        <v>179</v>
      </c>
      <c r="C18" t="s">
        <v>180</v>
      </c>
      <c r="E18" s="26" t="b">
        <v>0</v>
      </c>
    </row>
    <row r="19" spans="1:7" x14ac:dyDescent="0.45">
      <c r="A19" s="12"/>
      <c r="E19" s="26" t="b">
        <v>0</v>
      </c>
    </row>
    <row r="20" spans="1:7" x14ac:dyDescent="0.45">
      <c r="A20" s="12"/>
      <c r="B20" s="9" t="s">
        <v>181</v>
      </c>
      <c r="C20" t="s">
        <v>182</v>
      </c>
      <c r="E20" s="26" t="b">
        <v>0</v>
      </c>
    </row>
    <row r="21" spans="1:7" ht="28.5" x14ac:dyDescent="0.45">
      <c r="A21" s="12"/>
      <c r="C21" s="9" t="s">
        <v>337</v>
      </c>
      <c r="E21" s="26" t="b">
        <v>0</v>
      </c>
    </row>
    <row r="22" spans="1:7" x14ac:dyDescent="0.45">
      <c r="A22" s="12"/>
      <c r="B22" s="9" t="s">
        <v>338</v>
      </c>
      <c r="C22" t="s">
        <v>339</v>
      </c>
      <c r="E22" s="26" t="b">
        <v>0</v>
      </c>
    </row>
    <row r="23" spans="1:7" x14ac:dyDescent="0.45">
      <c r="A23" s="12"/>
      <c r="B23" s="9" t="s">
        <v>349</v>
      </c>
      <c r="C23" t="s">
        <v>350</v>
      </c>
      <c r="E23" s="26" t="b">
        <v>0</v>
      </c>
    </row>
    <row r="24" spans="1:7" x14ac:dyDescent="0.45">
      <c r="A24" s="12"/>
      <c r="B24" s="10" t="s">
        <v>214</v>
      </c>
      <c r="E24" s="26" t="b">
        <v>0</v>
      </c>
    </row>
    <row r="25" spans="1:7" x14ac:dyDescent="0.45">
      <c r="A25" s="12"/>
      <c r="B25" s="31" t="s">
        <v>351</v>
      </c>
      <c r="C25" t="s">
        <v>352</v>
      </c>
      <c r="E25" s="26" t="b">
        <v>0</v>
      </c>
    </row>
    <row r="26" spans="1:7" x14ac:dyDescent="0.45">
      <c r="A26" s="12"/>
      <c r="B26" s="9" t="s">
        <v>220</v>
      </c>
      <c r="C26" t="s">
        <v>221</v>
      </c>
      <c r="D26" s="9" t="s">
        <v>340</v>
      </c>
      <c r="E26" s="26" t="b">
        <v>0</v>
      </c>
    </row>
    <row r="27" spans="1:7" ht="48.75" customHeight="1" x14ac:dyDescent="0.45">
      <c r="A27" s="12"/>
      <c r="B27" s="9" t="s">
        <v>215</v>
      </c>
      <c r="C27" t="s">
        <v>216</v>
      </c>
      <c r="D27" s="9" t="s">
        <v>341</v>
      </c>
      <c r="E27" s="26" t="b">
        <v>0</v>
      </c>
      <c r="G27" t="s">
        <v>217</v>
      </c>
    </row>
    <row r="28" spans="1:7" ht="28.5" x14ac:dyDescent="0.45">
      <c r="A28" s="12"/>
      <c r="B28" s="9" t="s">
        <v>218</v>
      </c>
      <c r="C28" t="s">
        <v>227</v>
      </c>
      <c r="D28" s="9" t="s">
        <v>341</v>
      </c>
      <c r="E28" s="26" t="b">
        <v>0</v>
      </c>
      <c r="G28" t="s">
        <v>219</v>
      </c>
    </row>
    <row r="29" spans="1:7" x14ac:dyDescent="0.45">
      <c r="A29" s="12"/>
      <c r="B29" s="9" t="s">
        <v>222</v>
      </c>
      <c r="C29" t="s">
        <v>347</v>
      </c>
      <c r="E29" s="26" t="b">
        <v>0</v>
      </c>
      <c r="G29" t="s">
        <v>225</v>
      </c>
    </row>
    <row r="30" spans="1:7" x14ac:dyDescent="0.45">
      <c r="A30" s="12"/>
      <c r="B30" s="10"/>
      <c r="E30" s="26" t="b">
        <v>0</v>
      </c>
    </row>
    <row r="31" spans="1:7" x14ac:dyDescent="0.45">
      <c r="A31" s="12"/>
      <c r="B31" s="9" t="s">
        <v>302</v>
      </c>
      <c r="C31" t="s">
        <v>346</v>
      </c>
      <c r="E31" s="26" t="b">
        <v>0</v>
      </c>
      <c r="G31" t="s">
        <v>303</v>
      </c>
    </row>
    <row r="32" spans="1:7" x14ac:dyDescent="0.45">
      <c r="A32" s="12"/>
      <c r="E32" s="26" t="b">
        <v>0</v>
      </c>
    </row>
    <row r="33" spans="1:7" x14ac:dyDescent="0.45">
      <c r="A33" s="12"/>
      <c r="B33" s="9" t="s">
        <v>343</v>
      </c>
      <c r="C33" t="s">
        <v>344</v>
      </c>
      <c r="E33" s="26" t="b">
        <v>0</v>
      </c>
    </row>
    <row r="34" spans="1:7" x14ac:dyDescent="0.45">
      <c r="A34" s="12"/>
      <c r="E34" s="26" t="b">
        <v>0</v>
      </c>
    </row>
    <row r="35" spans="1:7" x14ac:dyDescent="0.45">
      <c r="A35" s="12"/>
      <c r="B35" s="9" t="s">
        <v>306</v>
      </c>
      <c r="C35" t="s">
        <v>345</v>
      </c>
      <c r="E35" s="26" t="b">
        <v>0</v>
      </c>
      <c r="G35" t="s">
        <v>194</v>
      </c>
    </row>
    <row r="36" spans="1:7" x14ac:dyDescent="0.45">
      <c r="A36" s="12"/>
      <c r="E36" s="26" t="b">
        <v>0</v>
      </c>
    </row>
    <row r="37" spans="1:7" x14ac:dyDescent="0.45">
      <c r="A37" s="12"/>
      <c r="B37" s="9" t="s">
        <v>125</v>
      </c>
      <c r="C37" t="s">
        <v>195</v>
      </c>
      <c r="E37" s="26" t="b">
        <v>0</v>
      </c>
      <c r="G37" s="27" t="s">
        <v>281</v>
      </c>
    </row>
    <row r="38" spans="1:7" x14ac:dyDescent="0.45">
      <c r="A38" s="12"/>
      <c r="C38" t="s">
        <v>353</v>
      </c>
      <c r="E38" s="26" t="b">
        <v>0</v>
      </c>
      <c r="G38" t="s">
        <v>197</v>
      </c>
    </row>
    <row r="39" spans="1:7" x14ac:dyDescent="0.45">
      <c r="A39" s="12"/>
      <c r="C39" t="s">
        <v>198</v>
      </c>
      <c r="E39" s="26" t="b">
        <v>0</v>
      </c>
      <c r="G39" t="s">
        <v>199</v>
      </c>
    </row>
    <row r="40" spans="1:7" x14ac:dyDescent="0.45">
      <c r="A40" s="12"/>
      <c r="C40" t="s">
        <v>200</v>
      </c>
      <c r="D40" s="9" t="s">
        <v>201</v>
      </c>
      <c r="E40" s="26" t="b">
        <v>0</v>
      </c>
      <c r="G40" s="27" t="s">
        <v>282</v>
      </c>
    </row>
    <row r="41" spans="1:7" x14ac:dyDescent="0.45">
      <c r="A41" s="12"/>
      <c r="E41" s="26" t="b">
        <v>0</v>
      </c>
    </row>
    <row r="42" spans="1:7" x14ac:dyDescent="0.45">
      <c r="A42" s="12"/>
      <c r="B42" s="9" t="s">
        <v>204</v>
      </c>
      <c r="E42" s="26" t="b">
        <v>0</v>
      </c>
      <c r="G42" t="s">
        <v>212</v>
      </c>
    </row>
    <row r="43" spans="1:7" x14ac:dyDescent="0.45">
      <c r="A43" s="12"/>
      <c r="E43" s="26" t="b">
        <v>0</v>
      </c>
    </row>
    <row r="44" spans="1:7" x14ac:dyDescent="0.45">
      <c r="A44" s="12"/>
      <c r="E44" s="26" t="b">
        <v>0</v>
      </c>
    </row>
    <row r="45" spans="1:7" x14ac:dyDescent="0.45">
      <c r="A45" s="12"/>
      <c r="E45" s="26" t="b">
        <v>0</v>
      </c>
    </row>
    <row r="46" spans="1:7" x14ac:dyDescent="0.45">
      <c r="A46" s="12"/>
      <c r="B46" s="9" t="s">
        <v>209</v>
      </c>
      <c r="C46" t="s">
        <v>210</v>
      </c>
      <c r="E46" s="26" t="b">
        <v>0</v>
      </c>
    </row>
    <row r="47" spans="1:7" x14ac:dyDescent="0.45">
      <c r="A47" s="12"/>
      <c r="C47" t="s">
        <v>211</v>
      </c>
      <c r="E47" s="26" t="b">
        <v>0</v>
      </c>
      <c r="F47" t="s">
        <v>269</v>
      </c>
    </row>
    <row r="48" spans="1:7" x14ac:dyDescent="0.45">
      <c r="A48" s="12"/>
      <c r="E48" s="26" t="b">
        <v>0</v>
      </c>
    </row>
    <row r="49" spans="1:7" x14ac:dyDescent="0.45">
      <c r="A49" s="12"/>
      <c r="E49" s="26" t="b">
        <v>0</v>
      </c>
    </row>
    <row r="50" spans="1:7" x14ac:dyDescent="0.45">
      <c r="A50" s="12"/>
      <c r="B50" s="10" t="s">
        <v>228</v>
      </c>
      <c r="E50" s="26" t="b">
        <v>0</v>
      </c>
    </row>
    <row r="51" spans="1:7" x14ac:dyDescent="0.45">
      <c r="A51" s="12"/>
      <c r="E51" s="26" t="b">
        <v>0</v>
      </c>
    </row>
    <row r="52" spans="1:7" x14ac:dyDescent="0.45">
      <c r="A52" s="12"/>
      <c r="E52" s="26" t="b">
        <v>0</v>
      </c>
    </row>
    <row r="53" spans="1:7" x14ac:dyDescent="0.45">
      <c r="A53" s="12"/>
      <c r="E53" s="26" t="b">
        <v>0</v>
      </c>
    </row>
    <row r="54" spans="1:7" x14ac:dyDescent="0.45">
      <c r="A54" s="12"/>
      <c r="B54" s="9" t="s">
        <v>243</v>
      </c>
      <c r="C54" t="s">
        <v>309</v>
      </c>
      <c r="E54" s="26" t="b">
        <v>0</v>
      </c>
      <c r="G54" t="s">
        <v>308</v>
      </c>
    </row>
    <row r="55" spans="1:7" x14ac:dyDescent="0.45">
      <c r="A55" s="12"/>
      <c r="C55" t="s">
        <v>348</v>
      </c>
      <c r="E55" s="26" t="b">
        <v>0</v>
      </c>
    </row>
    <row r="56" spans="1:7" x14ac:dyDescent="0.45">
      <c r="A56" s="12"/>
      <c r="E56" s="26" t="b">
        <v>0</v>
      </c>
    </row>
    <row r="57" spans="1:7" x14ac:dyDescent="0.45">
      <c r="A57" s="12"/>
      <c r="B57" s="9" t="s">
        <v>271</v>
      </c>
      <c r="C57" t="s">
        <v>272</v>
      </c>
      <c r="E57" s="26" t="b">
        <v>0</v>
      </c>
    </row>
    <row r="58" spans="1:7" x14ac:dyDescent="0.45">
      <c r="A58" s="12"/>
      <c r="C58" t="s">
        <v>273</v>
      </c>
      <c r="E58" s="26" t="b">
        <v>0</v>
      </c>
    </row>
    <row r="59" spans="1:7" x14ac:dyDescent="0.45">
      <c r="A59" s="12"/>
      <c r="C59" t="s">
        <v>274</v>
      </c>
      <c r="E59" s="26" t="b">
        <v>0</v>
      </c>
    </row>
    <row r="60" spans="1:7" x14ac:dyDescent="0.45">
      <c r="A60" s="12"/>
      <c r="C60" t="s">
        <v>275</v>
      </c>
      <c r="E60" s="26" t="b">
        <v>0</v>
      </c>
    </row>
    <row r="61" spans="1:7" x14ac:dyDescent="0.45">
      <c r="A61" s="12"/>
      <c r="C61" t="s">
        <v>276</v>
      </c>
      <c r="E61" s="26" t="b">
        <v>0</v>
      </c>
    </row>
    <row r="62" spans="1:7" x14ac:dyDescent="0.45">
      <c r="A62" s="12"/>
      <c r="C62" t="s">
        <v>277</v>
      </c>
      <c r="E62" s="26" t="b">
        <v>0</v>
      </c>
    </row>
    <row r="63" spans="1:7" x14ac:dyDescent="0.45">
      <c r="A63" s="12"/>
      <c r="C63" t="s">
        <v>278</v>
      </c>
      <c r="E63" s="26" t="b">
        <v>0</v>
      </c>
    </row>
    <row r="64" spans="1:7" x14ac:dyDescent="0.45">
      <c r="A64" s="12"/>
      <c r="C64" t="s">
        <v>279</v>
      </c>
      <c r="E64" s="26" t="b">
        <v>0</v>
      </c>
    </row>
    <row r="65" spans="1:5" x14ac:dyDescent="0.45">
      <c r="A65" s="12"/>
      <c r="C65" t="s">
        <v>280</v>
      </c>
      <c r="E65" s="25"/>
    </row>
    <row r="66" spans="1:5" x14ac:dyDescent="0.45">
      <c r="A66" s="12"/>
      <c r="E66" s="25"/>
    </row>
    <row r="67" spans="1:5" x14ac:dyDescent="0.45">
      <c r="A67" s="12"/>
      <c r="E67" s="25"/>
    </row>
    <row r="68" spans="1:5" x14ac:dyDescent="0.45">
      <c r="A68" s="12"/>
      <c r="E68" s="25"/>
    </row>
    <row r="69" spans="1:5" x14ac:dyDescent="0.45">
      <c r="A69" s="12"/>
      <c r="E69" s="25"/>
    </row>
    <row r="70" spans="1:5" x14ac:dyDescent="0.45">
      <c r="A70" s="12"/>
      <c r="E70" s="25"/>
    </row>
    <row r="71" spans="1:5" x14ac:dyDescent="0.45">
      <c r="A71" s="12"/>
      <c r="E71" s="25"/>
    </row>
    <row r="72" spans="1:5" x14ac:dyDescent="0.45">
      <c r="A72" s="12"/>
      <c r="E72" s="25"/>
    </row>
    <row r="73" spans="1:5" x14ac:dyDescent="0.45">
      <c r="A73" s="12"/>
      <c r="E73" s="25"/>
    </row>
    <row r="74" spans="1:5" x14ac:dyDescent="0.45">
      <c r="A74" s="12"/>
      <c r="E74" s="25"/>
    </row>
    <row r="75" spans="1:5" x14ac:dyDescent="0.45">
      <c r="A75" s="12"/>
      <c r="E75" s="25"/>
    </row>
    <row r="76" spans="1:5" x14ac:dyDescent="0.45">
      <c r="A76" s="12"/>
      <c r="E76" s="25"/>
    </row>
    <row r="77" spans="1:5" x14ac:dyDescent="0.45">
      <c r="A77" s="12"/>
      <c r="E77" s="25"/>
    </row>
    <row r="78" spans="1:5" x14ac:dyDescent="0.45">
      <c r="A78" s="12"/>
      <c r="E78" s="25"/>
    </row>
    <row r="79" spans="1:5" x14ac:dyDescent="0.45">
      <c r="A79" s="12"/>
      <c r="E79" s="25"/>
    </row>
    <row r="80" spans="1:5" x14ac:dyDescent="0.45">
      <c r="A80" s="12"/>
      <c r="E80" s="25"/>
    </row>
    <row r="81" spans="1:5" x14ac:dyDescent="0.45">
      <c r="A81" s="12"/>
      <c r="E81" s="25"/>
    </row>
  </sheetData>
  <hyperlinks>
    <hyperlink ref="G14" r:id="rId1" xr:uid="{82184F06-7443-4019-9CE1-A7ACCF4AFC47}"/>
    <hyperlink ref="G15" r:id="rId2" xr:uid="{B0C4C303-D546-4A05-89EA-6866E2BA24BF}"/>
    <hyperlink ref="G13" r:id="rId3" xr:uid="{DDA2F16C-277F-4D1F-B1B2-DEAAFF1415D1}"/>
    <hyperlink ref="G37" r:id="rId4" xr:uid="{8C86CF92-79DE-4F42-9876-0397DB56A676}"/>
    <hyperlink ref="G40" r:id="rId5" xr:uid="{D2623325-AE7E-46B9-84B0-151DE0C14B6E}"/>
    <hyperlink ref="D8" r:id="rId6" xr:uid="{6FCDD72A-7D9C-4F75-9286-1A7D495CD3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7F92-8CC6-47B6-A5ED-C83406DF1ECE}">
  <dimension ref="A1:G79"/>
  <sheetViews>
    <sheetView workbookViewId="0">
      <selection activeCell="C10" sqref="C10"/>
    </sheetView>
  </sheetViews>
  <sheetFormatPr defaultRowHeight="14.25" x14ac:dyDescent="0.45"/>
  <cols>
    <col min="1" max="1" width="7.6640625" customWidth="1"/>
    <col min="2" max="2" width="45.796875" style="9" customWidth="1"/>
    <col min="3" max="3" width="61.265625" bestFit="1" customWidth="1"/>
    <col min="4" max="4" width="37.265625" style="9" customWidth="1"/>
    <col min="5" max="5" width="21" bestFit="1" customWidth="1"/>
    <col min="6" max="6" width="15.265625" bestFit="1" customWidth="1"/>
    <col min="7" max="7" width="83" bestFit="1" customWidth="1"/>
  </cols>
  <sheetData>
    <row r="1" spans="1:7" s="9" customFormat="1" x14ac:dyDescent="0.45">
      <c r="A1" s="16" t="s">
        <v>96</v>
      </c>
      <c r="B1" s="17" t="s">
        <v>159</v>
      </c>
      <c r="C1" s="18" t="s">
        <v>158</v>
      </c>
      <c r="D1" s="17" t="s">
        <v>162</v>
      </c>
      <c r="E1" s="23" t="s">
        <v>270</v>
      </c>
      <c r="F1" s="18" t="s">
        <v>106</v>
      </c>
      <c r="G1" s="18" t="s">
        <v>163</v>
      </c>
    </row>
    <row r="2" spans="1:7" x14ac:dyDescent="0.45">
      <c r="A2" s="12"/>
      <c r="E2" s="25"/>
    </row>
    <row r="3" spans="1:7" x14ac:dyDescent="0.45">
      <c r="A3" s="12"/>
      <c r="B3" s="24" t="s">
        <v>164</v>
      </c>
      <c r="E3" s="25"/>
    </row>
    <row r="4" spans="1:7" x14ac:dyDescent="0.45">
      <c r="A4" s="12"/>
      <c r="B4" s="9" t="s">
        <v>310</v>
      </c>
      <c r="C4" t="s">
        <v>311</v>
      </c>
      <c r="D4" s="9" t="s">
        <v>312</v>
      </c>
      <c r="E4" s="26" t="b">
        <v>0</v>
      </c>
      <c r="F4" t="s">
        <v>255</v>
      </c>
    </row>
    <row r="5" spans="1:7" x14ac:dyDescent="0.45">
      <c r="A5" s="12"/>
      <c r="B5" s="9" t="s">
        <v>291</v>
      </c>
      <c r="D5" s="9" t="s">
        <v>313</v>
      </c>
      <c r="E5" s="26" t="b">
        <v>0</v>
      </c>
    </row>
    <row r="6" spans="1:7" ht="28.5" x14ac:dyDescent="0.45">
      <c r="A6" s="12"/>
      <c r="B6" s="9" t="s">
        <v>292</v>
      </c>
      <c r="C6" t="s">
        <v>168</v>
      </c>
      <c r="E6" s="26" t="b">
        <v>0</v>
      </c>
      <c r="G6" t="s">
        <v>169</v>
      </c>
    </row>
    <row r="7" spans="1:7" x14ac:dyDescent="0.45">
      <c r="A7" s="12"/>
      <c r="B7" s="9" t="s">
        <v>314</v>
      </c>
      <c r="D7" s="9" t="s">
        <v>315</v>
      </c>
      <c r="E7" s="26" t="b">
        <v>0</v>
      </c>
    </row>
    <row r="8" spans="1:7" ht="28.5" x14ac:dyDescent="0.45">
      <c r="A8" s="12"/>
      <c r="B8" s="9" t="s">
        <v>316</v>
      </c>
      <c r="D8" s="19" t="s">
        <v>317</v>
      </c>
      <c r="E8" s="26" t="b">
        <v>0</v>
      </c>
    </row>
    <row r="9" spans="1:7" x14ac:dyDescent="0.45">
      <c r="A9" s="12"/>
      <c r="B9" s="9" t="s">
        <v>289</v>
      </c>
      <c r="C9" t="s">
        <v>171</v>
      </c>
      <c r="E9" s="26" t="b">
        <v>0</v>
      </c>
    </row>
    <row r="10" spans="1:7" x14ac:dyDescent="0.45">
      <c r="A10" s="12"/>
      <c r="B10" s="9" t="s">
        <v>172</v>
      </c>
      <c r="C10" t="s">
        <v>173</v>
      </c>
      <c r="E10" s="26" t="b">
        <v>0</v>
      </c>
    </row>
    <row r="11" spans="1:7" x14ac:dyDescent="0.45">
      <c r="A11" s="12"/>
      <c r="B11" s="9" t="s">
        <v>174</v>
      </c>
      <c r="C11" t="s">
        <v>175</v>
      </c>
      <c r="E11" s="26" t="b">
        <v>0</v>
      </c>
      <c r="F11" t="s">
        <v>256</v>
      </c>
    </row>
    <row r="12" spans="1:7" x14ac:dyDescent="0.45">
      <c r="A12" s="12"/>
      <c r="B12" s="9" t="s">
        <v>290</v>
      </c>
      <c r="E12" s="26" t="b">
        <v>0</v>
      </c>
    </row>
    <row r="13" spans="1:7" x14ac:dyDescent="0.45">
      <c r="A13" s="12"/>
      <c r="B13" s="10" t="s">
        <v>213</v>
      </c>
      <c r="E13" s="26" t="b">
        <v>0</v>
      </c>
      <c r="G13" s="27" t="s">
        <v>253</v>
      </c>
    </row>
    <row r="14" spans="1:7" x14ac:dyDescent="0.45">
      <c r="A14" s="12"/>
      <c r="B14" s="9" t="s">
        <v>176</v>
      </c>
      <c r="C14" t="s">
        <v>293</v>
      </c>
      <c r="D14" s="9" t="s">
        <v>178</v>
      </c>
      <c r="E14" s="26" t="b">
        <v>0</v>
      </c>
      <c r="G14" s="27" t="s">
        <v>248</v>
      </c>
    </row>
    <row r="15" spans="1:7" x14ac:dyDescent="0.45">
      <c r="A15" s="12"/>
      <c r="C15" t="s">
        <v>294</v>
      </c>
      <c r="E15" s="26" t="b">
        <v>0</v>
      </c>
      <c r="G15" s="27" t="s">
        <v>251</v>
      </c>
    </row>
    <row r="16" spans="1:7" x14ac:dyDescent="0.45">
      <c r="A16" s="12"/>
      <c r="C16" t="s">
        <v>295</v>
      </c>
      <c r="E16" s="26" t="b">
        <v>0</v>
      </c>
      <c r="G16" s="27"/>
    </row>
    <row r="17" spans="1:7" x14ac:dyDescent="0.45">
      <c r="A17" s="12"/>
      <c r="B17" s="9" t="s">
        <v>183</v>
      </c>
      <c r="C17" t="s">
        <v>296</v>
      </c>
      <c r="E17" s="26" t="b">
        <v>0</v>
      </c>
      <c r="G17" t="s">
        <v>185</v>
      </c>
    </row>
    <row r="18" spans="1:7" x14ac:dyDescent="0.45">
      <c r="A18" s="12"/>
      <c r="B18" s="9" t="s">
        <v>179</v>
      </c>
      <c r="C18" t="s">
        <v>180</v>
      </c>
      <c r="E18" s="26" t="b">
        <v>0</v>
      </c>
    </row>
    <row r="19" spans="1:7" x14ac:dyDescent="0.45">
      <c r="A19" s="12"/>
      <c r="C19" t="s">
        <v>297</v>
      </c>
      <c r="E19" s="26" t="b">
        <v>0</v>
      </c>
    </row>
    <row r="20" spans="1:7" x14ac:dyDescent="0.45">
      <c r="A20" s="12"/>
      <c r="B20" s="9" t="s">
        <v>181</v>
      </c>
      <c r="C20" t="s">
        <v>182</v>
      </c>
      <c r="E20" s="26" t="b">
        <v>0</v>
      </c>
    </row>
    <row r="21" spans="1:7" x14ac:dyDescent="0.45">
      <c r="A21" s="12"/>
      <c r="C21" t="s">
        <v>203</v>
      </c>
      <c r="E21" s="26" t="b">
        <v>0</v>
      </c>
    </row>
    <row r="22" spans="1:7" x14ac:dyDescent="0.45">
      <c r="A22" s="12"/>
      <c r="C22" t="s">
        <v>249</v>
      </c>
      <c r="E22" s="26" t="b">
        <v>0</v>
      </c>
    </row>
    <row r="23" spans="1:7" x14ac:dyDescent="0.45">
      <c r="A23" s="12"/>
      <c r="B23" s="10" t="s">
        <v>214</v>
      </c>
      <c r="E23" s="26" t="b">
        <v>0</v>
      </c>
    </row>
    <row r="24" spans="1:7" x14ac:dyDescent="0.45">
      <c r="A24" s="12"/>
      <c r="B24" s="9" t="s">
        <v>220</v>
      </c>
      <c r="C24" t="s">
        <v>221</v>
      </c>
      <c r="D24" s="9" t="s">
        <v>298</v>
      </c>
      <c r="E24" s="26" t="b">
        <v>0</v>
      </c>
    </row>
    <row r="25" spans="1:7" ht="48.75" customHeight="1" x14ac:dyDescent="0.45">
      <c r="A25" s="12"/>
      <c r="B25" s="9" t="s">
        <v>215</v>
      </c>
      <c r="C25" t="s">
        <v>216</v>
      </c>
      <c r="D25" s="9" t="s">
        <v>299</v>
      </c>
      <c r="E25" s="26" t="b">
        <v>0</v>
      </c>
      <c r="G25" t="s">
        <v>217</v>
      </c>
    </row>
    <row r="26" spans="1:7" ht="28.5" x14ac:dyDescent="0.45">
      <c r="A26" s="12"/>
      <c r="B26" s="9" t="s">
        <v>218</v>
      </c>
      <c r="C26" t="s">
        <v>227</v>
      </c>
      <c r="D26" s="9" t="s">
        <v>300</v>
      </c>
      <c r="E26" s="26" t="b">
        <v>0</v>
      </c>
      <c r="G26" t="s">
        <v>219</v>
      </c>
    </row>
    <row r="27" spans="1:7" x14ac:dyDescent="0.45">
      <c r="A27" s="12"/>
      <c r="B27" s="9" t="s">
        <v>222</v>
      </c>
      <c r="C27" t="s">
        <v>301</v>
      </c>
      <c r="E27" s="26" t="b">
        <v>0</v>
      </c>
      <c r="G27" t="s">
        <v>225</v>
      </c>
    </row>
    <row r="28" spans="1:7" x14ac:dyDescent="0.45">
      <c r="A28" s="12"/>
      <c r="B28" s="10"/>
      <c r="E28" s="26" t="b">
        <v>0</v>
      </c>
    </row>
    <row r="29" spans="1:7" x14ac:dyDescent="0.45">
      <c r="A29" s="12"/>
      <c r="B29" s="9" t="s">
        <v>302</v>
      </c>
      <c r="C29" t="s">
        <v>187</v>
      </c>
      <c r="D29" s="9" t="s">
        <v>188</v>
      </c>
      <c r="E29" s="26" t="b">
        <v>0</v>
      </c>
      <c r="G29" t="s">
        <v>303</v>
      </c>
    </row>
    <row r="30" spans="1:7" x14ac:dyDescent="0.45">
      <c r="A30" s="12"/>
      <c r="E30" s="26" t="b">
        <v>0</v>
      </c>
    </row>
    <row r="31" spans="1:7" x14ac:dyDescent="0.45">
      <c r="A31" s="12"/>
      <c r="B31" s="9" t="s">
        <v>304</v>
      </c>
      <c r="C31" t="s">
        <v>305</v>
      </c>
      <c r="E31" s="26" t="b">
        <v>0</v>
      </c>
    </row>
    <row r="32" spans="1:7" x14ac:dyDescent="0.45">
      <c r="A32" s="12"/>
      <c r="E32" s="26" t="b">
        <v>0</v>
      </c>
    </row>
    <row r="33" spans="1:7" x14ac:dyDescent="0.45">
      <c r="A33" s="12"/>
      <c r="B33" s="9" t="s">
        <v>306</v>
      </c>
      <c r="C33" t="s">
        <v>193</v>
      </c>
      <c r="E33" s="26" t="b">
        <v>0</v>
      </c>
      <c r="G33" t="s">
        <v>194</v>
      </c>
    </row>
    <row r="34" spans="1:7" x14ac:dyDescent="0.45">
      <c r="A34" s="12"/>
      <c r="E34" s="26" t="b">
        <v>0</v>
      </c>
    </row>
    <row r="35" spans="1:7" x14ac:dyDescent="0.45">
      <c r="A35" s="12"/>
      <c r="B35" s="9" t="s">
        <v>125</v>
      </c>
      <c r="C35" t="s">
        <v>195</v>
      </c>
      <c r="E35" s="26" t="b">
        <v>0</v>
      </c>
      <c r="G35" s="27" t="s">
        <v>281</v>
      </c>
    </row>
    <row r="36" spans="1:7" x14ac:dyDescent="0.45">
      <c r="A36" s="12"/>
      <c r="C36" t="s">
        <v>196</v>
      </c>
      <c r="E36" s="26" t="b">
        <v>0</v>
      </c>
      <c r="G36" t="s">
        <v>197</v>
      </c>
    </row>
    <row r="37" spans="1:7" x14ac:dyDescent="0.45">
      <c r="A37" s="12"/>
      <c r="C37" t="s">
        <v>198</v>
      </c>
      <c r="E37" s="26" t="b">
        <v>0</v>
      </c>
      <c r="G37" t="s">
        <v>199</v>
      </c>
    </row>
    <row r="38" spans="1:7" x14ac:dyDescent="0.45">
      <c r="A38" s="12"/>
      <c r="C38" t="s">
        <v>200</v>
      </c>
      <c r="D38" s="9" t="s">
        <v>201</v>
      </c>
      <c r="E38" s="26" t="b">
        <v>0</v>
      </c>
      <c r="G38" s="27" t="s">
        <v>282</v>
      </c>
    </row>
    <row r="39" spans="1:7" x14ac:dyDescent="0.45">
      <c r="A39" s="12"/>
      <c r="E39" s="26" t="b">
        <v>0</v>
      </c>
    </row>
    <row r="40" spans="1:7" x14ac:dyDescent="0.45">
      <c r="A40" s="12"/>
      <c r="B40" s="9" t="s">
        <v>204</v>
      </c>
      <c r="C40" t="s">
        <v>307</v>
      </c>
      <c r="E40" s="26" t="b">
        <v>0</v>
      </c>
      <c r="G40" t="s">
        <v>212</v>
      </c>
    </row>
    <row r="41" spans="1:7" x14ac:dyDescent="0.45">
      <c r="A41" s="12"/>
      <c r="C41" t="s">
        <v>206</v>
      </c>
      <c r="E41" s="26" t="b">
        <v>0</v>
      </c>
    </row>
    <row r="42" spans="1:7" x14ac:dyDescent="0.45">
      <c r="A42" s="12"/>
      <c r="C42" t="s">
        <v>207</v>
      </c>
      <c r="E42" s="26" t="b">
        <v>0</v>
      </c>
    </row>
    <row r="43" spans="1:7" x14ac:dyDescent="0.45">
      <c r="A43" s="12"/>
      <c r="E43" s="26" t="b">
        <v>0</v>
      </c>
    </row>
    <row r="44" spans="1:7" x14ac:dyDescent="0.45">
      <c r="A44" s="12"/>
      <c r="B44" s="9" t="s">
        <v>209</v>
      </c>
      <c r="C44" t="s">
        <v>210</v>
      </c>
      <c r="E44" s="26" t="b">
        <v>0</v>
      </c>
    </row>
    <row r="45" spans="1:7" x14ac:dyDescent="0.45">
      <c r="A45" s="12"/>
      <c r="C45" t="s">
        <v>211</v>
      </c>
      <c r="E45" s="26" t="b">
        <v>0</v>
      </c>
      <c r="F45" t="s">
        <v>269</v>
      </c>
    </row>
    <row r="46" spans="1:7" x14ac:dyDescent="0.45">
      <c r="A46" s="12"/>
      <c r="E46" s="26" t="b">
        <v>0</v>
      </c>
    </row>
    <row r="47" spans="1:7" x14ac:dyDescent="0.45">
      <c r="A47" s="12"/>
      <c r="E47" s="26" t="b">
        <v>0</v>
      </c>
    </row>
    <row r="48" spans="1:7" x14ac:dyDescent="0.45">
      <c r="A48" s="12"/>
      <c r="B48" s="10" t="s">
        <v>228</v>
      </c>
      <c r="E48" s="26" t="b">
        <v>0</v>
      </c>
    </row>
    <row r="49" spans="1:7" x14ac:dyDescent="0.45">
      <c r="A49" s="12"/>
      <c r="E49" s="26" t="b">
        <v>0</v>
      </c>
    </row>
    <row r="50" spans="1:7" x14ac:dyDescent="0.45">
      <c r="A50" s="12"/>
      <c r="E50" s="26" t="b">
        <v>0</v>
      </c>
    </row>
    <row r="51" spans="1:7" x14ac:dyDescent="0.45">
      <c r="A51" s="12"/>
      <c r="E51" s="26" t="b">
        <v>0</v>
      </c>
    </row>
    <row r="52" spans="1:7" x14ac:dyDescent="0.45">
      <c r="A52" s="12"/>
      <c r="B52" s="9" t="s">
        <v>243</v>
      </c>
      <c r="C52" t="s">
        <v>309</v>
      </c>
      <c r="E52" s="26" t="b">
        <v>0</v>
      </c>
      <c r="G52" t="s">
        <v>308</v>
      </c>
    </row>
    <row r="53" spans="1:7" x14ac:dyDescent="0.45">
      <c r="A53" s="12"/>
      <c r="E53" s="26" t="b">
        <v>0</v>
      </c>
    </row>
    <row r="54" spans="1:7" x14ac:dyDescent="0.45">
      <c r="A54" s="12"/>
      <c r="E54" s="26" t="b">
        <v>0</v>
      </c>
    </row>
    <row r="55" spans="1:7" x14ac:dyDescent="0.45">
      <c r="A55" s="12"/>
      <c r="B55" s="9" t="s">
        <v>271</v>
      </c>
      <c r="C55" t="s">
        <v>272</v>
      </c>
      <c r="E55" s="26" t="b">
        <v>0</v>
      </c>
    </row>
    <row r="56" spans="1:7" x14ac:dyDescent="0.45">
      <c r="A56" s="12"/>
      <c r="C56" t="s">
        <v>273</v>
      </c>
      <c r="E56" s="26" t="b">
        <v>0</v>
      </c>
    </row>
    <row r="57" spans="1:7" x14ac:dyDescent="0.45">
      <c r="A57" s="12"/>
      <c r="C57" t="s">
        <v>274</v>
      </c>
      <c r="E57" s="26" t="b">
        <v>0</v>
      </c>
    </row>
    <row r="58" spans="1:7" x14ac:dyDescent="0.45">
      <c r="A58" s="12"/>
      <c r="C58" t="s">
        <v>275</v>
      </c>
      <c r="E58" s="26" t="b">
        <v>0</v>
      </c>
    </row>
    <row r="59" spans="1:7" x14ac:dyDescent="0.45">
      <c r="A59" s="12"/>
      <c r="C59" t="s">
        <v>276</v>
      </c>
      <c r="E59" s="26" t="b">
        <v>0</v>
      </c>
    </row>
    <row r="60" spans="1:7" x14ac:dyDescent="0.45">
      <c r="A60" s="12"/>
      <c r="C60" t="s">
        <v>277</v>
      </c>
      <c r="E60" s="26" t="b">
        <v>0</v>
      </c>
    </row>
    <row r="61" spans="1:7" x14ac:dyDescent="0.45">
      <c r="A61" s="12"/>
      <c r="C61" t="s">
        <v>278</v>
      </c>
      <c r="E61" s="26" t="b">
        <v>0</v>
      </c>
    </row>
    <row r="62" spans="1:7" x14ac:dyDescent="0.45">
      <c r="A62" s="12"/>
      <c r="C62" t="s">
        <v>279</v>
      </c>
      <c r="E62" s="26" t="b">
        <v>0</v>
      </c>
    </row>
    <row r="63" spans="1:7" x14ac:dyDescent="0.45">
      <c r="A63" s="12"/>
      <c r="C63" t="s">
        <v>280</v>
      </c>
      <c r="E63" s="25"/>
    </row>
    <row r="64" spans="1:7" x14ac:dyDescent="0.45">
      <c r="A64" s="12"/>
      <c r="E64" s="25"/>
    </row>
    <row r="65" spans="1:5" x14ac:dyDescent="0.45">
      <c r="A65" s="12"/>
      <c r="E65" s="25"/>
    </row>
    <row r="66" spans="1:5" x14ac:dyDescent="0.45">
      <c r="A66" s="12"/>
      <c r="E66" s="25"/>
    </row>
    <row r="67" spans="1:5" x14ac:dyDescent="0.45">
      <c r="A67" s="12"/>
      <c r="E67" s="25"/>
    </row>
    <row r="68" spans="1:5" x14ac:dyDescent="0.45">
      <c r="A68" s="12"/>
      <c r="E68" s="25"/>
    </row>
    <row r="69" spans="1:5" x14ac:dyDescent="0.45">
      <c r="A69" s="12"/>
      <c r="E69" s="25"/>
    </row>
    <row r="70" spans="1:5" x14ac:dyDescent="0.45">
      <c r="A70" s="12"/>
      <c r="E70" s="25"/>
    </row>
    <row r="71" spans="1:5" x14ac:dyDescent="0.45">
      <c r="A71" s="12"/>
      <c r="E71" s="25"/>
    </row>
    <row r="72" spans="1:5" x14ac:dyDescent="0.45">
      <c r="A72" s="12"/>
      <c r="E72" s="25"/>
    </row>
    <row r="73" spans="1:5" x14ac:dyDescent="0.45">
      <c r="A73" s="12"/>
      <c r="E73" s="25"/>
    </row>
    <row r="74" spans="1:5" x14ac:dyDescent="0.45">
      <c r="A74" s="12"/>
      <c r="E74" s="25"/>
    </row>
    <row r="75" spans="1:5" x14ac:dyDescent="0.45">
      <c r="A75" s="12"/>
      <c r="E75" s="25"/>
    </row>
    <row r="76" spans="1:5" x14ac:dyDescent="0.45">
      <c r="A76" s="12"/>
      <c r="E76" s="25"/>
    </row>
    <row r="77" spans="1:5" x14ac:dyDescent="0.45">
      <c r="A77" s="12"/>
      <c r="E77" s="25"/>
    </row>
    <row r="78" spans="1:5" x14ac:dyDescent="0.45">
      <c r="A78" s="12"/>
      <c r="E78" s="25"/>
    </row>
    <row r="79" spans="1:5" x14ac:dyDescent="0.45">
      <c r="A79" s="12"/>
      <c r="E79" s="25"/>
    </row>
  </sheetData>
  <hyperlinks>
    <hyperlink ref="G14" r:id="rId1" xr:uid="{448C13F9-1AD5-4CBD-85FD-80A7C9E098E6}"/>
    <hyperlink ref="G15" r:id="rId2" xr:uid="{5F02D63E-1CBB-4855-B27A-D5B491F1376B}"/>
    <hyperlink ref="G13" r:id="rId3" xr:uid="{BFC786C2-C718-49EB-9C2D-84B62A6B4A96}"/>
    <hyperlink ref="G35" r:id="rId4" xr:uid="{4A92A8CF-A3DC-4E70-94E5-467E5931157A}"/>
    <hyperlink ref="G38" r:id="rId5" xr:uid="{820F4BAE-BF6F-4095-9448-B468AAEA9A4A}"/>
    <hyperlink ref="D8" r:id="rId6" xr:uid="{9871AACA-4C84-478E-B5EF-461D982B1F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397E-9ED3-41BB-8232-94529F745EB9}">
  <dimension ref="A1:E13"/>
  <sheetViews>
    <sheetView workbookViewId="0">
      <selection activeCell="B8" sqref="B8"/>
    </sheetView>
  </sheetViews>
  <sheetFormatPr defaultRowHeight="14.25" x14ac:dyDescent="0.45"/>
  <cols>
    <col min="2" max="2" width="13.06640625" customWidth="1"/>
    <col min="3" max="3" width="10.19921875" customWidth="1"/>
  </cols>
  <sheetData>
    <row r="1" spans="1:5" x14ac:dyDescent="0.45">
      <c r="B1" t="s">
        <v>324</v>
      </c>
    </row>
    <row r="2" spans="1:5" x14ac:dyDescent="0.45">
      <c r="C2" t="s">
        <v>321</v>
      </c>
      <c r="D2" t="s">
        <v>320</v>
      </c>
      <c r="E2" t="s">
        <v>323</v>
      </c>
    </row>
    <row r="3" spans="1:5" x14ac:dyDescent="0.45">
      <c r="B3" t="s">
        <v>318</v>
      </c>
    </row>
    <row r="4" spans="1:5" x14ac:dyDescent="0.45">
      <c r="B4" t="s">
        <v>319</v>
      </c>
      <c r="E4" t="s">
        <v>322</v>
      </c>
    </row>
    <row r="5" spans="1:5" x14ac:dyDescent="0.45">
      <c r="B5" t="s">
        <v>145</v>
      </c>
      <c r="C5">
        <v>16</v>
      </c>
      <c r="D5">
        <v>1.8</v>
      </c>
      <c r="E5">
        <f>C5/D5</f>
        <v>8.8888888888888893</v>
      </c>
    </row>
    <row r="8" spans="1:5" x14ac:dyDescent="0.45">
      <c r="B8" t="s">
        <v>325</v>
      </c>
    </row>
    <row r="9" spans="1:5" x14ac:dyDescent="0.45">
      <c r="C9" t="s">
        <v>321</v>
      </c>
      <c r="D9" t="s">
        <v>320</v>
      </c>
      <c r="E9" t="s">
        <v>323</v>
      </c>
    </row>
    <row r="10" spans="1:5" x14ac:dyDescent="0.45">
      <c r="A10" t="s">
        <v>326</v>
      </c>
      <c r="C10">
        <v>14</v>
      </c>
      <c r="D10">
        <v>1.8</v>
      </c>
      <c r="E10">
        <f>C10/D10</f>
        <v>7.7777777777777777</v>
      </c>
    </row>
    <row r="11" spans="1:5" x14ac:dyDescent="0.45">
      <c r="A11" t="s">
        <v>327</v>
      </c>
      <c r="B11" t="s">
        <v>328</v>
      </c>
      <c r="C11">
        <f>D11*E11</f>
        <v>46.74</v>
      </c>
      <c r="D11">
        <v>3.8</v>
      </c>
      <c r="E11">
        <v>12.3</v>
      </c>
    </row>
    <row r="12" spans="1:5" x14ac:dyDescent="0.45">
      <c r="B12" t="s">
        <v>329</v>
      </c>
      <c r="C12">
        <f>D12*E12</f>
        <v>186.2</v>
      </c>
      <c r="D12">
        <v>3.8</v>
      </c>
      <c r="E12">
        <v>49</v>
      </c>
    </row>
    <row r="13" spans="1:5" x14ac:dyDescent="0.45">
      <c r="B13" t="s">
        <v>330</v>
      </c>
      <c r="C13">
        <f>D13*E13</f>
        <v>224.2</v>
      </c>
      <c r="D13">
        <v>3.8</v>
      </c>
      <c r="E13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526E-A0E8-4F25-B4A3-0A7E74FB5546}">
  <dimension ref="B2:B8"/>
  <sheetViews>
    <sheetView workbookViewId="0">
      <selection activeCell="E18" sqref="E18"/>
    </sheetView>
  </sheetViews>
  <sheetFormatPr defaultRowHeight="14.25" x14ac:dyDescent="0.45"/>
  <sheetData>
    <row r="2" spans="2:2" x14ac:dyDescent="0.45">
      <c r="B2" s="1" t="s">
        <v>284</v>
      </c>
    </row>
    <row r="5" spans="2:2" x14ac:dyDescent="0.45">
      <c r="B5" t="s">
        <v>285</v>
      </c>
    </row>
    <row r="6" spans="2:2" x14ac:dyDescent="0.45">
      <c r="B6" t="s">
        <v>286</v>
      </c>
    </row>
    <row r="7" spans="2:2" x14ac:dyDescent="0.45">
      <c r="B7" t="s">
        <v>287</v>
      </c>
    </row>
    <row r="8" spans="2:2" x14ac:dyDescent="0.45">
      <c r="B8" t="s">
        <v>288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CDA7-FFA5-4B65-AC33-99D61553F876}">
  <dimension ref="A20:Y162"/>
  <sheetViews>
    <sheetView topLeftCell="A144" zoomScale="72" zoomScaleNormal="85" workbookViewId="0">
      <selection activeCell="R173" sqref="R173"/>
    </sheetView>
  </sheetViews>
  <sheetFormatPr defaultRowHeight="14.25" x14ac:dyDescent="0.45"/>
  <cols>
    <col min="15" max="15" width="9.1328125" style="1" bestFit="1"/>
    <col min="16" max="16" width="12.73046875" bestFit="1" customWidth="1"/>
    <col min="18" max="18" width="44.3984375" style="9" customWidth="1"/>
    <col min="19" max="19" width="9" style="1"/>
    <col min="21" max="21" width="11.73046875" customWidth="1"/>
  </cols>
  <sheetData>
    <row r="20" spans="1:1" x14ac:dyDescent="0.45">
      <c r="A20" t="s">
        <v>4</v>
      </c>
    </row>
    <row r="35" spans="15:20" x14ac:dyDescent="0.45">
      <c r="O35" s="1" t="s">
        <v>5</v>
      </c>
      <c r="R35" s="9" t="s">
        <v>7</v>
      </c>
    </row>
    <row r="36" spans="15:20" x14ac:dyDescent="0.45">
      <c r="S36" s="1" t="s">
        <v>44</v>
      </c>
      <c r="T36" s="1" t="s">
        <v>45</v>
      </c>
    </row>
    <row r="37" spans="15:20" x14ac:dyDescent="0.45">
      <c r="O37" s="4">
        <v>2</v>
      </c>
      <c r="P37" s="7">
        <v>33200</v>
      </c>
      <c r="Q37" t="s">
        <v>19</v>
      </c>
      <c r="R37" t="s">
        <v>70</v>
      </c>
      <c r="S37" s="1" t="s">
        <v>6</v>
      </c>
      <c r="T37" s="1" t="s">
        <v>46</v>
      </c>
    </row>
    <row r="38" spans="15:20" x14ac:dyDescent="0.45">
      <c r="O38" s="4">
        <v>3</v>
      </c>
      <c r="P38" s="7">
        <v>10000</v>
      </c>
      <c r="Q38" t="s">
        <v>19</v>
      </c>
      <c r="S38" s="1" t="s">
        <v>30</v>
      </c>
      <c r="T38" s="1" t="s">
        <v>30</v>
      </c>
    </row>
    <row r="41" spans="15:20" x14ac:dyDescent="0.45">
      <c r="O41" s="1" t="s">
        <v>8</v>
      </c>
      <c r="P41">
        <f>0.765*(1+(P37/P38))</f>
        <v>3.3048000000000002</v>
      </c>
      <c r="Q41" t="s">
        <v>16</v>
      </c>
      <c r="R41" s="9" t="s">
        <v>9</v>
      </c>
    </row>
    <row r="44" spans="15:20" x14ac:dyDescent="0.45">
      <c r="O44" s="1" t="s">
        <v>12</v>
      </c>
      <c r="P44" s="8">
        <v>4.6999999999999999E-6</v>
      </c>
      <c r="Q44" t="s">
        <v>18</v>
      </c>
      <c r="S44" s="1" t="s">
        <v>42</v>
      </c>
    </row>
    <row r="45" spans="15:20" x14ac:dyDescent="0.45">
      <c r="O45" s="1" t="s">
        <v>13</v>
      </c>
      <c r="P45" s="8">
        <v>4.3999999999999999E-5</v>
      </c>
      <c r="Q45" t="s">
        <v>18</v>
      </c>
      <c r="S45" s="1" t="s">
        <v>31</v>
      </c>
    </row>
    <row r="47" spans="15:20" x14ac:dyDescent="0.45">
      <c r="O47" s="1" t="s">
        <v>11</v>
      </c>
      <c r="P47" s="2">
        <f>1/(2*PI()*SQRT(P44*P45))/1000</f>
        <v>11.067381087340401</v>
      </c>
      <c r="Q47" t="s">
        <v>14</v>
      </c>
    </row>
    <row r="54" spans="15:25" x14ac:dyDescent="0.45">
      <c r="O54" s="1" t="s">
        <v>20</v>
      </c>
      <c r="P54">
        <v>2</v>
      </c>
      <c r="Q54" t="s">
        <v>15</v>
      </c>
      <c r="R54" s="9" t="s">
        <v>21</v>
      </c>
    </row>
    <row r="56" spans="15:25" x14ac:dyDescent="0.45">
      <c r="O56" s="1" t="s">
        <v>1</v>
      </c>
      <c r="P56" s="7">
        <v>12</v>
      </c>
      <c r="Q56" t="s">
        <v>16</v>
      </c>
    </row>
    <row r="57" spans="15:25" x14ac:dyDescent="0.45">
      <c r="O57" s="1" t="s">
        <v>2</v>
      </c>
      <c r="P57" s="7">
        <v>650000</v>
      </c>
      <c r="Q57" t="s">
        <v>17</v>
      </c>
    </row>
    <row r="60" spans="15:25" x14ac:dyDescent="0.45">
      <c r="O60" s="1" t="s">
        <v>0</v>
      </c>
      <c r="P60" s="5">
        <f>(P41/P56)*(P56-P41)/(P44*P57)</f>
        <v>0.78384879869067114</v>
      </c>
      <c r="Q60" t="s">
        <v>15</v>
      </c>
      <c r="R60" s="9" t="s">
        <v>10</v>
      </c>
    </row>
    <row r="61" spans="15:25" x14ac:dyDescent="0.45">
      <c r="O61" s="1" t="s">
        <v>3</v>
      </c>
      <c r="P61" s="5">
        <f>P54+0.5*P60</f>
        <v>2.3919243993453354</v>
      </c>
      <c r="Q61" t="s">
        <v>15</v>
      </c>
      <c r="R61" s="9" t="s">
        <v>22</v>
      </c>
      <c r="T61" s="6" t="s">
        <v>26</v>
      </c>
    </row>
    <row r="62" spans="15:25" x14ac:dyDescent="0.45">
      <c r="O62" s="1" t="s">
        <v>23</v>
      </c>
      <c r="P62" s="5">
        <f>SQRT(P54^2+(1/12)*P60^2)</f>
        <v>2.0127596921310307</v>
      </c>
      <c r="Q62" t="s">
        <v>15</v>
      </c>
      <c r="R62" s="9" t="s">
        <v>24</v>
      </c>
    </row>
    <row r="64" spans="15:25" x14ac:dyDescent="0.45">
      <c r="O64" s="1" t="s">
        <v>27</v>
      </c>
      <c r="P64" s="2">
        <f>(P41*(P56-P41))/(SQRT(12)*P56*P44*P57)</f>
        <v>0.22627765746401188</v>
      </c>
      <c r="R64" s="9" t="s">
        <v>25</v>
      </c>
      <c r="T64" s="6" t="s">
        <v>28</v>
      </c>
      <c r="Y64" t="s">
        <v>29</v>
      </c>
    </row>
    <row r="68" spans="15:25" x14ac:dyDescent="0.45">
      <c r="O68" s="1" t="s">
        <v>47</v>
      </c>
      <c r="P68">
        <v>0.1</v>
      </c>
    </row>
    <row r="70" spans="15:25" x14ac:dyDescent="0.45">
      <c r="O70" s="1" t="s">
        <v>48</v>
      </c>
      <c r="P70">
        <f>P68*P60</f>
        <v>7.8384879869067114E-2</v>
      </c>
      <c r="Q70" t="s">
        <v>16</v>
      </c>
    </row>
    <row r="74" spans="15:25" x14ac:dyDescent="0.45">
      <c r="S74" s="1" t="s">
        <v>43</v>
      </c>
      <c r="U74" t="s">
        <v>35</v>
      </c>
      <c r="W74" t="s">
        <v>40</v>
      </c>
      <c r="Y74" t="s">
        <v>41</v>
      </c>
    </row>
    <row r="75" spans="15:25" x14ac:dyDescent="0.45">
      <c r="S75" s="1" t="s">
        <v>32</v>
      </c>
      <c r="U75" t="s">
        <v>39</v>
      </c>
      <c r="V75" t="s">
        <v>38</v>
      </c>
    </row>
    <row r="76" spans="15:25" x14ac:dyDescent="0.45">
      <c r="S76" s="1" t="s">
        <v>36</v>
      </c>
      <c r="U76" t="s">
        <v>34</v>
      </c>
    </row>
    <row r="77" spans="15:25" x14ac:dyDescent="0.45">
      <c r="S77" s="1" t="s">
        <v>37</v>
      </c>
      <c r="U77" t="s">
        <v>33</v>
      </c>
      <c r="V77" t="s">
        <v>38</v>
      </c>
    </row>
    <row r="84" spans="15:20" ht="28.5" x14ac:dyDescent="0.45">
      <c r="O84" s="4">
        <v>1</v>
      </c>
      <c r="P84" s="7">
        <v>100000</v>
      </c>
      <c r="Q84" t="s">
        <v>19</v>
      </c>
      <c r="R84" s="9" t="s">
        <v>53</v>
      </c>
      <c r="S84" s="1" t="s">
        <v>67</v>
      </c>
    </row>
    <row r="85" spans="15:20" x14ac:dyDescent="0.45">
      <c r="O85" s="1" t="s">
        <v>50</v>
      </c>
      <c r="P85" s="8">
        <v>2.1999999999999999E-5</v>
      </c>
      <c r="Q85" t="s">
        <v>18</v>
      </c>
      <c r="S85" s="1" t="s">
        <v>66</v>
      </c>
    </row>
    <row r="87" spans="15:20" x14ac:dyDescent="0.45">
      <c r="O87" s="1" t="s">
        <v>49</v>
      </c>
      <c r="P87" s="3">
        <f>P84*P85</f>
        <v>2.1999999999999997</v>
      </c>
      <c r="Q87" t="s">
        <v>51</v>
      </c>
    </row>
    <row r="89" spans="15:20" x14ac:dyDescent="0.45">
      <c r="O89" s="1" t="s">
        <v>52</v>
      </c>
      <c r="P89">
        <v>1.6</v>
      </c>
      <c r="Q89" t="s">
        <v>16</v>
      </c>
      <c r="R89" s="9" t="s">
        <v>56</v>
      </c>
    </row>
    <row r="90" spans="15:20" x14ac:dyDescent="0.45">
      <c r="O90" s="1" t="s">
        <v>55</v>
      </c>
      <c r="P90">
        <f>P87*LN(1-P89/P56)</f>
        <v>-0.3148218560094812</v>
      </c>
      <c r="Q90" t="s">
        <v>51</v>
      </c>
      <c r="R90" s="9" t="s">
        <v>57</v>
      </c>
      <c r="T90" t="s">
        <v>63</v>
      </c>
    </row>
    <row r="91" spans="15:20" x14ac:dyDescent="0.45">
      <c r="O91" s="1" t="s">
        <v>59</v>
      </c>
      <c r="P91">
        <v>3</v>
      </c>
      <c r="Q91" t="s">
        <v>16</v>
      </c>
      <c r="R91" s="9" t="s">
        <v>60</v>
      </c>
      <c r="S91" s="1" t="s">
        <v>68</v>
      </c>
    </row>
    <row r="93" spans="15:20" ht="28.5" x14ac:dyDescent="0.45">
      <c r="O93" s="4">
        <v>5</v>
      </c>
      <c r="P93" s="7">
        <v>1000</v>
      </c>
      <c r="Q93" t="s">
        <v>19</v>
      </c>
      <c r="R93" s="9" t="s">
        <v>54</v>
      </c>
      <c r="S93" s="1" t="s">
        <v>69</v>
      </c>
    </row>
    <row r="96" spans="15:20" x14ac:dyDescent="0.45">
      <c r="O96" s="1" t="s">
        <v>58</v>
      </c>
      <c r="P96" s="3">
        <f>P93*P85</f>
        <v>2.1999999999999999E-2</v>
      </c>
      <c r="Q96" t="s">
        <v>51</v>
      </c>
      <c r="R96" s="9" t="s">
        <v>61</v>
      </c>
    </row>
    <row r="97" spans="15:20" ht="28.5" x14ac:dyDescent="0.45">
      <c r="O97" s="1" t="s">
        <v>62</v>
      </c>
      <c r="P97" s="3">
        <f>P96*LN(P91/P89)</f>
        <v>1.3829390507292229E-2</v>
      </c>
      <c r="Q97" t="s">
        <v>51</v>
      </c>
      <c r="R97" s="9" t="s">
        <v>65</v>
      </c>
      <c r="T97" t="s">
        <v>64</v>
      </c>
    </row>
    <row r="133" spans="2:7" x14ac:dyDescent="0.45">
      <c r="B133" t="s">
        <v>148</v>
      </c>
      <c r="G133" t="s">
        <v>149</v>
      </c>
    </row>
    <row r="134" spans="2:7" x14ac:dyDescent="0.45">
      <c r="G134" t="s">
        <v>149</v>
      </c>
    </row>
    <row r="155" spans="3:7" x14ac:dyDescent="0.45">
      <c r="C155" t="s">
        <v>150</v>
      </c>
      <c r="D155">
        <v>1.25</v>
      </c>
      <c r="E155" t="s">
        <v>16</v>
      </c>
    </row>
    <row r="157" spans="3:7" x14ac:dyDescent="0.45">
      <c r="C157" s="14">
        <v>1</v>
      </c>
      <c r="D157">
        <v>330</v>
      </c>
      <c r="E157" t="s">
        <v>19</v>
      </c>
    </row>
    <row r="158" spans="3:7" x14ac:dyDescent="0.45">
      <c r="C158" s="14">
        <v>2</v>
      </c>
      <c r="D158">
        <v>526</v>
      </c>
      <c r="E158" t="s">
        <v>19</v>
      </c>
      <c r="G158" t="s">
        <v>155</v>
      </c>
    </row>
    <row r="159" spans="3:7" x14ac:dyDescent="0.45">
      <c r="C159" t="s">
        <v>152</v>
      </c>
      <c r="D159" s="2">
        <v>1E-4</v>
      </c>
      <c r="E159" t="s">
        <v>15</v>
      </c>
    </row>
    <row r="160" spans="3:7" x14ac:dyDescent="0.45">
      <c r="C160" t="s">
        <v>153</v>
      </c>
      <c r="D160" s="3">
        <f>D159*D158</f>
        <v>5.2600000000000001E-2</v>
      </c>
      <c r="E160" t="s">
        <v>16</v>
      </c>
    </row>
    <row r="162" spans="3:5" x14ac:dyDescent="0.45">
      <c r="C162" t="s">
        <v>151</v>
      </c>
      <c r="D162" s="3">
        <f>D155*(1+D158/D157)+D160</f>
        <v>3.2950242424242422</v>
      </c>
      <c r="E162" t="s">
        <v>154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D58-95DE-4AC6-A317-818729DB4475}">
  <dimension ref="C31"/>
  <sheetViews>
    <sheetView zoomScale="57" zoomScaleNormal="100" workbookViewId="0">
      <selection activeCell="C32" sqref="C32"/>
    </sheetView>
  </sheetViews>
  <sheetFormatPr defaultRowHeight="14.25" x14ac:dyDescent="0.45"/>
  <sheetData>
    <row r="31" spans="3:3" x14ac:dyDescent="0.45">
      <c r="C31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System design</vt:lpstr>
      <vt:lpstr>ESP-32</vt:lpstr>
      <vt:lpstr>Specifications</vt:lpstr>
      <vt:lpstr>IS2083</vt:lpstr>
      <vt:lpstr>STM32F4 + CC2564</vt:lpstr>
      <vt:lpstr>Power budget</vt:lpstr>
      <vt:lpstr>PCB checks</vt:lpstr>
      <vt:lpstr>Power</vt:lpstr>
      <vt:lpstr>STM32WB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Arnold</dc:creator>
  <cp:lastModifiedBy>Jason Arnold</cp:lastModifiedBy>
  <dcterms:created xsi:type="dcterms:W3CDTF">2024-10-29T15:42:48Z</dcterms:created>
  <dcterms:modified xsi:type="dcterms:W3CDTF">2025-04-14T21:38:50Z</dcterms:modified>
</cp:coreProperties>
</file>