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ob/Programming/git/Betweener/Hardware/"/>
    </mc:Choice>
  </mc:AlternateContent>
  <bookViews>
    <workbookView xWindow="0" yWindow="460" windowWidth="25600" windowHeight="154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F40" i="1" l="1"/>
  <c r="F39" i="1"/>
  <c r="H31" i="1"/>
  <c r="F31" i="1"/>
  <c r="H30" i="1"/>
  <c r="F30" i="1"/>
  <c r="I27" i="1"/>
  <c r="H26" i="1"/>
  <c r="F26" i="1"/>
  <c r="I24" i="1"/>
  <c r="F24" i="1"/>
  <c r="F23" i="1"/>
  <c r="F22" i="1"/>
  <c r="F21" i="1"/>
  <c r="N20" i="1"/>
  <c r="F20" i="1"/>
  <c r="F19" i="1"/>
  <c r="J18" i="1"/>
  <c r="F18" i="1"/>
  <c r="F17" i="1"/>
  <c r="F16" i="1"/>
  <c r="F15" i="1"/>
  <c r="F14" i="1"/>
  <c r="F13" i="1"/>
  <c r="F12" i="1"/>
  <c r="F11" i="1"/>
  <c r="F10" i="1"/>
  <c r="F9" i="1"/>
  <c r="H8" i="1"/>
  <c r="F8" i="1"/>
  <c r="H7" i="1"/>
  <c r="F7" i="1"/>
  <c r="F6" i="1"/>
  <c r="F5" i="1"/>
  <c r="F4" i="1"/>
  <c r="H3" i="1"/>
  <c r="F3" i="1"/>
  <c r="F35" i="1" s="1"/>
  <c r="F36" i="1" s="1"/>
</calcChain>
</file>

<file path=xl/sharedStrings.xml><?xml version="1.0" encoding="utf-8"?>
<sst xmlns="http://schemas.openxmlformats.org/spreadsheetml/2006/main" count="72" uniqueCount="71">
  <si>
    <t>Notes</t>
  </si>
  <si>
    <t>project part#s</t>
  </si>
  <si>
    <t>Part Name</t>
  </si>
  <si>
    <t>Quantity</t>
  </si>
  <si>
    <t>cost per unit</t>
  </si>
  <si>
    <t>Total $/qty</t>
  </si>
  <si>
    <t>Mouser Part Number</t>
  </si>
  <si>
    <t>DIGIKEY Part Number</t>
  </si>
  <si>
    <t>Thonk Part Number</t>
  </si>
  <si>
    <t>OSH Park</t>
  </si>
  <si>
    <t>Adafruit</t>
  </si>
  <si>
    <t>McMaster-Carr</t>
  </si>
  <si>
    <t>PJRC</t>
  </si>
  <si>
    <t>100Ω</t>
  </si>
  <si>
    <t>100kΩ</t>
  </si>
  <si>
    <t>270-100K-RC</t>
  </si>
  <si>
    <t>33kΩ</t>
  </si>
  <si>
    <t>299-33K-RC</t>
  </si>
  <si>
    <t>68kΩ</t>
  </si>
  <si>
    <t>588-OJ6835E-R52</t>
  </si>
  <si>
    <t>for LED</t>
  </si>
  <si>
    <t>220Ω</t>
  </si>
  <si>
    <t>LED</t>
  </si>
  <si>
    <t>2n2222 or 3904</t>
  </si>
  <si>
    <t>512-PN2222ATF</t>
  </si>
  <si>
    <t>14-pin DIP IC socket</t>
  </si>
  <si>
    <t>571-1-2199298-3</t>
  </si>
  <si>
    <t>13-pin female header</t>
  </si>
  <si>
    <t>S7046-ND</t>
  </si>
  <si>
    <t>7-pin female header</t>
  </si>
  <si>
    <t>S7040-ND</t>
  </si>
  <si>
    <t>5-pin female header</t>
  </si>
  <si>
    <t>S6103-ND</t>
  </si>
  <si>
    <t>20 position male pin header strips</t>
  </si>
  <si>
    <t>S1011EC-20-ND</t>
  </si>
  <si>
    <t>6004 Quad Op Amp</t>
  </si>
  <si>
    <t>579-MCP6004-I/P</t>
  </si>
  <si>
    <t>MCP4922 12-bit dual DAC</t>
  </si>
  <si>
    <t>579-MCP4922-E/P</t>
  </si>
  <si>
    <t>10kΩ Potentiometer</t>
  </si>
  <si>
    <t>652-PTV09A4020SB104</t>
  </si>
  <si>
    <t>1/8” Thonkiconn Jacks with nuts</t>
  </si>
  <si>
    <t>Sparkfun Teensy 3.x header kit</t>
  </si>
  <si>
    <t>474-PRT-13925</t>
  </si>
  <si>
    <t>Teensy 3.2</t>
  </si>
  <si>
    <t>474-DEV-13736</t>
  </si>
  <si>
    <t>$17 from OSH Park</t>
  </si>
  <si>
    <t>Capacitor - .1µF (100nF)</t>
  </si>
  <si>
    <t>594-K104K15X7RF5UH5</t>
  </si>
  <si>
    <t xml:space="preserve">Capacitor - .33µF </t>
  </si>
  <si>
    <t>810-FG18X7R1H334KRT0</t>
  </si>
  <si>
    <t>78l05 - 5v regulator</t>
  </si>
  <si>
    <t>512-LM78L05ACZ</t>
  </si>
  <si>
    <t>shorting jumper</t>
  </si>
  <si>
    <t>Optional</t>
  </si>
  <si>
    <t>MicroUSB B breakout (Adafruit)</t>
  </si>
  <si>
    <t>https://www.adafruit.com/product/1833</t>
  </si>
  <si>
    <t>needed for front-plate USB Breakout</t>
  </si>
  <si>
    <t>5-pin right-angle male header</t>
  </si>
  <si>
    <t>rainbow ribbon cable?</t>
  </si>
  <si>
    <t>10mm M3 male-female standoff</t>
  </si>
  <si>
    <t>https://www.mcmaster.com/#93655A102</t>
  </si>
  <si>
    <t>M3 Screws</t>
  </si>
  <si>
    <t>can't find on Mouser</t>
  </si>
  <si>
    <t>M3 nut</t>
  </si>
  <si>
    <t>TOTAL</t>
  </si>
  <si>
    <t>Total PER UNIT (excluding PCB)</t>
  </si>
  <si>
    <t>PCB PRICES FROM OSHPARK</t>
  </si>
  <si>
    <t>DAC PCB</t>
  </si>
  <si>
    <t>Order from OSH Park</t>
  </si>
  <si>
    <t>Interface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</si>
</sst>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00"/>
      <name val="'Arial'"/>
    </font>
    <font>
      <u/>
      <sz val="10"/>
      <color rgb="FF0000FF"/>
      <name val="Arial"/>
    </font>
    <font>
      <u/>
      <sz val="10"/>
      <color rgb="FF0000FF"/>
      <name val="Arial"/>
    </font>
    <font>
      <sz val="11"/>
      <name val="Arial"/>
    </font>
    <font>
      <sz val="10"/>
      <name val="Arial"/>
    </font>
    <font>
      <u/>
      <sz val="10"/>
      <color rgb="FF1155CC"/>
      <name val="Arial"/>
    </font>
    <font>
      <sz val="10"/>
      <color rgb="FF000000"/>
      <name val="Arial"/>
    </font>
    <font>
      <u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9" fillId="0" borderId="0" xfId="0" applyFont="1"/>
    <xf numFmtId="0" fontId="10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scripts/DkSearch/dksus.dll?Detail&amp;itemSeq=244510704&amp;uq=636487757345619957" TargetMode="External"/><Relationship Id="rId13" Type="http://schemas.openxmlformats.org/officeDocument/2006/relationships/hyperlink" Target="https://www.mouser.com/Search/ProductDetail.aspx?R=PRT-13925virtualkey54740000virtualkey474-PRT-13925" TargetMode="External"/><Relationship Id="rId18" Type="http://schemas.openxmlformats.org/officeDocument/2006/relationships/hyperlink" Target="https://www.adafruit.com/product/1833" TargetMode="External"/><Relationship Id="rId3" Type="http://schemas.openxmlformats.org/officeDocument/2006/relationships/hyperlink" Target="https://www.mouser.com/Search/ProductDetail.aspx?R=OJ6835E-R52virtualkey58810000virtualkey588-OJ6835E-R52" TargetMode="External"/><Relationship Id="rId7" Type="http://schemas.openxmlformats.org/officeDocument/2006/relationships/hyperlink" Target="https://www.digikey.com/scripts/DkSearch/dksus.dll?Detail&amp;itemSeq=244510706&amp;uq=636487757345609955" TargetMode="External"/><Relationship Id="rId12" Type="http://schemas.openxmlformats.org/officeDocument/2006/relationships/hyperlink" Target="https://www.mouser.com/Search/ProductDetail.aspx?R=PTV09A-4020S-B104virtualkey65210000virtualkey652-PTV09A4020SB104" TargetMode="External"/><Relationship Id="rId17" Type="http://schemas.openxmlformats.org/officeDocument/2006/relationships/hyperlink" Target="https://www.mouser.com/productdetail/on-semiconductor-fairchild/lm78l05acz?qs=sGAEpiMZZMtdAabcSkQOl9gipZmsKLz7" TargetMode="External"/><Relationship Id="rId2" Type="http://schemas.openxmlformats.org/officeDocument/2006/relationships/hyperlink" Target="https://www.mouser.com/Search/ProductDetail.aspx?R=299-33K-RCvirtualkey21980000virtualkey299-33K-RC" TargetMode="External"/><Relationship Id="rId16" Type="http://schemas.openxmlformats.org/officeDocument/2006/relationships/hyperlink" Target="https://www.mouser.com/productdetail/tdk/fg18x7r1h334krt00?qs=sGAEpiMZZMsh%252b1woXyUXj8A36jb%2FuMHo5j1Tt6GB1Ug%3D" TargetMode="External"/><Relationship Id="rId1" Type="http://schemas.openxmlformats.org/officeDocument/2006/relationships/hyperlink" Target="https://www.mouser.com/Search/ProductDetail.aspx?R=270-100K-RCvirtualkey21980000virtualkey270-100K-RC" TargetMode="External"/><Relationship Id="rId6" Type="http://schemas.openxmlformats.org/officeDocument/2006/relationships/hyperlink" Target="https://www.digikey.com/scripts/DkSearch/dksus.dll?Detail&amp;itemSeq=244510705&amp;uq=636487757345609955" TargetMode="External"/><Relationship Id="rId11" Type="http://schemas.openxmlformats.org/officeDocument/2006/relationships/hyperlink" Target="https://www.mouser.com/Search/ProductDetail.aspx?R=MCP4922-E%2fPvirtualkey57940000virtualkey579-MCP4922-E%2fP" TargetMode="External"/><Relationship Id="rId5" Type="http://schemas.openxmlformats.org/officeDocument/2006/relationships/hyperlink" Target="https://www.mouser.com/Search/ProductDetail.aspx?R=1-2199298-3virtualkey58890000virtualkey571-1-2199298-3" TargetMode="External"/><Relationship Id="rId15" Type="http://schemas.openxmlformats.org/officeDocument/2006/relationships/hyperlink" Target="https://www.mouser.com/productdetail/vishay-bc-components/k104k15x7rf5uh5?qs=sGAEpiMZZMsh%252b1woXyUXj3fiH7wpNC3DXm0XHMNg%2F9s%3D" TargetMode="External"/><Relationship Id="rId10" Type="http://schemas.openxmlformats.org/officeDocument/2006/relationships/hyperlink" Target="https://www.mouser.com/Search/ProductDetail.aspx?R=MCP6004-I%2fPvirtualkey57940000virtualkey579-MCP6004-I%2fP" TargetMode="External"/><Relationship Id="rId19" Type="http://schemas.openxmlformats.org/officeDocument/2006/relationships/hyperlink" Target="https://www.mcmaster.com/" TargetMode="External"/><Relationship Id="rId4" Type="http://schemas.openxmlformats.org/officeDocument/2006/relationships/hyperlink" Target="https://www.mouser.com/Search/ProductDetail.aspx?R=PN2222ATFvirtualkey51210000virtualkey512-PN2222ATF" TargetMode="External"/><Relationship Id="rId9" Type="http://schemas.openxmlformats.org/officeDocument/2006/relationships/hyperlink" Target="https://www.digikey.com/scripts/DkSearch/dksus.dll?Detail&amp;itemSeq=244510703&amp;uq=636487757345619957" TargetMode="External"/><Relationship Id="rId14" Type="http://schemas.openxmlformats.org/officeDocument/2006/relationships/hyperlink" Target="https://www.mouser.com/Search/ProductDetail.aspx?R=DEV-13736virtualkey54740000virtualkey474-DEV-137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N42"/>
  <sheetViews>
    <sheetView tabSelected="1" workbookViewId="0">
      <selection activeCell="D3" sqref="D3"/>
    </sheetView>
  </sheetViews>
  <sheetFormatPr baseColWidth="10" defaultColWidth="14.5" defaultRowHeight="15.75" customHeight="1"/>
  <cols>
    <col min="1" max="1" width="20.33203125" customWidth="1"/>
    <col min="3" max="3" width="30.83203125" customWidth="1"/>
    <col min="4" max="4" width="9" customWidth="1"/>
    <col min="5" max="5" width="10.83203125" customWidth="1"/>
    <col min="6" max="6" width="10.33203125" customWidth="1"/>
    <col min="7" max="7" width="7.5" customWidth="1"/>
    <col min="8" max="10" width="27" customWidth="1"/>
    <col min="11" max="11" width="23.1640625" customWidth="1"/>
    <col min="12" max="12" width="33.33203125" customWidth="1"/>
    <col min="13" max="13" width="24.6640625" customWidth="1"/>
    <col min="14" max="14" width="24.33203125" customWidth="1"/>
  </cols>
  <sheetData>
    <row r="1" spans="1:14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ht="13">
      <c r="F2" s="2">
        <v>1</v>
      </c>
    </row>
    <row r="3" spans="1:14" ht="13">
      <c r="A3" s="3"/>
      <c r="B3" s="1"/>
      <c r="C3" s="1" t="s">
        <v>13</v>
      </c>
      <c r="D3" s="1">
        <v>8</v>
      </c>
      <c r="E3" s="1">
        <v>1.2E-2</v>
      </c>
      <c r="F3">
        <f t="shared" ref="F3:F24" si="0">PRODUCT(D3:E3)</f>
        <v>9.6000000000000002E-2</v>
      </c>
      <c r="H3" s="4" t="str">
        <f>HYPERLINK("https://www.mouser.com/ProductDetail/Yageo/CFR-25JR-52-100R?qs=sGAEpiMZZMu61qfTUdNhG46uveXc7ceAq96updtH0Lo%3d","603-CFR-25JR-52100R")</f>
        <v>603-CFR-25JR-52100R</v>
      </c>
    </row>
    <row r="4" spans="1:14" ht="13">
      <c r="C4" s="1" t="s">
        <v>14</v>
      </c>
      <c r="D4" s="1">
        <v>12</v>
      </c>
      <c r="E4" s="1">
        <v>1.7999999999999999E-2</v>
      </c>
      <c r="F4">
        <f t="shared" si="0"/>
        <v>0.21599999999999997</v>
      </c>
      <c r="H4" s="5" t="s">
        <v>15</v>
      </c>
    </row>
    <row r="5" spans="1:14" ht="14">
      <c r="C5" s="1" t="s">
        <v>16</v>
      </c>
      <c r="D5" s="1">
        <v>4</v>
      </c>
      <c r="E5" s="1">
        <v>0.13</v>
      </c>
      <c r="F5" s="6">
        <f t="shared" si="0"/>
        <v>0.52</v>
      </c>
      <c r="H5" s="5" t="s">
        <v>17</v>
      </c>
    </row>
    <row r="6" spans="1:14" ht="14">
      <c r="C6" s="1" t="s">
        <v>18</v>
      </c>
      <c r="D6" s="1">
        <v>8</v>
      </c>
      <c r="E6" s="1">
        <v>0.02</v>
      </c>
      <c r="F6" s="6">
        <f t="shared" si="0"/>
        <v>0.16</v>
      </c>
      <c r="H6" s="5" t="s">
        <v>19</v>
      </c>
    </row>
    <row r="7" spans="1:14" ht="14">
      <c r="A7" s="1" t="s">
        <v>20</v>
      </c>
      <c r="C7" s="1" t="s">
        <v>21</v>
      </c>
      <c r="D7" s="1">
        <v>1</v>
      </c>
      <c r="E7" s="1">
        <v>0.1</v>
      </c>
      <c r="F7" s="7">
        <f t="shared" si="0"/>
        <v>0.1</v>
      </c>
      <c r="H7" s="4" t="str">
        <f>HYPERLINK("https://www.mouser.com/ProductDetail/Yageo/CFR-25JR-52-220R?qs=sGAEpiMZZMu61qfTUdNhG%252bwDsXfgDKu2IbwXKxgoO%2fQ%3d","603-CFR-25JR-52220R")</f>
        <v>603-CFR-25JR-52220R</v>
      </c>
    </row>
    <row r="8" spans="1:14" ht="13">
      <c r="A8" s="1"/>
      <c r="C8" s="1" t="s">
        <v>22</v>
      </c>
      <c r="D8" s="1">
        <v>1</v>
      </c>
      <c r="E8" s="1">
        <v>0.12</v>
      </c>
      <c r="F8">
        <f t="shared" si="0"/>
        <v>0.12</v>
      </c>
      <c r="H8" s="4" t="str">
        <f>HYPERLINK("https://www.mouser.com/ProductDetail/Lite-On/LTL-4254?qs=sGAEpiMZZMtmwHDZQCdlqWbyQ1kxqrjjusiS%2fUCCXW8%3d","859-LTL-4254")</f>
        <v>859-LTL-4254</v>
      </c>
    </row>
    <row r="9" spans="1:14" ht="13">
      <c r="C9" s="1" t="s">
        <v>23</v>
      </c>
      <c r="D9" s="1">
        <v>4</v>
      </c>
      <c r="E9" s="1">
        <v>0.23</v>
      </c>
      <c r="F9">
        <f t="shared" si="0"/>
        <v>0.92</v>
      </c>
      <c r="H9" s="5" t="s">
        <v>24</v>
      </c>
    </row>
    <row r="10" spans="1:14" ht="13">
      <c r="C10" s="1" t="s">
        <v>25</v>
      </c>
      <c r="D10" s="1">
        <v>4</v>
      </c>
      <c r="E10" s="1">
        <v>0.14000000000000001</v>
      </c>
      <c r="F10">
        <f t="shared" si="0"/>
        <v>0.56000000000000005</v>
      </c>
      <c r="H10" s="5" t="s">
        <v>26</v>
      </c>
    </row>
    <row r="11" spans="1:14" ht="13">
      <c r="C11" s="1" t="s">
        <v>27</v>
      </c>
      <c r="D11" s="1">
        <v>2</v>
      </c>
      <c r="E11" s="1">
        <v>0.88</v>
      </c>
      <c r="F11">
        <f t="shared" si="0"/>
        <v>1.76</v>
      </c>
      <c r="I11" s="5" t="s">
        <v>28</v>
      </c>
    </row>
    <row r="12" spans="1:14" ht="13">
      <c r="C12" s="1" t="s">
        <v>29</v>
      </c>
      <c r="D12" s="1">
        <v>5</v>
      </c>
      <c r="E12" s="1">
        <v>0.61</v>
      </c>
      <c r="F12">
        <f t="shared" si="0"/>
        <v>3.05</v>
      </c>
      <c r="I12" s="5" t="s">
        <v>30</v>
      </c>
    </row>
    <row r="13" spans="1:14" ht="13">
      <c r="C13" s="1" t="s">
        <v>31</v>
      </c>
      <c r="D13" s="1">
        <v>7</v>
      </c>
      <c r="E13" s="1">
        <v>0.443</v>
      </c>
      <c r="F13">
        <f t="shared" si="0"/>
        <v>3.101</v>
      </c>
      <c r="I13" s="5" t="s">
        <v>32</v>
      </c>
    </row>
    <row r="14" spans="1:14" ht="13">
      <c r="C14" s="1" t="s">
        <v>33</v>
      </c>
      <c r="D14" s="1">
        <v>2</v>
      </c>
      <c r="E14" s="8">
        <v>0.46</v>
      </c>
      <c r="F14" s="9">
        <f t="shared" si="0"/>
        <v>0.92</v>
      </c>
      <c r="I14" s="5" t="s">
        <v>34</v>
      </c>
    </row>
    <row r="15" spans="1:14" ht="13">
      <c r="C15" s="1" t="s">
        <v>35</v>
      </c>
      <c r="D15" s="1">
        <v>2</v>
      </c>
      <c r="E15" s="1">
        <v>0.53</v>
      </c>
      <c r="F15">
        <f t="shared" si="0"/>
        <v>1.06</v>
      </c>
      <c r="H15" s="5" t="s">
        <v>36</v>
      </c>
    </row>
    <row r="16" spans="1:14" ht="13">
      <c r="C16" s="1" t="s">
        <v>37</v>
      </c>
      <c r="D16" s="1">
        <v>2</v>
      </c>
      <c r="E16" s="1">
        <v>3.15</v>
      </c>
      <c r="F16">
        <f t="shared" si="0"/>
        <v>6.3</v>
      </c>
      <c r="H16" s="5" t="s">
        <v>38</v>
      </c>
    </row>
    <row r="17" spans="1:14" ht="13">
      <c r="C17" s="1" t="s">
        <v>39</v>
      </c>
      <c r="D17" s="1">
        <v>4</v>
      </c>
      <c r="E17" s="1">
        <v>0.78</v>
      </c>
      <c r="F17">
        <f t="shared" si="0"/>
        <v>3.12</v>
      </c>
      <c r="H17" s="5" t="s">
        <v>40</v>
      </c>
    </row>
    <row r="18" spans="1:14" ht="13">
      <c r="C18" s="1" t="s">
        <v>41</v>
      </c>
      <c r="D18" s="1">
        <v>12</v>
      </c>
      <c r="E18" s="1">
        <v>0.46</v>
      </c>
      <c r="F18" s="1">
        <f t="shared" si="0"/>
        <v>5.5200000000000005</v>
      </c>
      <c r="J18" s="4" t="str">
        <f>HYPERLINK("https://www.thonk.co.uk/shop/3-5mm-jacks/","Thonkiconn Jacks (PJ301M-12)")</f>
        <v>Thonkiconn Jacks (PJ301M-12)</v>
      </c>
    </row>
    <row r="19" spans="1:14" ht="13">
      <c r="C19" s="1" t="s">
        <v>42</v>
      </c>
      <c r="D19" s="1">
        <v>1</v>
      </c>
      <c r="E19" s="1">
        <v>1.5</v>
      </c>
      <c r="F19">
        <f t="shared" si="0"/>
        <v>1.5</v>
      </c>
      <c r="H19" s="5" t="s">
        <v>43</v>
      </c>
    </row>
    <row r="20" spans="1:14" ht="13">
      <c r="C20" s="1" t="s">
        <v>44</v>
      </c>
      <c r="D20" s="1">
        <v>1</v>
      </c>
      <c r="E20" s="1">
        <v>22.5</v>
      </c>
      <c r="F20">
        <f t="shared" si="0"/>
        <v>22.5</v>
      </c>
      <c r="H20" s="5" t="s">
        <v>45</v>
      </c>
      <c r="K20" s="1" t="s">
        <v>46</v>
      </c>
      <c r="N20" s="4" t="str">
        <f>HYPERLINK("https://www.pjrc.com/store/teensy32.html","$19.50 directly from PJRC")</f>
        <v>$19.50 directly from PJRC</v>
      </c>
    </row>
    <row r="21" spans="1:14" ht="13">
      <c r="C21" s="10" t="s">
        <v>47</v>
      </c>
      <c r="D21" s="11">
        <v>1</v>
      </c>
      <c r="E21" s="11">
        <v>0.1</v>
      </c>
      <c r="F21" s="11">
        <f t="shared" si="0"/>
        <v>0.1</v>
      </c>
      <c r="H21" s="12" t="s">
        <v>48</v>
      </c>
    </row>
    <row r="22" spans="1:14" ht="13">
      <c r="C22" s="10" t="s">
        <v>49</v>
      </c>
      <c r="D22" s="11">
        <v>1</v>
      </c>
      <c r="E22" s="11">
        <v>0.2</v>
      </c>
      <c r="F22" s="11">
        <f t="shared" si="0"/>
        <v>0.2</v>
      </c>
      <c r="H22" s="12" t="s">
        <v>50</v>
      </c>
    </row>
    <row r="23" spans="1:14" ht="13">
      <c r="C23" s="10" t="s">
        <v>51</v>
      </c>
      <c r="D23" s="11">
        <v>1</v>
      </c>
      <c r="E23" s="11">
        <v>0.30099999999999999</v>
      </c>
      <c r="F23" s="11">
        <f t="shared" si="0"/>
        <v>0.30099999999999999</v>
      </c>
      <c r="H23" s="12" t="s">
        <v>52</v>
      </c>
    </row>
    <row r="24" spans="1:14" ht="13">
      <c r="C24" s="13" t="s">
        <v>53</v>
      </c>
      <c r="D24" s="14">
        <v>1</v>
      </c>
      <c r="E24" s="14">
        <v>0.11</v>
      </c>
      <c r="F24" s="15">
        <f t="shared" si="0"/>
        <v>0.11</v>
      </c>
      <c r="G24" s="12"/>
      <c r="H24" s="10"/>
      <c r="I24" s="4" t="str">
        <f>HYPERLINK("https://www.digikey.com/product-detail/en/sullins-connector-solutions/NPC02SXON-RC/S9341-ND/2618266","S9341-ND")</f>
        <v>S9341-ND</v>
      </c>
    </row>
    <row r="25" spans="1:14" ht="13">
      <c r="C25" s="10"/>
      <c r="D25" s="11"/>
      <c r="E25" s="11"/>
      <c r="F25" s="11"/>
      <c r="G25" s="12"/>
      <c r="H25" s="10"/>
    </row>
    <row r="26" spans="1:14" ht="13">
      <c r="A26" s="1" t="s">
        <v>54</v>
      </c>
      <c r="C26" s="1" t="s">
        <v>55</v>
      </c>
      <c r="D26" s="1">
        <v>1</v>
      </c>
      <c r="E26" s="1">
        <v>1.35</v>
      </c>
      <c r="F26">
        <f>PRODUCT(D26:E26)</f>
        <v>1.35</v>
      </c>
      <c r="H26" s="4" t="str">
        <f>HYPERLINK("https://www.mouser.com/ProductDetail/Adafruit/1833?qs=%2fha2pyFaduh%252bvNW0N9ck%252bdVbqqQ5xYs1pT8%252brArc5drA17FZI6VqEnaF4sUn8S7Yb2CZ1l2Uoio%3d","485-1833")</f>
        <v>485-1833</v>
      </c>
      <c r="L26" s="5" t="s">
        <v>56</v>
      </c>
    </row>
    <row r="27" spans="1:14" ht="13">
      <c r="A27" s="1" t="s">
        <v>57</v>
      </c>
      <c r="C27" s="1" t="s">
        <v>58</v>
      </c>
      <c r="D27" s="1">
        <v>1</v>
      </c>
      <c r="I27" s="4" t="e">
        <f>HYPERLINK("https://www.digikey.com/products/en/connectors-interconnects/rectangular-connectors-headers-male-pins/314?k=&amp;pkeyword=&amp;pv88=24&amp;FV=ffe0013a%2Cffec9e0f%2Cfffc0261%2C140716%2C1c0003%2C700002%2Cfc0095%2C1080250%2C114016f%2C1680001%2C16c026f%2C3f00006%2C654001"&amp;"2%2C8000010%2C818000f%2C8d00002%2C9340019%2Cae40008%2Ce1c0008%2C10f00003%2C13bc000c%2C1a740003%2C1bf80001%2C1bfc0009%2C1c00000f%2C1c0c0009%2C1c100014%2C1f140000%2C1f6c0003%2C1f700001%2C1f88014f%2C1f940005%2C1f980001%2C1f9c0001%2C1fa00001%2C1fa40053&amp;quanti"&amp;"ty=0&amp;ColumnSort=0&amp;page=1&amp;pageSize=25","609-4304-ND")</f>
        <v>#VALUE!</v>
      </c>
    </row>
    <row r="28" spans="1:14" ht="18.75" customHeight="1">
      <c r="C28" s="1" t="s">
        <v>59</v>
      </c>
    </row>
    <row r="29" spans="1:14" ht="18.75" customHeight="1"/>
    <row r="30" spans="1:14" ht="17.25" customHeight="1">
      <c r="A30" s="3"/>
      <c r="B30" s="1"/>
      <c r="C30" s="1" t="s">
        <v>60</v>
      </c>
      <c r="D30" s="1">
        <v>2</v>
      </c>
      <c r="E30" s="1">
        <v>0.54</v>
      </c>
      <c r="F30">
        <f t="shared" ref="F30:F31" si="1">PRODUCT(D30:E30)</f>
        <v>1.08</v>
      </c>
      <c r="H30" s="4" t="str">
        <f>HYPERLINK("https://www.mouser.com/ProductDetail/Harwin/R30-3001002?qs=%2fha2pyFadujM3abXvjPvEsRnthYHcP3Cr%252bL%252blzLqeHHEafI7LgZaAw%3d%3d","855-R30-3001002 ")</f>
        <v xml:space="preserve">855-R30-3001002 </v>
      </c>
      <c r="M30" s="5" t="s">
        <v>61</v>
      </c>
    </row>
    <row r="31" spans="1:14" ht="13">
      <c r="C31" s="1" t="s">
        <v>62</v>
      </c>
      <c r="D31" s="1">
        <v>5</v>
      </c>
      <c r="E31" s="1">
        <v>0.21</v>
      </c>
      <c r="F31">
        <f t="shared" si="1"/>
        <v>1.05</v>
      </c>
      <c r="H31" s="4" t="str">
        <f>HYPERLINK("https://www.mouser.com/ProductDetail/Keystone-Electronics/9191-3?qs=sGAEpiMZZMtFmYSM%2fWUJwujzmQaHftvU5pHcq%2fLayHo%3d","534-9191-3")</f>
        <v>534-9191-3</v>
      </c>
    </row>
    <row r="32" spans="1:14" ht="13">
      <c r="A32" s="1" t="s">
        <v>63</v>
      </c>
      <c r="C32" s="1" t="s">
        <v>64</v>
      </c>
      <c r="D32" s="1">
        <v>1</v>
      </c>
    </row>
    <row r="34" spans="1:12" ht="13">
      <c r="A34" s="1"/>
      <c r="C34" s="1"/>
      <c r="D34" s="1"/>
      <c r="E34" s="1"/>
      <c r="L34" s="1"/>
    </row>
    <row r="35" spans="1:12" ht="13">
      <c r="C35" s="1" t="s">
        <v>65</v>
      </c>
      <c r="F35">
        <f>SUM(F3:F34)</f>
        <v>55.713999999999999</v>
      </c>
    </row>
    <row r="36" spans="1:12" ht="13">
      <c r="C36" s="1" t="s">
        <v>66</v>
      </c>
      <c r="F36">
        <f>F35</f>
        <v>55.713999999999999</v>
      </c>
    </row>
    <row r="38" spans="1:12" ht="13">
      <c r="A38" s="16" t="s">
        <v>67</v>
      </c>
      <c r="B38" s="17"/>
    </row>
    <row r="39" spans="1:12" ht="13">
      <c r="C39" s="1" t="s">
        <v>68</v>
      </c>
      <c r="D39" s="1">
        <v>1</v>
      </c>
      <c r="E39" s="1">
        <v>6.5</v>
      </c>
      <c r="F39" s="1">
        <f t="shared" ref="F39:F40" si="2">PRODUCT(D39:E39)</f>
        <v>6.5</v>
      </c>
      <c r="J39" s="1"/>
      <c r="K39" s="1" t="s">
        <v>69</v>
      </c>
    </row>
    <row r="40" spans="1:12" ht="13">
      <c r="C40" s="1" t="s">
        <v>70</v>
      </c>
      <c r="D40" s="1">
        <v>1</v>
      </c>
      <c r="E40" s="1">
        <v>6.5</v>
      </c>
      <c r="F40" s="1">
        <f t="shared" si="2"/>
        <v>6.5</v>
      </c>
      <c r="K40" s="3" t="s">
        <v>69</v>
      </c>
    </row>
    <row r="42" spans="1:12" ht="13">
      <c r="A42" s="1"/>
    </row>
  </sheetData>
  <mergeCells count="1">
    <mergeCell ref="A38:B38"/>
  </mergeCells>
  <hyperlinks>
    <hyperlink ref="H4" r:id="rId1" xr:uid="{00000000-0004-0000-0000-000000000000}"/>
    <hyperlink ref="H5" r:id="rId2" xr:uid="{00000000-0004-0000-0000-000001000000}"/>
    <hyperlink ref="H6" r:id="rId3" xr:uid="{00000000-0004-0000-0000-000002000000}"/>
    <hyperlink ref="H9" r:id="rId4" xr:uid="{00000000-0004-0000-0000-000003000000}"/>
    <hyperlink ref="H10" r:id="rId5" xr:uid="{00000000-0004-0000-0000-000004000000}"/>
    <hyperlink ref="I11" r:id="rId6" xr:uid="{00000000-0004-0000-0000-000005000000}"/>
    <hyperlink ref="I12" r:id="rId7" xr:uid="{00000000-0004-0000-0000-000006000000}"/>
    <hyperlink ref="I13" r:id="rId8" xr:uid="{00000000-0004-0000-0000-000007000000}"/>
    <hyperlink ref="I14" r:id="rId9" xr:uid="{00000000-0004-0000-0000-000008000000}"/>
    <hyperlink ref="H15" r:id="rId10" xr:uid="{00000000-0004-0000-0000-000009000000}"/>
    <hyperlink ref="H16" r:id="rId11" xr:uid="{00000000-0004-0000-0000-00000A000000}"/>
    <hyperlink ref="H17" r:id="rId12" xr:uid="{00000000-0004-0000-0000-00000B000000}"/>
    <hyperlink ref="H19" r:id="rId13" xr:uid="{00000000-0004-0000-0000-00000C000000}"/>
    <hyperlink ref="H20" r:id="rId14" xr:uid="{00000000-0004-0000-0000-00000D000000}"/>
    <hyperlink ref="H21" r:id="rId15" xr:uid="{00000000-0004-0000-0000-00000E000000}"/>
    <hyperlink ref="H22" r:id="rId16" xr:uid="{00000000-0004-0000-0000-00000F000000}"/>
    <hyperlink ref="H23" r:id="rId17" xr:uid="{00000000-0004-0000-0000-000010000000}"/>
    <hyperlink ref="L26" r:id="rId18" xr:uid="{00000000-0004-0000-0000-000011000000}"/>
    <hyperlink ref="M30" r:id="rId19" location="93655A102" xr:uid="{00000000-0004-0000-0000-000012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Kramer</cp:lastModifiedBy>
  <dcterms:modified xsi:type="dcterms:W3CDTF">2019-01-15T15:24:23Z</dcterms:modified>
</cp:coreProperties>
</file>