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sjsa3\Documents\GitHub\FIT3158---Assignment\Final\"/>
    </mc:Choice>
  </mc:AlternateContent>
  <xr:revisionPtr revIDLastSave="0" documentId="13_ncr:1_{BD110661-D900-4A27-A181-BF60C335D0E1}" xr6:coauthVersionLast="47" xr6:coauthVersionMax="47" xr10:uidLastSave="{00000000-0000-0000-0000-000000000000}"/>
  <bookViews>
    <workbookView xWindow="-110" yWindow="-110" windowWidth="19420" windowHeight="11020" activeTab="4" xr2:uid="{00000000-000D-0000-FFFF-FFFF00000000}"/>
  </bookViews>
  <sheets>
    <sheet name="Cover page" sheetId="6" r:id="rId1"/>
    <sheet name="Freigh Loading Plan (LP model)" sheetId="1" r:id="rId2"/>
    <sheet name="Sensitivity Report" sheetId="2" r:id="rId3"/>
    <sheet name="Answer Report" sheetId="3" r:id="rId4"/>
    <sheet name="Report" sheetId="5" r:id="rId5"/>
  </sheets>
  <definedNames>
    <definedName name="solver_adj" localSheetId="1" hidden="1">'Freigh Loading Plan (LP model)'!$B$18:$E$21</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'Freigh Loading Plan (LP model)'!$B$14</definedName>
    <definedName name="solver_lhs10" localSheetId="1" hidden="1">'Freigh Loading Plan (LP model)'!$H$18:$H$21</definedName>
    <definedName name="solver_lhs11" localSheetId="1" hidden="1">'Freigh Loading Plan (LP model)'!$H$18:$H$21</definedName>
    <definedName name="solver_lhs12" localSheetId="1" hidden="1">'Freigh Loading Plan (LP model)'!$H$18:$H$21</definedName>
    <definedName name="solver_lhs2" localSheetId="1" hidden="1">'Freigh Loading Plan (LP model)'!$B$14</definedName>
    <definedName name="solver_lhs3" localSheetId="1" hidden="1">'Freigh Loading Plan (LP model)'!$B$22</definedName>
    <definedName name="solver_lhs4" localSheetId="1" hidden="1">'Freigh Loading Plan (LP model)'!$B$22</definedName>
    <definedName name="solver_lhs5" localSheetId="1" hidden="1">'Freigh Loading Plan (LP model)'!$B$22:$E$22</definedName>
    <definedName name="solver_lhs6" localSheetId="1" hidden="1">'Freigh Loading Plan (LP model)'!$B$23:$E$23</definedName>
    <definedName name="solver_lhs7" localSheetId="1" hidden="1">'Freigh Loading Plan (LP model)'!$F$18:$F$21</definedName>
    <definedName name="solver_lhs8" localSheetId="1" hidden="1">'Freigh Loading Plan (LP model)'!$B$14</definedName>
    <definedName name="solver_lhs9" localSheetId="1" hidden="1">'Freigh Loading Plan (LP model)'!$H$18:$H$21</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7</definedName>
    <definedName name="solver_nwt" localSheetId="1" hidden="1">1</definedName>
    <definedName name="solver_opt" localSheetId="1" hidden="1">'Freigh Loading Plan (LP model)'!$I$24</definedName>
    <definedName name="solver_pre" localSheetId="1" hidden="1">0.000001</definedName>
    <definedName name="solver_rbv" localSheetId="1" hidden="1">1</definedName>
    <definedName name="solver_rel1" localSheetId="1" hidden="1">3</definedName>
    <definedName name="solver_rel10" localSheetId="1" hidden="1">1</definedName>
    <definedName name="solver_rel11" localSheetId="1" hidden="1">1</definedName>
    <definedName name="solver_rel12" localSheetId="1" hidden="1">1</definedName>
    <definedName name="solver_rel2" localSheetId="1" hidden="1">1</definedName>
    <definedName name="solver_rel3" localSheetId="1" hidden="1">1</definedName>
    <definedName name="solver_rel4" localSheetId="1" hidden="1">3</definedName>
    <definedName name="solver_rel5" localSheetId="1" hidden="1">1</definedName>
    <definedName name="solver_rel6" localSheetId="1" hidden="1">1</definedName>
    <definedName name="solver_rel7" localSheetId="1" hidden="1">1</definedName>
    <definedName name="solver_rel8" localSheetId="1" hidden="1">3</definedName>
    <definedName name="solver_rel9" localSheetId="1" hidden="1">1</definedName>
    <definedName name="solver_rhs1" localSheetId="1" hidden="1">'Freigh Loading Plan (LP model)'!$B$12</definedName>
    <definedName name="solver_rhs10" localSheetId="1" hidden="1">'Freigh Loading Plan (LP model)'!$I$18:$I$21</definedName>
    <definedName name="solver_rhs11" localSheetId="1" hidden="1">'Freigh Loading Plan (LP model)'!$I$18:$I$21</definedName>
    <definedName name="solver_rhs12" localSheetId="1" hidden="1">'Freigh Loading Plan (LP model)'!$I$18:$I$21</definedName>
    <definedName name="solver_rhs2" localSheetId="1" hidden="1">'Freigh Loading Plan (LP model)'!$B$13</definedName>
    <definedName name="solver_rhs3" localSheetId="1" hidden="1">'Freigh Loading Plan (LP model)'!$B$9</definedName>
    <definedName name="solver_rhs4" localSheetId="1" hidden="1">'Freigh Loading Plan (LP model)'!$B$10</definedName>
    <definedName name="solver_rhs5" localSheetId="1" hidden="1">'Freigh Loading Plan (LP model)'!$B$25:$E$25</definedName>
    <definedName name="solver_rhs6" localSheetId="1" hidden="1">'Freigh Loading Plan (LP model)'!$B$24:$E$24</definedName>
    <definedName name="solver_rhs7" localSheetId="1" hidden="1">'Freigh Loading Plan (LP model)'!$G$18:$G$21</definedName>
    <definedName name="solver_rhs8" localSheetId="1" hidden="1">'Freigh Loading Plan (LP model)'!$B$12</definedName>
    <definedName name="solver_rhs9" localSheetId="1" hidden="1">'Freigh Loading Plan (LP model)'!$I$18:$I$21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definedName>
    <definedName name="solver_typ" localSheetId="1" hidden="1">1</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3" i="1" l="1"/>
  <c r="C22" i="1"/>
  <c r="B22" i="1"/>
  <c r="I21" i="1"/>
  <c r="I20" i="1"/>
  <c r="I19" i="1"/>
  <c r="H21" i="1"/>
  <c r="H20" i="1"/>
  <c r="H18" i="1"/>
  <c r="H19" i="1"/>
  <c r="F18" i="1"/>
  <c r="C23" i="1" l="1"/>
  <c r="D23" i="1"/>
  <c r="E23" i="1"/>
  <c r="G23" i="1" l="1"/>
  <c r="D22" i="1"/>
  <c r="E22" i="1"/>
  <c r="F19" i="1"/>
  <c r="F20" i="1"/>
  <c r="F21" i="1"/>
  <c r="I18" i="1"/>
  <c r="B10" i="1" l="1"/>
  <c r="B9" i="1"/>
  <c r="G22" i="1"/>
  <c r="B14" i="1"/>
  <c r="I24" i="1"/>
  <c r="I25" i="1" s="1"/>
  <c r="B12" i="1" l="1"/>
  <c r="B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Jason Siu</author>
  </authors>
  <commentList>
    <comment ref="B9" authorId="0" shapeId="0" xr:uid="{284488AA-FC6A-4688-A899-D208B8DFCCF0}">
      <text>
        <r>
          <rPr>
            <b/>
            <sz val="9"/>
            <color indexed="81"/>
            <rFont val="Tahoma"/>
            <family val="2"/>
          </rPr>
          <t>Constraint cell</t>
        </r>
      </text>
    </comment>
    <comment ref="B10" authorId="0" shapeId="0" xr:uid="{6D452F1F-4685-41A9-9FBD-594ACE19DF85}">
      <text>
        <r>
          <rPr>
            <b/>
            <sz val="9"/>
            <color indexed="81"/>
            <rFont val="Tahoma"/>
            <family val="2"/>
          </rPr>
          <t>Constraint cell</t>
        </r>
      </text>
    </comment>
    <comment ref="B12" authorId="0" shapeId="0" xr:uid="{A53F6234-AFDA-40DB-B3A1-AA03F1A8A528}">
      <text>
        <r>
          <rPr>
            <b/>
            <sz val="9"/>
            <color indexed="81"/>
            <rFont val="Tahoma"/>
            <family val="2"/>
          </rPr>
          <t>Constraint cell</t>
        </r>
      </text>
    </comment>
    <comment ref="B13" authorId="0" shapeId="0" xr:uid="{21F09635-7D8B-46B1-A0CD-02D834829062}">
      <text>
        <r>
          <rPr>
            <b/>
            <sz val="9"/>
            <color indexed="81"/>
            <rFont val="Tahoma"/>
            <family val="2"/>
          </rPr>
          <t>Constraint cell</t>
        </r>
      </text>
    </comment>
    <comment ref="B18" authorId="0" shapeId="0" xr:uid="{39CF4DAD-EB2C-4031-9C5A-00B1CF2A3148}">
      <text>
        <r>
          <rPr>
            <b/>
            <sz val="9"/>
            <color indexed="81"/>
            <rFont val="Tahoma"/>
            <family val="2"/>
          </rPr>
          <t>Variable cell</t>
        </r>
      </text>
    </comment>
    <comment ref="C18" authorId="0" shapeId="0" xr:uid="{BD406239-08DB-4AB7-A079-49B557B0109F}">
      <text>
        <r>
          <rPr>
            <b/>
            <sz val="9"/>
            <color indexed="81"/>
            <rFont val="Tahoma"/>
            <family val="2"/>
          </rPr>
          <t>Variable cell</t>
        </r>
      </text>
    </comment>
    <comment ref="D18" authorId="0" shapeId="0" xr:uid="{802501C6-C942-4D72-8CA9-35E11708AD21}">
      <text>
        <r>
          <rPr>
            <b/>
            <sz val="9"/>
            <color indexed="81"/>
            <rFont val="Tahoma"/>
            <family val="2"/>
          </rPr>
          <t>Variable cell</t>
        </r>
      </text>
    </comment>
    <comment ref="E18" authorId="0" shapeId="0" xr:uid="{4758041A-4169-4774-8BCA-AF105DA77EB5}">
      <text>
        <r>
          <rPr>
            <b/>
            <sz val="9"/>
            <color indexed="81"/>
            <rFont val="Tahoma"/>
            <family val="2"/>
          </rPr>
          <t>Variable cell</t>
        </r>
      </text>
    </comment>
    <comment ref="F18" authorId="0" shapeId="0" xr:uid="{3296CBE0-DFA6-4DB1-AF7D-F7415A24B683}">
      <text>
        <r>
          <rPr>
            <b/>
            <sz val="9"/>
            <color indexed="81"/>
            <rFont val="Tahoma"/>
            <family val="2"/>
          </rPr>
          <t>Constraint cell</t>
        </r>
      </text>
    </comment>
    <comment ref="H18" authorId="0" shapeId="0" xr:uid="{23785F58-156C-4E13-A825-08D01D7507E3}">
      <text>
        <r>
          <rPr>
            <b/>
            <sz val="9"/>
            <color indexed="81"/>
            <rFont val="Tahoma"/>
            <family val="2"/>
          </rPr>
          <t>Constraint cell</t>
        </r>
      </text>
    </comment>
    <comment ref="B19" authorId="0" shapeId="0" xr:uid="{8DC777F4-7F8E-4BB7-9A8B-407E027F3D79}">
      <text>
        <r>
          <rPr>
            <b/>
            <sz val="9"/>
            <color indexed="81"/>
            <rFont val="Tahoma"/>
            <family val="2"/>
          </rPr>
          <t>Variable cell</t>
        </r>
      </text>
    </comment>
    <comment ref="C19" authorId="0" shapeId="0" xr:uid="{70895350-DA49-4889-984B-66EA8FDEC27C}">
      <text>
        <r>
          <rPr>
            <b/>
            <sz val="9"/>
            <color indexed="81"/>
            <rFont val="Tahoma"/>
            <family val="2"/>
          </rPr>
          <t>Variable cell</t>
        </r>
      </text>
    </comment>
    <comment ref="D19" authorId="0" shapeId="0" xr:uid="{AE831AAA-ACDB-430B-AFC8-0953918493E5}">
      <text>
        <r>
          <rPr>
            <b/>
            <sz val="9"/>
            <color indexed="81"/>
            <rFont val="Tahoma"/>
            <family val="2"/>
          </rPr>
          <t>Variable cell</t>
        </r>
      </text>
    </comment>
    <comment ref="E19" authorId="0" shapeId="0" xr:uid="{8E30E538-FF72-44F8-9072-13BC68CB6708}">
      <text>
        <r>
          <rPr>
            <b/>
            <sz val="9"/>
            <color indexed="81"/>
            <rFont val="Tahoma"/>
            <family val="2"/>
          </rPr>
          <t>Variable cell</t>
        </r>
      </text>
    </comment>
    <comment ref="F19" authorId="0" shapeId="0" xr:uid="{EA259C77-8836-4141-8AAF-A614C68AAF36}">
      <text>
        <r>
          <rPr>
            <b/>
            <sz val="9"/>
            <color indexed="81"/>
            <rFont val="Tahoma"/>
            <family val="2"/>
          </rPr>
          <t>Constraint cell</t>
        </r>
      </text>
    </comment>
    <comment ref="H19" authorId="0" shapeId="0" xr:uid="{C8BC9FEB-2E7A-4AE2-9257-A78A9A335842}">
      <text>
        <r>
          <rPr>
            <b/>
            <sz val="9"/>
            <color indexed="81"/>
            <rFont val="Tahoma"/>
            <family val="2"/>
          </rPr>
          <t>Constraint cell</t>
        </r>
      </text>
    </comment>
    <comment ref="B20" authorId="0" shapeId="0" xr:uid="{8671DD28-5FF9-424F-949D-39C44B1DCBD3}">
      <text>
        <r>
          <rPr>
            <b/>
            <sz val="9"/>
            <color indexed="81"/>
            <rFont val="Tahoma"/>
            <family val="2"/>
          </rPr>
          <t>Variable cell</t>
        </r>
      </text>
    </comment>
    <comment ref="C20" authorId="0" shapeId="0" xr:uid="{34D34CC9-9795-4B1A-9BBD-A1A3FCC7E54F}">
      <text>
        <r>
          <rPr>
            <b/>
            <sz val="9"/>
            <color indexed="81"/>
            <rFont val="Tahoma"/>
            <family val="2"/>
          </rPr>
          <t>Variable cell</t>
        </r>
      </text>
    </comment>
    <comment ref="D20" authorId="0" shapeId="0" xr:uid="{46D89A39-9DE4-4371-A700-4B67F7E0F2D1}">
      <text>
        <r>
          <rPr>
            <b/>
            <sz val="9"/>
            <color indexed="81"/>
            <rFont val="Tahoma"/>
            <family val="2"/>
          </rPr>
          <t>Variable cell</t>
        </r>
      </text>
    </comment>
    <comment ref="E20" authorId="0" shapeId="0" xr:uid="{AC2CEA2E-A24A-4231-884C-EBAB8C2E0AFB}">
      <text>
        <r>
          <rPr>
            <b/>
            <sz val="9"/>
            <color indexed="81"/>
            <rFont val="Tahoma"/>
            <family val="2"/>
          </rPr>
          <t xml:space="preserve">Variable cell
</t>
        </r>
      </text>
    </comment>
    <comment ref="F20" authorId="0" shapeId="0" xr:uid="{013AFAC7-A438-4E98-92C9-D4B1F16876B9}">
      <text>
        <r>
          <rPr>
            <b/>
            <sz val="9"/>
            <color indexed="81"/>
            <rFont val="Tahoma"/>
            <family val="2"/>
          </rPr>
          <t>Constraint cell</t>
        </r>
      </text>
    </comment>
    <comment ref="H20" authorId="0" shapeId="0" xr:uid="{C2DB42DB-2038-49CF-827A-F175B232ADF5}">
      <text>
        <r>
          <rPr>
            <b/>
            <sz val="9"/>
            <color indexed="81"/>
            <rFont val="Tahoma"/>
            <family val="2"/>
          </rPr>
          <t>Constraint cell</t>
        </r>
      </text>
    </comment>
    <comment ref="B21" authorId="0" shapeId="0" xr:uid="{F0913A76-9FAE-4AEE-B636-023B166CC6E4}">
      <text>
        <r>
          <rPr>
            <b/>
            <sz val="9"/>
            <color indexed="81"/>
            <rFont val="Tahoma"/>
            <family val="2"/>
          </rPr>
          <t>Variable cell</t>
        </r>
      </text>
    </comment>
    <comment ref="C21" authorId="0" shapeId="0" xr:uid="{4A521ABA-D50C-47F4-AE7C-6CC24D2EEC81}">
      <text>
        <r>
          <rPr>
            <b/>
            <sz val="9"/>
            <color indexed="81"/>
            <rFont val="Tahoma"/>
            <family val="2"/>
          </rPr>
          <t>Variable cell</t>
        </r>
      </text>
    </comment>
    <comment ref="D21" authorId="0" shapeId="0" xr:uid="{6117F2EB-A967-4673-8C13-D73FD0B2E7B7}">
      <text>
        <r>
          <rPr>
            <b/>
            <sz val="9"/>
            <color indexed="81"/>
            <rFont val="Tahoma"/>
            <family val="2"/>
          </rPr>
          <t>Variable cell</t>
        </r>
        <r>
          <rPr>
            <sz val="9"/>
            <color indexed="81"/>
            <rFont val="Tahoma"/>
            <family val="2"/>
          </rPr>
          <t xml:space="preserve">
</t>
        </r>
      </text>
    </comment>
    <comment ref="E21" authorId="0" shapeId="0" xr:uid="{3D84C57B-BD80-4D2B-B182-51EFFF1FE623}">
      <text>
        <r>
          <rPr>
            <b/>
            <sz val="9"/>
            <color indexed="81"/>
            <rFont val="Tahoma"/>
            <family val="2"/>
          </rPr>
          <t>Variable cell</t>
        </r>
      </text>
    </comment>
    <comment ref="F21" authorId="0" shapeId="0" xr:uid="{6BD22DE1-303F-4B22-AF48-07CBA9BD333B}">
      <text>
        <r>
          <rPr>
            <b/>
            <sz val="9"/>
            <color indexed="81"/>
            <rFont val="Tahoma"/>
            <family val="2"/>
          </rPr>
          <t>Constraint cell</t>
        </r>
      </text>
    </comment>
    <comment ref="H21" authorId="0" shapeId="0" xr:uid="{5ED2C180-480B-4024-AA95-B20B2526D0AE}">
      <text>
        <r>
          <rPr>
            <b/>
            <sz val="9"/>
            <color indexed="81"/>
            <rFont val="Tahoma"/>
            <family val="2"/>
          </rPr>
          <t>Constraint cell</t>
        </r>
      </text>
    </comment>
    <comment ref="I24" authorId="0" shapeId="0" xr:uid="{F15B654F-3B87-428F-ABF3-F4E964998FB1}">
      <text>
        <r>
          <rPr>
            <b/>
            <sz val="9"/>
            <color indexed="81"/>
            <rFont val="Tahoma"/>
            <family val="2"/>
          </rPr>
          <t>Objective cells</t>
        </r>
      </text>
    </comment>
  </commentList>
</comments>
</file>

<file path=xl/sharedStrings.xml><?xml version="1.0" encoding="utf-8"?>
<sst xmlns="http://schemas.openxmlformats.org/spreadsheetml/2006/main" count="317" uniqueCount="193">
  <si>
    <t>Cargo Type</t>
  </si>
  <si>
    <t>C1</t>
  </si>
  <si>
    <t>C2</t>
  </si>
  <si>
    <t>C3</t>
  </si>
  <si>
    <t>C4</t>
  </si>
  <si>
    <t>Forward</t>
  </si>
  <si>
    <t>Center (port)</t>
  </si>
  <si>
    <t>Center (starboard)</t>
  </si>
  <si>
    <t>Rear</t>
  </si>
  <si>
    <t>Placed (tons)</t>
  </si>
  <si>
    <t>Shipped (tons)</t>
  </si>
  <si>
    <t>Capacity (tons)</t>
  </si>
  <si>
    <t>Available (tons)</t>
  </si>
  <si>
    <t>Available (cubic)</t>
  </si>
  <si>
    <t>Placed (cubic)</t>
  </si>
  <si>
    <t>Capacity (cubic)</t>
  </si>
  <si>
    <t>Shipped (cubic)</t>
  </si>
  <si>
    <t>Max (x0.55)</t>
  </si>
  <si>
    <t>Min (x0.45)</t>
  </si>
  <si>
    <t>Profit w/delay</t>
  </si>
  <si>
    <t>Min Forward/Rear</t>
  </si>
  <si>
    <t>Max Forward/Rear</t>
  </si>
  <si>
    <t>Microsoft Excel 16.0 Sensitivity Report</t>
  </si>
  <si>
    <t>Worksheet: [Assignment 1 - Copy.xlsx]Sheet1</t>
  </si>
  <si>
    <t>Report Created: 2/09/2022 3:54:23 PM</t>
  </si>
  <si>
    <t>Variable Cells</t>
  </si>
  <si>
    <t>Cell</t>
  </si>
  <si>
    <t>Name</t>
  </si>
  <si>
    <t>Final</t>
  </si>
  <si>
    <t>Value</t>
  </si>
  <si>
    <t>Reduced</t>
  </si>
  <si>
    <t>Cost</t>
  </si>
  <si>
    <t>Objective</t>
  </si>
  <si>
    <t>Coefficient</t>
  </si>
  <si>
    <t>Allowable</t>
  </si>
  <si>
    <t>Increase</t>
  </si>
  <si>
    <t>Decrease</t>
  </si>
  <si>
    <t>Constraints</t>
  </si>
  <si>
    <t>Shadow</t>
  </si>
  <si>
    <t>Price</t>
  </si>
  <si>
    <t>Constraint</t>
  </si>
  <si>
    <t>R.H. Side</t>
  </si>
  <si>
    <t>$B$9</t>
  </si>
  <si>
    <t>C1 Forward</t>
  </si>
  <si>
    <t>$C$9</t>
  </si>
  <si>
    <t>C1 Center (port)</t>
  </si>
  <si>
    <t>$D$9</t>
  </si>
  <si>
    <t>C1 Center (starboard)</t>
  </si>
  <si>
    <t>$E$9</t>
  </si>
  <si>
    <t>C1 Rear</t>
  </si>
  <si>
    <t>$B$10</t>
  </si>
  <si>
    <t>C2 Forward</t>
  </si>
  <si>
    <t>$C$10</t>
  </si>
  <si>
    <t>C2 Center (port)</t>
  </si>
  <si>
    <t>$D$10</t>
  </si>
  <si>
    <t>C2 Center (starboard)</t>
  </si>
  <si>
    <t>$E$10</t>
  </si>
  <si>
    <t>C2 Rear</t>
  </si>
  <si>
    <t>$B$11</t>
  </si>
  <si>
    <t>C3 Forward</t>
  </si>
  <si>
    <t>$C$11</t>
  </si>
  <si>
    <t>C3 Center (port)</t>
  </si>
  <si>
    <t>$D$11</t>
  </si>
  <si>
    <t>C3 Center (starboard)</t>
  </si>
  <si>
    <t>$E$11</t>
  </si>
  <si>
    <t>C3 Rear</t>
  </si>
  <si>
    <t>$B$12</t>
  </si>
  <si>
    <t>C4 Forward</t>
  </si>
  <si>
    <t>$C$12</t>
  </si>
  <si>
    <t>C4 Center (port)</t>
  </si>
  <si>
    <t>$D$12</t>
  </si>
  <si>
    <t>C4 Center (starboard)</t>
  </si>
  <si>
    <t>$E$12</t>
  </si>
  <si>
    <t>C4 Rear</t>
  </si>
  <si>
    <t>$B$13</t>
  </si>
  <si>
    <t>Placed (tons) Forward</t>
  </si>
  <si>
    <t>$C$13</t>
  </si>
  <si>
    <t>Placed (tons) Center (port)</t>
  </si>
  <si>
    <t>$D$13</t>
  </si>
  <si>
    <t>Placed (tons) Center (starboard)</t>
  </si>
  <si>
    <t>$E$13</t>
  </si>
  <si>
    <t>Placed (tons) Rear</t>
  </si>
  <si>
    <t>$B$14</t>
  </si>
  <si>
    <t>Placed (cubic) Forward</t>
  </si>
  <si>
    <t>$C$14</t>
  </si>
  <si>
    <t>Placed (cubic) Center (port)</t>
  </si>
  <si>
    <t>$D$14</t>
  </si>
  <si>
    <t>Placed (cubic) Center (starboard)</t>
  </si>
  <si>
    <t>$E$14</t>
  </si>
  <si>
    <t>Placed (cubic) Rear</t>
  </si>
  <si>
    <t>$B$24</t>
  </si>
  <si>
    <t>Center hold total (tons) Tons</t>
  </si>
  <si>
    <t>$F$9</t>
  </si>
  <si>
    <t>C1 Shipped (tons)</t>
  </si>
  <si>
    <t>$F$10</t>
  </si>
  <si>
    <t>C2 Shipped (tons)</t>
  </si>
  <si>
    <t>$F$11</t>
  </si>
  <si>
    <t>C3 Shipped (tons)</t>
  </si>
  <si>
    <t>$F$12</t>
  </si>
  <si>
    <t>C4 Shipped (tons)</t>
  </si>
  <si>
    <t>Total placed tons</t>
  </si>
  <si>
    <t>Total placed cubic</t>
  </si>
  <si>
    <t>Profit per ton ($)</t>
  </si>
  <si>
    <t>Volume per ton (cubic)</t>
  </si>
  <si>
    <t>Microsoft Excel 16.0 Answer Report</t>
  </si>
  <si>
    <t>Worksheet: [Assignment 1 - Copy.xlsx]Freigh Loading Plan (LP model)</t>
  </si>
  <si>
    <t>Report Created: 2/09/2022 4:47:36 PM</t>
  </si>
  <si>
    <t>Result: Solver found a solution.  All Constraints and optimality conditions are satisfied.</t>
  </si>
  <si>
    <t>Solver Engine</t>
  </si>
  <si>
    <t>Engine: Simplex LP</t>
  </si>
  <si>
    <t>Solution Time: 0.062 Seconds.</t>
  </si>
  <si>
    <t>Iterations: 13 Subproblems: 0</t>
  </si>
  <si>
    <t>Solver Options</t>
  </si>
  <si>
    <t>Max Time Unlimited,  Iterations Unlimited, Precision 0.000001, Use Automatic Scaling</t>
  </si>
  <si>
    <t>Max Subproblems Unlimited, Max Integer Sols Unlimited, Integer Tolerance 0%, Assume NonNegative</t>
  </si>
  <si>
    <t>Objective Cell (Max)</t>
  </si>
  <si>
    <t>Original Value</t>
  </si>
  <si>
    <t>Final Value</t>
  </si>
  <si>
    <t>Integer</t>
  </si>
  <si>
    <t>Cell Value</t>
  </si>
  <si>
    <t>Formula</t>
  </si>
  <si>
    <t>Status</t>
  </si>
  <si>
    <t>Slack</t>
  </si>
  <si>
    <t>$H$18</t>
  </si>
  <si>
    <t>Profit  Shipped (cubic)</t>
  </si>
  <si>
    <t>Contin</t>
  </si>
  <si>
    <t>$B$13&lt;=$B$19</t>
  </si>
  <si>
    <t>Not Binding</t>
  </si>
  <si>
    <t>$B$13&gt;=$B$20</t>
  </si>
  <si>
    <t>Binding</t>
  </si>
  <si>
    <t>$B$13&lt;=$B$16</t>
  </si>
  <si>
    <t>$C$13&lt;=$C$16</t>
  </si>
  <si>
    <t>$D$13&lt;=$D$16</t>
  </si>
  <si>
    <t>$E$13&lt;=$E$16</t>
  </si>
  <si>
    <t>$B$14&lt;=$B$15</t>
  </si>
  <si>
    <t>$C$14&lt;=$C$15</t>
  </si>
  <si>
    <t>$D$14&lt;=$D$15</t>
  </si>
  <si>
    <t>$E$14&lt;=$E$15</t>
  </si>
  <si>
    <t>$B$24&lt;=$B$23</t>
  </si>
  <si>
    <t>$B$24&gt;=$B$22</t>
  </si>
  <si>
    <t>$F$9&lt;=$G$9</t>
  </si>
  <si>
    <t>$F$10&lt;=$G$10</t>
  </si>
  <si>
    <t>$F$11&lt;=$G$11</t>
  </si>
  <si>
    <t>$F$12&lt;=$G$12</t>
  </si>
  <si>
    <t xml:space="preserve">Maximise Profit </t>
  </si>
  <si>
    <t xml:space="preserve">1) What are the optimal amounts of cargo types transported in each hold of the Noyina and the optimal value for total profit for Southern Light Logistics (SLL)? </t>
  </si>
  <si>
    <t>2) Are there alternate optimal solutions to the freight loading plan? Explain your answer. </t>
  </si>
  <si>
    <t>Values of zero (0) in “Allowable Increase” or “Allowable Decrease” columns for the variable cells indicate that an alternate optimal solution exists. From our sensitivity report, most cargo type in the different cargo hold has alternative optimal solution except: </t>
  </si>
  <si>
    <t>cargo type C2 in cargo hold center (port)</t>
  </si>
  <si>
    <t>cargo type C3 in cargo hold forward</t>
  </si>
  <si>
    <t>cargo type C3 in cargo hold center (port)</t>
  </si>
  <si>
    <t>cargo type C4 in cargo hold rear</t>
  </si>
  <si>
    <t>3) Is the solution degenerate? Explain your answer. </t>
  </si>
  <si>
    <t>Based on the sensitivity report, none of the constraint cells have allowable increase or decrease is zero (0) and thus, we can conclude that the solution is not degenerate</t>
  </si>
  <si>
    <t xml:space="preserve">SLL can transport all the cargo amounts as required by the AAD since based on the constraint table from the answer report, each shipped cargo type is binding with 0 slack meaning all cargo amounts have been shipped. </t>
  </si>
  <si>
    <t xml:space="preserve">Similarly, from the sensitivity report the final value for each cargo type matches the constraint R.H. side indicating all cargo types has been shipped. </t>
  </si>
  <si>
    <t>5) If the profit per ton of “Scientific Support” (C3) cargo goes up by $5 would the optimal solution change? Explain your answer.</t>
  </si>
  <si>
    <t>Allowable increase in variable cells table under sensitivity report shows the amount of change without affecting optimal solution.</t>
  </si>
  <si>
    <t>To determine if an increase of $5 in profit per on will change the optimal solution, we have summed the allowable increase of C3 cargo type in each cargo hold.</t>
  </si>
  <si>
    <t xml:space="preserve">Since the $5 profit increase is greater than the summed allowable increase, there will be a change to the optimal solution. </t>
  </si>
  <si>
    <r>
      <t xml:space="preserve">4) Can Southern Light Logistics (SLL) transport </t>
    </r>
    <r>
      <rPr>
        <i/>
        <u/>
        <sz val="11"/>
        <color rgb="FF000000"/>
        <rFont val="Arial"/>
        <family val="2"/>
      </rPr>
      <t>all of the cargo amounts as required by the AAD</t>
    </r>
    <r>
      <rPr>
        <u/>
        <sz val="11"/>
        <color rgb="FF000000"/>
        <rFont val="Arial"/>
        <family val="2"/>
      </rPr>
      <t xml:space="preserve">? What are the marginal values of each loaded cargo type? </t>
    </r>
  </si>
  <si>
    <t>6) If the ship is delayed by two days due to the current maintenance issue requiring additional time, comment on any changes to the optimal solution.</t>
  </si>
  <si>
    <t>The optimal solution will not change due to the ship being delayed however, the objective function/ total profit will decrease by 20%.</t>
  </si>
  <si>
    <t>7) An urgent request to AAD from Mawson Station with regard to an ongoing scientific experiment has added a further 100 tons of “Scientific Support” cargo. Comment on possibilities for this to be accommodated by SLL and the impact over total profit.</t>
  </si>
  <si>
    <t>100 tons is within the allowable increase of 125.58 (2 d.p) to C3 shipped under the constraint table in the sensitivity report.</t>
  </si>
  <si>
    <t>This means that the extra tons can be accommodated by SLL and would lead to an increase in profit by $65,000 (calculated by 100 tons x 65 shadow price per unit).</t>
  </si>
  <si>
    <t>8) If certain reconfigurations can be made on board using hired labour to increase the weight capacity of the two center holds by 100 tons each, should SLL go ahead with that process?</t>
  </si>
  <si>
    <t>Under the constraint table of the answer report, the status for placed cargo in the two center holds are non-binding, meaning there is an excess supply.</t>
  </si>
  <si>
    <t>Therefore, an increase in the weight capacity for these two center holds would not make any difference and SSL should not go ahead with that process.</t>
  </si>
  <si>
    <t>9) The maintenance engineers have advised SLL that 250 tons of extra equipment need to be carried onboard the Noyina on this voyage with regard to the ship’s ongoing maintenance issue.</t>
  </si>
  <si>
    <t xml:space="preserve">It is decided that the Center Port hold would be the most convenient place to store the equipment. Comment on any effects this has to the solution (Amounts freighted for the AAD) and the total achievable profit. </t>
  </si>
  <si>
    <t xml:space="preserve">Allowable increase is towards infinity (when E+30) and any increase such as 250 tons would be within the allowable increase. </t>
  </si>
  <si>
    <t xml:space="preserve">This means that the optimal solution will not change. However, since the shadow price for the center holds are 0, adding more equipment will not increase the total achievable profit. </t>
  </si>
  <si>
    <t>10) A new crane is added to the forward deck of the Noyina altering balance considerations. The new requirement is that the Forward cargo hold weight be within 10% of the rear cargo hold weight. Discuss on any impacts to the solution.</t>
  </si>
  <si>
    <t>The optimal amount of cargo type C1 in forward hold is 1744.23 tons (2d.p), 873.33 tons (2d.p) in center port hold, 350 tons in center starboard hold and 1832.43 tons (2d.p) in rear hold.</t>
  </si>
  <si>
    <t>The optimal amount of cargo type C2 in forward hold is 0 tons, 0 tons in center port hold, 2500 tons in center starboard hold and 0 tons in rear hold.</t>
  </si>
  <si>
    <t>The optimal amount of cargo type C3 in forward hold is 0 tons, 0 tons in center port hold, 0 tons in center starboard hold and 1200 tons in rear hold.</t>
  </si>
  <si>
    <t>The optimal amount of cargo type C4 in forward hold is 833.33 tons (2d.p), 866.67 tons (2d.p) in center port hold, 0 tons in center starboard hold and 0 tons in rear hold.</t>
  </si>
  <si>
    <t>The new requirements of changing the holding weight  of forward cargo to be within 10% of rear cargo would change the optimal values of the different cargo types in each cargo hold but will not change the optimal profit objective function.</t>
  </si>
  <si>
    <t>The reason being that since both the forward hold and rear hold are non-binding and have slack, decreasing the allowable weight would just result in the reallocation of cargo from the rear to the forward hold.</t>
  </si>
  <si>
    <t>As seen by the figure above, when the cargo hold weights have been adjusted to the new requirement, the maximised profit does not change. On the otherhand, the optimal amount of cargo type C1 in rear hold has been allocated towards the forward hold.</t>
  </si>
  <si>
    <t>Total center cargo holds constraint (tons)</t>
  </si>
  <si>
    <t>Center hold total</t>
  </si>
  <si>
    <t>Forward cargo holds constraint (tons)</t>
  </si>
  <si>
    <t>Contribution list</t>
  </si>
  <si>
    <t>Tasks</t>
  </si>
  <si>
    <t>Percentage</t>
  </si>
  <si>
    <t xml:space="preserve">Jason </t>
  </si>
  <si>
    <t>Derek</t>
  </si>
  <si>
    <t>Excel model</t>
  </si>
  <si>
    <t>Jing</t>
  </si>
  <si>
    <t>Excel model, document edit</t>
  </si>
  <si>
    <t>On the otherhand, the optimal amount of cargo type C1 in rear hold has been allocated towards the forward hold, increasing C1 in forward hold to 1824.04 (2 d.p) tons and decreasing C1 in rear hold to 1752.63 (2 d.p) tons.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</si>
</sst>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quot;$&quot;* #,##0.00_-;\-&quot;$&quot;* #,##0.00_-;_-&quot;$&quot;* &quot;-&quot;??_-;_-@_-"/>
  </numFmts>
  <fonts count="17" x14ac:knownFonts="1">
    <font>
      <sz val="11"/>
      <color theme="1"/>
      <name val="Calibri"/>
      <family val="2"/>
      <scheme val="minor"/>
    </font>
    <font>
      <sz val="10"/>
      <name val="Arial"/>
      <family val="2"/>
    </font>
    <font>
      <b/>
      <sz val="11"/>
      <color theme="1"/>
      <name val="Calibri"/>
      <family val="2"/>
      <scheme val="minor"/>
    </font>
    <font>
      <b/>
      <sz val="11"/>
      <color indexed="18"/>
      <name val="Calibri"/>
      <family val="2"/>
      <scheme val="minor"/>
    </font>
    <font>
      <sz val="12"/>
      <color theme="1"/>
      <name val="Calibri"/>
      <family val="2"/>
      <scheme val="minor"/>
    </font>
    <font>
      <sz val="12"/>
      <name val="Calibri"/>
      <family val="2"/>
      <scheme val="minor"/>
    </font>
    <font>
      <sz val="11"/>
      <color rgb="FF000000"/>
      <name val="Arial"/>
      <family val="2"/>
    </font>
    <font>
      <u/>
      <sz val="11"/>
      <color rgb="FF000000"/>
      <name val="Arial"/>
      <family val="2"/>
    </font>
    <font>
      <u/>
      <sz val="11"/>
      <color theme="1"/>
      <name val="Calibri"/>
      <family val="2"/>
      <scheme val="minor"/>
    </font>
    <font>
      <i/>
      <u/>
      <sz val="11"/>
      <color rgb="FF000000"/>
      <name val="Arial"/>
      <family val="2"/>
    </font>
    <font>
      <b/>
      <u/>
      <sz val="11"/>
      <color indexed="18"/>
      <name val="Calibri"/>
      <family val="2"/>
      <scheme val="minor"/>
    </font>
    <font>
      <sz val="9"/>
      <color indexed="81"/>
      <name val="Tahoma"/>
      <family val="2"/>
    </font>
    <font>
      <b/>
      <sz val="9"/>
      <color indexed="81"/>
      <name val="Tahoma"/>
      <family val="2"/>
    </font>
    <font>
      <b/>
      <sz val="12"/>
      <color theme="1"/>
      <name val="Calibri"/>
      <family val="2"/>
      <scheme val="minor"/>
    </font>
    <font>
      <sz val="11"/>
      <color theme="1"/>
      <name val="Calibri"/>
      <family val="2"/>
      <scheme val="minor"/>
    </font>
    <font>
      <b/>
      <sz val="12"/>
      <color rgb="FFFF0000"/>
      <name val="Calibri"/>
      <family val="2"/>
      <scheme val="minor"/>
    </font>
    <font>
      <b/>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right style="thin">
        <color indexed="64"/>
      </right>
      <top style="thin">
        <color indexed="64"/>
      </top>
      <bottom style="thin">
        <color indexed="64"/>
      </bottom>
      <diagonal/>
    </border>
    <border>
      <left/>
      <right/>
      <top style="medium">
        <color indexed="23"/>
      </top>
      <bottom style="medium">
        <color indexed="23"/>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dotted">
        <color indexed="64"/>
      </left>
      <right style="dotted">
        <color indexed="64"/>
      </right>
      <top style="dotted">
        <color indexed="64"/>
      </top>
      <bottom style="dotted">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dotted">
        <color indexed="64"/>
      </top>
      <bottom style="thin">
        <color indexed="64"/>
      </bottom>
      <diagonal/>
    </border>
    <border>
      <left style="dotted">
        <color indexed="64"/>
      </left>
      <right style="dotted">
        <color indexed="64"/>
      </right>
      <top/>
      <bottom/>
      <diagonal/>
    </border>
    <border>
      <left/>
      <right style="dotted">
        <color indexed="64"/>
      </right>
      <top style="dotted">
        <color indexed="64"/>
      </top>
      <bottom style="dotted">
        <color indexed="64"/>
      </bottom>
      <diagonal/>
    </border>
    <border>
      <left/>
      <right style="dotted">
        <color indexed="64"/>
      </right>
      <top style="dotted">
        <color indexed="64"/>
      </top>
      <bottom/>
      <diagonal/>
    </border>
    <border>
      <left style="dotted">
        <color indexed="64"/>
      </left>
      <right style="dotted">
        <color indexed="64"/>
      </right>
      <top style="dotted">
        <color indexed="64"/>
      </top>
      <bottom/>
      <diagonal/>
    </border>
    <border>
      <left style="double">
        <color indexed="64"/>
      </left>
      <right style="double">
        <color indexed="64"/>
      </right>
      <top style="double">
        <color indexed="64"/>
      </top>
      <bottom style="double">
        <color indexed="64"/>
      </bottom>
      <diagonal/>
    </border>
  </borders>
  <cellStyleXfs count="2">
    <xf numFmtId="0" fontId="0" fillId="0" borderId="0"/>
    <xf numFmtId="165" fontId="14" fillId="0" borderId="0" applyFont="0" applyFill="0" applyBorder="0" applyAlignment="0" applyProtection="0"/>
  </cellStyleXfs>
  <cellXfs count="52">
    <xf numFmtId="0" fontId="0" fillId="0" borderId="0" xfId="0"/>
    <xf numFmtId="0" fontId="2" fillId="0" borderId="0" xfId="0" applyFont="1"/>
    <xf numFmtId="0" fontId="0" fillId="0" borderId="4" xfId="0" applyBorder="1"/>
    <xf numFmtId="0" fontId="0" fillId="0" borderId="5" xfId="0" applyBorder="1"/>
    <xf numFmtId="0" fontId="3" fillId="0" borderId="2" xfId="0" applyFont="1" applyBorder="1" applyAlignment="1">
      <alignment horizontal="center"/>
    </xf>
    <xf numFmtId="0" fontId="3" fillId="0" borderId="3" xfId="0" applyFont="1" applyBorder="1" applyAlignment="1">
      <alignment horizontal="center"/>
    </xf>
    <xf numFmtId="0" fontId="3" fillId="0" borderId="7" xfId="0" applyFont="1" applyBorder="1" applyAlignment="1">
      <alignment horizontal="center"/>
    </xf>
    <xf numFmtId="11" fontId="0" fillId="0" borderId="4" xfId="0" applyNumberFormat="1" applyBorder="1"/>
    <xf numFmtId="11" fontId="0" fillId="0" borderId="5" xfId="0" applyNumberFormat="1" applyBorder="1"/>
    <xf numFmtId="0" fontId="3" fillId="0" borderId="0" xfId="0" applyFont="1" applyAlignment="1">
      <alignment horizontal="center"/>
    </xf>
    <xf numFmtId="0" fontId="6" fillId="0" borderId="0" xfId="0" applyFont="1"/>
    <xf numFmtId="0" fontId="6" fillId="0" borderId="0" xfId="0" applyFont="1" applyAlignment="1">
      <alignment vertical="center"/>
    </xf>
    <xf numFmtId="0" fontId="6" fillId="0" borderId="0" xfId="0" applyFont="1" applyAlignment="1">
      <alignment horizontal="left" vertical="center" indent="1"/>
    </xf>
    <xf numFmtId="0" fontId="7" fillId="0" borderId="0" xfId="0" applyFont="1"/>
    <xf numFmtId="0" fontId="8" fillId="0" borderId="0" xfId="0" applyFont="1"/>
    <xf numFmtId="0" fontId="10" fillId="0" borderId="0" xfId="0" applyFont="1" applyAlignment="1">
      <alignment horizontal="center"/>
    </xf>
    <xf numFmtId="0" fontId="7" fillId="0" borderId="0" xfId="0" applyFont="1" applyAlignment="1">
      <alignment vertical="center"/>
    </xf>
    <xf numFmtId="0" fontId="0" fillId="0" borderId="0" xfId="0" applyFont="1"/>
    <xf numFmtId="0" fontId="4" fillId="0" borderId="1" xfId="0" applyFont="1" applyFill="1" applyBorder="1" applyAlignment="1">
      <alignment horizontal="center"/>
    </xf>
    <xf numFmtId="0" fontId="13" fillId="0" borderId="1" xfId="0" applyFont="1" applyFill="1" applyBorder="1" applyAlignment="1">
      <alignment horizontal="center"/>
    </xf>
    <xf numFmtId="0" fontId="0" fillId="0" borderId="0" xfId="0" applyFill="1" applyAlignment="1">
      <alignment horizontal="center"/>
    </xf>
    <xf numFmtId="0" fontId="0" fillId="0" borderId="0" xfId="0" applyFill="1"/>
    <xf numFmtId="0" fontId="4" fillId="0" borderId="0" xfId="0" applyFont="1" applyFill="1" applyBorder="1" applyAlignment="1">
      <alignment horizontal="center"/>
    </xf>
    <xf numFmtId="0" fontId="4" fillId="0" borderId="9" xfId="0" applyFont="1" applyFill="1" applyBorder="1" applyAlignment="1">
      <alignment horizontal="center"/>
    </xf>
    <xf numFmtId="0" fontId="13" fillId="0" borderId="6" xfId="0" applyFont="1" applyFill="1" applyBorder="1" applyAlignment="1">
      <alignment horizontal="center" vertical="center"/>
    </xf>
    <xf numFmtId="0" fontId="13" fillId="0" borderId="1" xfId="0" applyFont="1" applyFill="1" applyBorder="1" applyAlignment="1">
      <alignment horizontal="center" vertical="center"/>
    </xf>
    <xf numFmtId="0" fontId="4" fillId="0" borderId="8" xfId="0" applyFont="1" applyFill="1" applyBorder="1" applyAlignment="1">
      <alignment horizontal="center"/>
    </xf>
    <xf numFmtId="0" fontId="5" fillId="0" borderId="1" xfId="0" applyFont="1" applyFill="1" applyBorder="1" applyAlignment="1">
      <alignment horizontal="center"/>
    </xf>
    <xf numFmtId="0" fontId="4" fillId="0" borderId="0" xfId="0" applyFont="1" applyFill="1" applyAlignment="1">
      <alignment horizontal="center"/>
    </xf>
    <xf numFmtId="0" fontId="1" fillId="0" borderId="0" xfId="0" applyFont="1" applyFill="1" applyAlignment="1">
      <alignment horizontal="center"/>
    </xf>
    <xf numFmtId="0" fontId="15" fillId="0" borderId="1" xfId="0" applyFont="1" applyFill="1" applyBorder="1" applyAlignment="1">
      <alignment horizontal="center"/>
    </xf>
    <xf numFmtId="0" fontId="13" fillId="0" borderId="12" xfId="0" applyFont="1" applyFill="1" applyBorder="1" applyAlignment="1">
      <alignment horizontal="center"/>
    </xf>
    <xf numFmtId="0" fontId="4" fillId="0" borderId="6" xfId="0" applyFont="1" applyFill="1" applyBorder="1" applyAlignment="1">
      <alignment horizontal="center"/>
    </xf>
    <xf numFmtId="0" fontId="13" fillId="0" borderId="13" xfId="0" applyFont="1" applyFill="1" applyBorder="1" applyAlignment="1">
      <alignment horizontal="center" vertical="center"/>
    </xf>
    <xf numFmtId="0" fontId="13" fillId="0" borderId="14" xfId="0" applyFont="1" applyFill="1" applyBorder="1" applyAlignment="1">
      <alignment horizontal="center" vertical="center"/>
    </xf>
    <xf numFmtId="0" fontId="13" fillId="0" borderId="10" xfId="0" applyFont="1" applyFill="1" applyBorder="1" applyAlignment="1">
      <alignment horizontal="center"/>
    </xf>
    <xf numFmtId="0" fontId="13" fillId="0" borderId="15" xfId="0" applyFont="1" applyFill="1" applyBorder="1" applyAlignment="1">
      <alignment horizontal="center"/>
    </xf>
    <xf numFmtId="0" fontId="15" fillId="3" borderId="11" xfId="0" applyFont="1" applyFill="1" applyBorder="1" applyAlignment="1">
      <alignment horizontal="center"/>
    </xf>
    <xf numFmtId="0" fontId="15" fillId="3" borderId="17" xfId="0" applyFont="1" applyFill="1" applyBorder="1" applyAlignment="1">
      <alignment horizontal="center"/>
    </xf>
    <xf numFmtId="0" fontId="15" fillId="3" borderId="18" xfId="0" applyFont="1" applyFill="1" applyBorder="1" applyAlignment="1">
      <alignment horizontal="center"/>
    </xf>
    <xf numFmtId="0" fontId="15" fillId="3" borderId="19" xfId="0" applyFont="1" applyFill="1" applyBorder="1" applyAlignment="1">
      <alignment horizontal="center"/>
    </xf>
    <xf numFmtId="0" fontId="15" fillId="3" borderId="20" xfId="0" applyFont="1" applyFill="1" applyBorder="1" applyAlignment="1">
      <alignment horizontal="center"/>
    </xf>
    <xf numFmtId="0" fontId="0" fillId="0" borderId="0" xfId="0" applyFill="1" applyBorder="1" applyAlignment="1">
      <alignment horizontal="center"/>
    </xf>
    <xf numFmtId="0" fontId="0" fillId="0" borderId="0" xfId="0" applyFill="1" applyBorder="1"/>
    <xf numFmtId="0" fontId="13" fillId="0" borderId="6" xfId="0" applyFont="1" applyFill="1" applyBorder="1" applyAlignment="1">
      <alignment horizontal="center"/>
    </xf>
    <xf numFmtId="0" fontId="4" fillId="0" borderId="16" xfId="0" applyFont="1" applyFill="1" applyBorder="1" applyAlignment="1">
      <alignment horizontal="center"/>
    </xf>
    <xf numFmtId="164" fontId="13" fillId="2" borderId="8" xfId="0" applyNumberFormat="1" applyFont="1" applyFill="1" applyBorder="1" applyAlignment="1">
      <alignment horizontal="center"/>
    </xf>
    <xf numFmtId="164" fontId="13" fillId="2" borderId="21" xfId="0" applyNumberFormat="1" applyFont="1" applyFill="1" applyBorder="1" applyAlignment="1">
      <alignment horizontal="center"/>
    </xf>
    <xf numFmtId="0" fontId="16" fillId="0" borderId="0" xfId="0" applyFont="1"/>
    <xf numFmtId="0" fontId="0" fillId="0" borderId="0" xfId="0"/>
    <xf numFmtId="0" fontId="13" fillId="0" borderId="10" xfId="0" applyFont="1" applyFill="1" applyBorder="1" applyAlignment="1">
      <alignment horizontal="center"/>
    </xf>
    <xf numFmtId="0" fontId="13" fillId="0" borderId="6" xfId="0" applyFont="1" applyFill="1" applyBorder="1" applyAlignment="1">
      <alignment horizontal="center"/>
    </xf>
  </cellXfs>
  <cellStyles count="2">
    <cellStyle name="Currency 2" xfId="1" xr:uid="{EBF9CF3D-E2DF-4AE2-8B74-83109418A10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1820884" cy="374141"/>
    <xdr:sp macro="" textlink="">
      <xdr:nvSpPr>
        <xdr:cNvPr id="2" name="TextBox 1">
          <a:extLst>
            <a:ext uri="{FF2B5EF4-FFF2-40B4-BE49-F238E27FC236}">
              <a16:creationId xmlns:a16="http://schemas.microsoft.com/office/drawing/2014/main" id="{FA4017E9-FA1A-4818-8FC0-BF78E676F3B4}"/>
            </a:ext>
          </a:extLst>
        </xdr:cNvPr>
        <xdr:cNvSpPr txBox="1"/>
      </xdr:nvSpPr>
      <xdr:spPr>
        <a:xfrm>
          <a:off x="140804" y="190500"/>
          <a:ext cx="1820884"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800" b="1"/>
            <a:t>Case </a:t>
          </a:r>
          <a:r>
            <a:rPr lang="en-US" sz="1800" b="1"/>
            <a:t>description:</a:t>
          </a:r>
          <a:endParaRPr lang="en-GB" sz="1800" b="1"/>
        </a:p>
      </xdr:txBody>
    </xdr:sp>
    <xdr:clientData/>
  </xdr:oneCellAnchor>
  <xdr:oneCellAnchor>
    <xdr:from>
      <xdr:col>1</xdr:col>
      <xdr:colOff>197945</xdr:colOff>
      <xdr:row>2</xdr:row>
      <xdr:rowOff>118340</xdr:rowOff>
    </xdr:from>
    <xdr:ext cx="8555820" cy="3521556"/>
    <xdr:sp macro="" textlink="">
      <xdr:nvSpPr>
        <xdr:cNvPr id="3" name="TextBox 2">
          <a:extLst>
            <a:ext uri="{FF2B5EF4-FFF2-40B4-BE49-F238E27FC236}">
              <a16:creationId xmlns:a16="http://schemas.microsoft.com/office/drawing/2014/main" id="{B05017FF-6FB2-4710-A380-E948B1A5AF2C}"/>
            </a:ext>
          </a:extLst>
        </xdr:cNvPr>
        <xdr:cNvSpPr txBox="1"/>
      </xdr:nvSpPr>
      <xdr:spPr>
        <a:xfrm>
          <a:off x="338749" y="499340"/>
          <a:ext cx="8555820" cy="35215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500" b="1"/>
            <a:t>Background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t>The </a:t>
          </a:r>
          <a:r>
            <a:rPr lang="en-GB" sz="1100">
              <a:solidFill>
                <a:schemeClr val="tx1"/>
              </a:solidFill>
              <a:effectLst/>
              <a:latin typeface="+mn-lt"/>
              <a:ea typeface="+mn-ea"/>
              <a:cs typeface="+mn-cs"/>
            </a:rPr>
            <a:t>Australia’s Antarctic Program </a:t>
          </a:r>
          <a:r>
            <a:rPr lang="en-GB" sz="1100" baseline="0">
              <a:solidFill>
                <a:schemeClr val="tx1"/>
              </a:solidFill>
              <a:effectLst/>
              <a:latin typeface="+mn-lt"/>
              <a:ea typeface="+mn-ea"/>
              <a:cs typeface="+mn-cs"/>
            </a:rPr>
            <a:t> — </a:t>
          </a:r>
          <a:r>
            <a:rPr lang="en-GB" sz="1100">
              <a:solidFill>
                <a:schemeClr val="tx1"/>
              </a:solidFill>
              <a:effectLst/>
              <a:latin typeface="+mn-lt"/>
              <a:ea typeface="+mn-ea"/>
              <a:cs typeface="+mn-cs"/>
            </a:rPr>
            <a:t>managed and delivered</a:t>
          </a:r>
          <a:r>
            <a:rPr lang="en-GB" sz="1100" baseline="0">
              <a:solidFill>
                <a:schemeClr val="tx1"/>
              </a:solidFill>
              <a:effectLst/>
              <a:latin typeface="+mn-lt"/>
              <a:ea typeface="+mn-ea"/>
              <a:cs typeface="+mn-cs"/>
            </a:rPr>
            <a:t> by </a:t>
          </a:r>
          <a:r>
            <a:rPr lang="en-GB" sz="1100">
              <a:solidFill>
                <a:schemeClr val="tx1"/>
              </a:solidFill>
              <a:effectLst/>
              <a:latin typeface="+mn-lt"/>
              <a:ea typeface="+mn-ea"/>
              <a:cs typeface="+mn-cs"/>
            </a:rPr>
            <a:t>The Australian Antarctic Division (AAD) </a:t>
          </a:r>
          <a:r>
            <a:rPr lang="en-GB" sz="1100" baseline="0">
              <a:solidFill>
                <a:schemeClr val="tx1"/>
              </a:solidFill>
              <a:effectLst/>
              <a:latin typeface="+mn-lt"/>
              <a:ea typeface="+mn-ea"/>
              <a:cs typeface="+mn-cs"/>
            </a:rPr>
            <a:t>— is t</a:t>
          </a:r>
          <a:r>
            <a:rPr lang="en-GB" sz="1100">
              <a:solidFill>
                <a:schemeClr val="tx1"/>
              </a:solidFill>
              <a:effectLst/>
              <a:latin typeface="+mn-lt"/>
              <a:ea typeface="+mn-ea"/>
              <a:cs typeface="+mn-cs"/>
            </a:rPr>
            <a:t>hree year-round research program. There are three</a:t>
          </a:r>
          <a:r>
            <a:rPr lang="en-GB" sz="1100" baseline="0">
              <a:solidFill>
                <a:schemeClr val="tx1"/>
              </a:solidFill>
              <a:effectLst/>
              <a:latin typeface="+mn-lt"/>
              <a:ea typeface="+mn-ea"/>
              <a:cs typeface="+mn-cs"/>
            </a:rPr>
            <a:t> research stations — namely </a:t>
          </a:r>
          <a:r>
            <a:rPr lang="en-GB" sz="1100">
              <a:solidFill>
                <a:schemeClr val="tx1"/>
              </a:solidFill>
              <a:effectLst/>
              <a:latin typeface="+mn-lt"/>
              <a:ea typeface="+mn-ea"/>
              <a:cs typeface="+mn-cs"/>
            </a:rPr>
            <a:t>Casey, Davis, and Mawson</a:t>
          </a:r>
          <a:r>
            <a:rPr lang="en-GB" sz="1100" baseline="0">
              <a:solidFill>
                <a:schemeClr val="tx1"/>
              </a:solidFill>
              <a:effectLst/>
              <a:latin typeface="+mn-lt"/>
              <a:ea typeface="+mn-ea"/>
              <a:cs typeface="+mn-cs"/>
            </a:rPr>
            <a:t> — </a:t>
          </a:r>
          <a:r>
            <a:rPr lang="en-GB" sz="1100">
              <a:solidFill>
                <a:schemeClr val="tx1"/>
              </a:solidFill>
              <a:effectLst/>
              <a:latin typeface="+mn-lt"/>
              <a:ea typeface="+mn-ea"/>
              <a:cs typeface="+mn-cs"/>
            </a:rPr>
            <a:t> are maintained in Antarctica to run scientific and logistical operations together with a station at the sub-Antarctic Macquarie Island.  </a:t>
          </a:r>
          <a:r>
            <a:rPr lang="en-GB" sz="1100"/>
            <a:t>Each year the AAD charters ships and vessels for resupply and transport operations to these station bases.</a:t>
          </a:r>
          <a:r>
            <a:rPr lang="en-GB" sz="1100">
              <a:solidFill>
                <a:schemeClr val="tx1"/>
              </a:solidFill>
              <a:effectLst/>
              <a:latin typeface="+mn-lt"/>
              <a:ea typeface="+mn-ea"/>
              <a:cs typeface="+mn-cs"/>
            </a:rPr>
            <a:t> Southern Lights Logistics (SLL) operates an ice strengthened cargo ship the “Noyina” for resupply operations and critical cargo delivery for the AAD. It has four</a:t>
          </a:r>
          <a:r>
            <a:rPr lang="en-GB" sz="1100" baseline="0">
              <a:solidFill>
                <a:schemeClr val="tx1"/>
              </a:solidFill>
              <a:effectLst/>
              <a:latin typeface="+mn-lt"/>
              <a:ea typeface="+mn-ea"/>
              <a:cs typeface="+mn-cs"/>
            </a:rPr>
            <a:t> cargos and four loading plan. </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500" b="1" baseline="0">
              <a:solidFill>
                <a:schemeClr val="tx1"/>
              </a:solidFill>
              <a:effectLst/>
              <a:latin typeface="+mn-lt"/>
              <a:ea typeface="+mn-ea"/>
              <a:cs typeface="+mn-cs"/>
            </a:rPr>
            <a:t>Objectives</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a:t>Since</a:t>
          </a:r>
          <a:r>
            <a:rPr lang="en-GB" sz="1100" baseline="0"/>
            <a:t> there is a limited budget for the funded program</a:t>
          </a:r>
          <a:r>
            <a:rPr lang="en-GB" sz="1100"/>
            <a:t>,</a:t>
          </a:r>
          <a:r>
            <a:rPr lang="en-GB" sz="1100" baseline="0"/>
            <a:t> throught this </a:t>
          </a:r>
          <a:r>
            <a:rPr lang="en-US" sz="1100" baseline="0">
              <a:solidFill>
                <a:schemeClr val="tx1"/>
              </a:solidFill>
              <a:effectLst/>
              <a:latin typeface="+mn-lt"/>
              <a:ea typeface="+mn-ea"/>
              <a:cs typeface="+mn-cs"/>
            </a:rPr>
            <a:t>mathematical modelling, we hope </a:t>
          </a:r>
          <a:r>
            <a:rPr lang="en-GB" sz="1100" baseline="0"/>
            <a:t>to find the optimal way to ship these equipments. </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algn="l" defTabSz="914400" eaLnBrk="1" fontAlgn="auto" latinLnBrk="0" hangingPunct="1">
            <a:lnSpc>
              <a:spcPct val="100000"/>
            </a:lnSpc>
            <a:spcBef>
              <a:spcPts val="0"/>
            </a:spcBef>
            <a:spcAft>
              <a:spcPts val="0"/>
            </a:spcAft>
            <a:buClrTx/>
            <a:buSzTx/>
            <a:buFontTx/>
            <a:buNone/>
            <a:tabLst/>
            <a:defRPr/>
          </a:pPr>
          <a:r>
            <a:rPr lang="en-GB" sz="1600" b="1" baseline="0"/>
            <a:t>Navigation to the report</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t>There are three sheets in this file:</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t>- The first one is to </a:t>
          </a:r>
          <a:r>
            <a:rPr lang="en-GB" sz="1100"/>
            <a:t>mathematically formulate the freight loading plan for the Noyina as an LP model;</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a:t>- the second one is a</a:t>
          </a:r>
          <a:r>
            <a:rPr lang="en-GB" sz="1100" baseline="0"/>
            <a:t> s</a:t>
          </a:r>
          <a:r>
            <a:rPr lang="en-GB" sz="1100"/>
            <a:t>ensitivity</a:t>
          </a:r>
          <a:r>
            <a:rPr lang="en-GB" sz="1100" baseline="0"/>
            <a:t> </a:t>
          </a:r>
          <a:r>
            <a:rPr lang="en-US" sz="1100" baseline="0"/>
            <a:t>report</a:t>
          </a:r>
          <a:r>
            <a:rPr lang="en-GB" sz="1100"/>
            <a:t>;</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a:t>- the third one is a</a:t>
          </a:r>
          <a:r>
            <a:rPr lang="en-GB" sz="1100">
              <a:solidFill>
                <a:schemeClr val="tx1"/>
              </a:solidFill>
              <a:effectLst/>
              <a:latin typeface="+mn-lt"/>
              <a:ea typeface="+mn-ea"/>
              <a:cs typeface="+mn-cs"/>
            </a:rPr>
            <a:t>nswer report</a:t>
          </a:r>
          <a:endParaRPr lang="en-GB" sz="1100"/>
        </a:p>
        <a:p>
          <a:pPr marL="0" marR="0" lvl="0" indent="0" algn="l" defTabSz="914400" eaLnBrk="1" fontAlgn="auto" latinLnBrk="0" hangingPunct="1">
            <a:lnSpc>
              <a:spcPct val="100000"/>
            </a:lnSpc>
            <a:spcBef>
              <a:spcPts val="0"/>
            </a:spcBef>
            <a:spcAft>
              <a:spcPts val="0"/>
            </a:spcAft>
            <a:buClrTx/>
            <a:buSzTx/>
            <a:buFontTx/>
            <a:buNone/>
            <a:tabLst/>
            <a:defRPr/>
          </a:pPr>
          <a:r>
            <a:rPr lang="en-GB" sz="1100"/>
            <a:t>- and</a:t>
          </a:r>
          <a:r>
            <a:rPr lang="en-GB" sz="1100" baseline="0"/>
            <a:t> the fourth one is a report we produced with answers to our managers about certain scenarios they are concerned about. </a:t>
          </a:r>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286037</xdr:colOff>
      <xdr:row>59</xdr:row>
      <xdr:rowOff>173833</xdr:rowOff>
    </xdr:from>
    <xdr:to>
      <xdr:col>14</xdr:col>
      <xdr:colOff>141770</xdr:colOff>
      <xdr:row>68</xdr:row>
      <xdr:rowOff>136835</xdr:rowOff>
    </xdr:to>
    <xdr:pic>
      <xdr:nvPicPr>
        <xdr:cNvPr id="2" name="Picture 1">
          <a:extLst>
            <a:ext uri="{FF2B5EF4-FFF2-40B4-BE49-F238E27FC236}">
              <a16:creationId xmlns:a16="http://schemas.microsoft.com/office/drawing/2014/main" id="{E6CFEAC4-DF16-6125-D5D3-28F102DE7BCD}"/>
            </a:ext>
          </a:extLst>
        </xdr:cNvPr>
        <xdr:cNvPicPr>
          <a:picLocks noChangeAspect="1"/>
        </xdr:cNvPicPr>
      </xdr:nvPicPr>
      <xdr:blipFill>
        <a:blip xmlns:r="http://schemas.openxmlformats.org/officeDocument/2006/relationships" r:embed="rId1"/>
        <a:stretch>
          <a:fillRect/>
        </a:stretch>
      </xdr:blipFill>
      <xdr:spPr>
        <a:xfrm>
          <a:off x="440496" y="10974554"/>
          <a:ext cx="9918481" cy="16105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DB08D-09A2-42A3-AB1D-CC3EA7B0C36A}">
  <dimension ref="A1:R56"/>
  <sheetViews>
    <sheetView showGridLines="0" topLeftCell="B1" zoomScale="115" zoomScaleNormal="115" workbookViewId="0">
      <selection activeCell="E27" sqref="E27"/>
    </sheetView>
  </sheetViews>
  <sheetFormatPr defaultRowHeight="14.5" x14ac:dyDescent="0.35"/>
  <cols>
    <col min="1" max="1" width="2.1796875" customWidth="1"/>
    <col min="2" max="2" width="6.1796875" bestFit="1" customWidth="1"/>
    <col min="3" max="3" width="28.453125" bestFit="1" customWidth="1"/>
    <col min="4" max="4" width="24.54296875" bestFit="1" customWidth="1"/>
    <col min="5" max="5" width="13.453125" bestFit="1" customWidth="1"/>
    <col min="6" max="6" width="10.453125" bestFit="1" customWidth="1"/>
    <col min="7" max="7" width="11.81640625" bestFit="1" customWidth="1"/>
  </cols>
  <sheetData>
    <row r="1" spans="1:14" x14ac:dyDescent="0.35">
      <c r="A1" s="1"/>
    </row>
    <row r="2" spans="1:14" x14ac:dyDescent="0.35">
      <c r="A2" s="13"/>
      <c r="B2" s="14"/>
      <c r="C2" s="14"/>
      <c r="D2" s="14"/>
      <c r="E2" s="14"/>
      <c r="F2" s="14"/>
      <c r="G2" s="14"/>
      <c r="H2" s="14"/>
      <c r="I2" s="14"/>
      <c r="J2" s="14"/>
      <c r="K2" s="14"/>
      <c r="L2" s="14"/>
      <c r="M2" s="14"/>
      <c r="N2" s="14"/>
    </row>
    <row r="3" spans="1:14" x14ac:dyDescent="0.35">
      <c r="A3" s="1"/>
    </row>
    <row r="4" spans="1:14" x14ac:dyDescent="0.35">
      <c r="A4" s="1"/>
    </row>
    <row r="5" spans="1:14" x14ac:dyDescent="0.35">
      <c r="A5" s="1"/>
    </row>
    <row r="6" spans="1:14" x14ac:dyDescent="0.35">
      <c r="A6" s="1"/>
    </row>
    <row r="7" spans="1:14" x14ac:dyDescent="0.35">
      <c r="A7" s="1"/>
    </row>
    <row r="8" spans="1:14" x14ac:dyDescent="0.35">
      <c r="A8" s="16"/>
      <c r="B8" s="14"/>
      <c r="C8" s="14"/>
      <c r="D8" s="14"/>
      <c r="E8" s="14"/>
      <c r="F8" s="14"/>
      <c r="G8" s="14"/>
    </row>
    <row r="9" spans="1:14" x14ac:dyDescent="0.35">
      <c r="A9" s="11"/>
    </row>
    <row r="10" spans="1:14" x14ac:dyDescent="0.35">
      <c r="A10" s="12"/>
    </row>
    <row r="11" spans="1:14" x14ac:dyDescent="0.35">
      <c r="A11" s="12"/>
    </row>
    <row r="12" spans="1:14" x14ac:dyDescent="0.35">
      <c r="A12" s="12"/>
    </row>
    <row r="13" spans="1:14" x14ac:dyDescent="0.35">
      <c r="A13" s="12"/>
    </row>
    <row r="15" spans="1:14" x14ac:dyDescent="0.35">
      <c r="D15" s="9"/>
      <c r="E15" s="9"/>
    </row>
    <row r="16" spans="1:14" x14ac:dyDescent="0.35">
      <c r="A16" s="16"/>
      <c r="B16" s="15"/>
      <c r="C16" s="15"/>
      <c r="D16" s="14"/>
    </row>
    <row r="17" spans="1:14" x14ac:dyDescent="0.35">
      <c r="A17" s="11"/>
    </row>
    <row r="18" spans="1:14" x14ac:dyDescent="0.35">
      <c r="A18" s="11"/>
    </row>
    <row r="21" spans="1:14" x14ac:dyDescent="0.35">
      <c r="A21" s="13"/>
      <c r="B21" s="14"/>
      <c r="C21" s="14"/>
      <c r="D21" s="15"/>
      <c r="E21" s="15"/>
      <c r="F21" s="15"/>
      <c r="G21" s="14"/>
      <c r="H21" s="14"/>
      <c r="I21" s="14"/>
      <c r="J21" s="14"/>
      <c r="K21" s="14"/>
      <c r="L21" s="14"/>
      <c r="M21" s="14"/>
      <c r="N21" s="14"/>
    </row>
    <row r="22" spans="1:14" x14ac:dyDescent="0.35">
      <c r="A22" s="10"/>
      <c r="B22" s="9"/>
      <c r="C22" s="9"/>
    </row>
    <row r="24" spans="1:14" ht="18.5" x14ac:dyDescent="0.45">
      <c r="C24" s="48" t="s">
        <v>184</v>
      </c>
    </row>
    <row r="25" spans="1:14" x14ac:dyDescent="0.35">
      <c r="C25" s="49" t="s">
        <v>27</v>
      </c>
      <c r="D25" s="49" t="s">
        <v>185</v>
      </c>
      <c r="E25" s="49" t="s">
        <v>186</v>
      </c>
    </row>
    <row r="26" spans="1:14" x14ac:dyDescent="0.35">
      <c r="A26" s="13"/>
      <c r="B26" s="14"/>
      <c r="C26" s="49" t="s">
        <v>187</v>
      </c>
      <c r="D26" s="49" t="s">
        <v>191</v>
      </c>
      <c r="E26" s="49">
        <v>33.333333333333336</v>
      </c>
      <c r="F26" s="14"/>
      <c r="G26" s="14"/>
      <c r="H26" s="14"/>
      <c r="I26" s="14"/>
      <c r="J26" s="14"/>
      <c r="K26" s="14"/>
    </row>
    <row r="27" spans="1:14" x14ac:dyDescent="0.35">
      <c r="A27" s="10"/>
      <c r="C27" s="49" t="s">
        <v>188</v>
      </c>
      <c r="D27" s="49" t="s">
        <v>189</v>
      </c>
      <c r="E27" s="49">
        <v>33.333333333333336</v>
      </c>
    </row>
    <row r="28" spans="1:14" x14ac:dyDescent="0.35">
      <c r="A28" s="10"/>
      <c r="C28" s="49" t="s">
        <v>190</v>
      </c>
      <c r="D28" s="49" t="s">
        <v>189</v>
      </c>
      <c r="E28" s="49">
        <v>33.333333333333336</v>
      </c>
    </row>
    <row r="29" spans="1:14" x14ac:dyDescent="0.35">
      <c r="A29" s="10"/>
    </row>
    <row r="33" spans="1:7" x14ac:dyDescent="0.35">
      <c r="A33" s="13"/>
    </row>
    <row r="34" spans="1:7" x14ac:dyDescent="0.35">
      <c r="A34" s="10"/>
    </row>
    <row r="38" spans="1:7" x14ac:dyDescent="0.35">
      <c r="A38" s="14"/>
    </row>
    <row r="39" spans="1:7" x14ac:dyDescent="0.35">
      <c r="A39" s="11"/>
    </row>
    <row r="40" spans="1:7" x14ac:dyDescent="0.35">
      <c r="A40" s="10"/>
      <c r="B40" s="9"/>
      <c r="C40" s="9"/>
      <c r="D40" s="9"/>
      <c r="E40" s="9"/>
      <c r="F40" s="9"/>
      <c r="G40" s="9"/>
    </row>
    <row r="44" spans="1:7" x14ac:dyDescent="0.35">
      <c r="A44" s="14"/>
    </row>
    <row r="45" spans="1:7" x14ac:dyDescent="0.35">
      <c r="A45" s="10"/>
    </row>
    <row r="46" spans="1:7" x14ac:dyDescent="0.35">
      <c r="A46" s="10"/>
    </row>
    <row r="50" spans="1:18" x14ac:dyDescent="0.35">
      <c r="A50" s="14"/>
      <c r="B50" s="14"/>
      <c r="C50" s="14"/>
      <c r="D50" s="14"/>
      <c r="E50" s="14"/>
      <c r="F50" s="14"/>
      <c r="G50" s="14"/>
      <c r="H50" s="14"/>
      <c r="I50" s="14"/>
      <c r="J50" s="14"/>
      <c r="K50" s="14"/>
      <c r="L50" s="14"/>
      <c r="M50" s="14"/>
      <c r="N50" s="14"/>
      <c r="O50" s="14"/>
      <c r="P50" s="14"/>
      <c r="Q50" s="14"/>
      <c r="R50" s="14"/>
    </row>
    <row r="51" spans="1:18" x14ac:dyDescent="0.35">
      <c r="A51" s="14"/>
      <c r="B51" s="14"/>
      <c r="C51" s="14"/>
      <c r="D51" s="14"/>
      <c r="E51" s="14"/>
      <c r="F51" s="14"/>
      <c r="G51" s="14"/>
      <c r="H51" s="14"/>
      <c r="I51" s="14"/>
      <c r="J51" s="14"/>
      <c r="K51" s="14"/>
      <c r="L51" s="14"/>
      <c r="M51" s="14"/>
      <c r="N51" s="14"/>
      <c r="O51" s="14"/>
      <c r="P51" s="14"/>
      <c r="Q51" s="14"/>
      <c r="R51" s="14"/>
    </row>
    <row r="56" spans="1:18" x14ac:dyDescent="0.35">
      <c r="A56" s="1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33"/>
  <sheetViews>
    <sheetView zoomScale="70" zoomScaleNormal="70" workbookViewId="0">
      <selection activeCell="K11" sqref="K11"/>
    </sheetView>
  </sheetViews>
  <sheetFormatPr defaultRowHeight="14.5" x14ac:dyDescent="0.35"/>
  <cols>
    <col min="1" max="1" width="22.90625" style="21" bestFit="1" customWidth="1"/>
    <col min="2" max="2" width="17.7265625" style="21" bestFit="1" customWidth="1"/>
    <col min="3" max="3" width="23.81640625" style="21" bestFit="1" customWidth="1"/>
    <col min="4" max="4" width="19.54296875" style="21" bestFit="1" customWidth="1"/>
    <col min="5" max="5" width="14.1796875" style="21" bestFit="1" customWidth="1"/>
    <col min="6" max="6" width="19.54296875" style="21" customWidth="1"/>
    <col min="7" max="7" width="17" style="21" bestFit="1" customWidth="1"/>
    <col min="8" max="8" width="16.54296875" style="21" bestFit="1" customWidth="1"/>
    <col min="9" max="9" width="18" style="21" bestFit="1" customWidth="1"/>
    <col min="10" max="10" width="8.7265625" style="21"/>
    <col min="11" max="11" width="25.54296875" style="21" bestFit="1" customWidth="1"/>
    <col min="12" max="12" width="13.54296875" style="21" bestFit="1" customWidth="1"/>
    <col min="13" max="16384" width="8.7265625" style="21"/>
  </cols>
  <sheetData>
    <row r="2" spans="1:9" ht="15.5" x14ac:dyDescent="0.35">
      <c r="A2" s="19" t="s">
        <v>0</v>
      </c>
      <c r="B2" s="19" t="s">
        <v>102</v>
      </c>
      <c r="C2" s="19" t="s">
        <v>103</v>
      </c>
      <c r="D2" s="20"/>
      <c r="E2" s="20"/>
      <c r="F2" s="20"/>
      <c r="G2" s="20"/>
      <c r="H2" s="20"/>
    </row>
    <row r="3" spans="1:9" ht="15.5" x14ac:dyDescent="0.35">
      <c r="A3" s="18" t="s">
        <v>1</v>
      </c>
      <c r="B3" s="18">
        <v>75</v>
      </c>
      <c r="C3" s="18">
        <v>50</v>
      </c>
      <c r="D3" s="20"/>
      <c r="E3" s="20"/>
      <c r="F3" s="20"/>
      <c r="G3" s="20"/>
      <c r="H3" s="20"/>
    </row>
    <row r="4" spans="1:9" ht="15.5" x14ac:dyDescent="0.35">
      <c r="A4" s="18" t="s">
        <v>2</v>
      </c>
      <c r="B4" s="18">
        <v>55</v>
      </c>
      <c r="C4" s="18">
        <v>35</v>
      </c>
      <c r="D4" s="20"/>
      <c r="E4" s="20"/>
      <c r="F4" s="20"/>
      <c r="G4" s="20"/>
      <c r="H4" s="20"/>
    </row>
    <row r="5" spans="1:9" ht="15.5" x14ac:dyDescent="0.35">
      <c r="A5" s="18" t="s">
        <v>3</v>
      </c>
      <c r="B5" s="18">
        <v>65</v>
      </c>
      <c r="C5" s="18">
        <v>70</v>
      </c>
      <c r="D5" s="20"/>
      <c r="E5" s="20"/>
      <c r="F5" s="20"/>
      <c r="G5" s="20"/>
      <c r="H5" s="20"/>
    </row>
    <row r="6" spans="1:9" ht="15.5" x14ac:dyDescent="0.35">
      <c r="A6" s="18" t="s">
        <v>4</v>
      </c>
      <c r="B6" s="18">
        <v>85</v>
      </c>
      <c r="C6" s="18">
        <v>65</v>
      </c>
      <c r="D6" s="20"/>
      <c r="E6" s="20"/>
      <c r="F6" s="20"/>
      <c r="G6" s="20"/>
      <c r="H6" s="20"/>
    </row>
    <row r="7" spans="1:9" ht="15.5" x14ac:dyDescent="0.35">
      <c r="A7" s="22"/>
      <c r="B7" s="22"/>
      <c r="C7" s="22"/>
      <c r="D7" s="20"/>
      <c r="E7" s="20"/>
      <c r="F7" s="20"/>
      <c r="G7" s="20"/>
      <c r="H7" s="20"/>
    </row>
    <row r="8" spans="1:9" ht="15.5" x14ac:dyDescent="0.35">
      <c r="A8" s="50" t="s">
        <v>183</v>
      </c>
      <c r="B8" s="51"/>
      <c r="C8" s="22"/>
      <c r="D8" s="20"/>
      <c r="E8" s="20"/>
      <c r="F8" s="20"/>
      <c r="G8" s="20"/>
      <c r="H8" s="20"/>
    </row>
    <row r="9" spans="1:9" ht="15.5" x14ac:dyDescent="0.35">
      <c r="A9" s="30" t="s">
        <v>21</v>
      </c>
      <c r="B9" s="18">
        <f>E22*1.15</f>
        <v>3487.297297297298</v>
      </c>
      <c r="C9" s="22"/>
      <c r="D9" s="20"/>
      <c r="E9" s="20"/>
      <c r="F9" s="20"/>
      <c r="G9" s="20"/>
      <c r="H9" s="20"/>
    </row>
    <row r="10" spans="1:9" ht="15.5" x14ac:dyDescent="0.35">
      <c r="A10" s="30" t="s">
        <v>20</v>
      </c>
      <c r="B10" s="18">
        <f>E22*0.85</f>
        <v>2577.5675675675684</v>
      </c>
      <c r="C10" s="22"/>
      <c r="D10" s="20"/>
      <c r="E10" s="20"/>
      <c r="F10" s="20"/>
      <c r="G10" s="20"/>
      <c r="H10" s="20"/>
    </row>
    <row r="11" spans="1:9" ht="15.5" x14ac:dyDescent="0.35">
      <c r="A11" s="50" t="s">
        <v>181</v>
      </c>
      <c r="B11" s="51"/>
      <c r="C11" s="22"/>
      <c r="D11" s="20"/>
      <c r="E11" s="20"/>
      <c r="F11" s="20"/>
      <c r="G11" s="42"/>
      <c r="H11" s="42"/>
      <c r="I11" s="43"/>
    </row>
    <row r="12" spans="1:9" ht="15.5" x14ac:dyDescent="0.35">
      <c r="A12" s="30" t="s">
        <v>18</v>
      </c>
      <c r="B12" s="18">
        <f>G22*0.45</f>
        <v>4589.9999999999991</v>
      </c>
      <c r="C12" s="22"/>
      <c r="D12" s="20"/>
      <c r="E12" s="20"/>
      <c r="F12" s="20"/>
      <c r="G12" s="42"/>
      <c r="H12" s="42"/>
      <c r="I12" s="43"/>
    </row>
    <row r="13" spans="1:9" ht="15.5" x14ac:dyDescent="0.35">
      <c r="A13" s="30" t="s">
        <v>17</v>
      </c>
      <c r="B13" s="18">
        <f>G22*0.55</f>
        <v>5609.9999999999991</v>
      </c>
      <c r="C13" s="22"/>
      <c r="D13" s="20"/>
      <c r="E13" s="20"/>
      <c r="F13" s="20"/>
      <c r="G13" s="42"/>
      <c r="H13" s="42"/>
      <c r="I13" s="43"/>
    </row>
    <row r="14" spans="1:9" ht="15.5" x14ac:dyDescent="0.35">
      <c r="A14" s="30" t="s">
        <v>182</v>
      </c>
      <c r="B14" s="18">
        <f>SUM(C22:D22)</f>
        <v>4589.9999999999973</v>
      </c>
      <c r="C14" s="22"/>
      <c r="D14" s="20"/>
      <c r="E14" s="20"/>
      <c r="F14" s="20"/>
      <c r="G14" s="42"/>
      <c r="H14" s="43"/>
      <c r="I14" s="43"/>
    </row>
    <row r="15" spans="1:9" x14ac:dyDescent="0.35">
      <c r="A15" s="20"/>
      <c r="B15" s="20"/>
      <c r="C15" s="20"/>
      <c r="D15" s="20"/>
      <c r="E15" s="20"/>
      <c r="F15" s="20"/>
      <c r="G15" s="42"/>
      <c r="H15" s="42"/>
      <c r="I15" s="43"/>
    </row>
    <row r="16" spans="1:9" x14ac:dyDescent="0.35">
      <c r="A16" s="20"/>
      <c r="B16" s="20"/>
      <c r="C16" s="20"/>
      <c r="D16" s="20"/>
      <c r="E16" s="20"/>
      <c r="F16" s="20"/>
      <c r="G16" s="20"/>
      <c r="H16" s="20"/>
      <c r="I16" s="20"/>
    </row>
    <row r="17" spans="1:12" ht="15.5" x14ac:dyDescent="0.35">
      <c r="A17" s="23"/>
      <c r="B17" s="33" t="s">
        <v>5</v>
      </c>
      <c r="C17" s="34" t="s">
        <v>6</v>
      </c>
      <c r="D17" s="34" t="s">
        <v>7</v>
      </c>
      <c r="E17" s="34" t="s">
        <v>8</v>
      </c>
      <c r="F17" s="24" t="s">
        <v>10</v>
      </c>
      <c r="G17" s="25" t="s">
        <v>12</v>
      </c>
      <c r="H17" s="25" t="s">
        <v>16</v>
      </c>
      <c r="I17" s="25" t="s">
        <v>13</v>
      </c>
    </row>
    <row r="18" spans="1:12" ht="15.5" x14ac:dyDescent="0.35">
      <c r="A18" s="31" t="s">
        <v>1</v>
      </c>
      <c r="B18" s="37">
        <v>1744.2342342342067</v>
      </c>
      <c r="C18" s="37">
        <v>873.33333333335838</v>
      </c>
      <c r="D18" s="37">
        <v>350.00000000000057</v>
      </c>
      <c r="E18" s="39">
        <v>1832.4324324324334</v>
      </c>
      <c r="F18" s="32">
        <f>SUM(B18:E18)</f>
        <v>4799.9999999999991</v>
      </c>
      <c r="G18" s="27">
        <v>4800</v>
      </c>
      <c r="H18" s="18">
        <f>SUM(B18:E18)*C3</f>
        <v>239999.99999999994</v>
      </c>
      <c r="I18" s="18">
        <f>G18*C3</f>
        <v>240000</v>
      </c>
    </row>
    <row r="19" spans="1:12" ht="15.5" x14ac:dyDescent="0.35">
      <c r="A19" s="36" t="s">
        <v>2</v>
      </c>
      <c r="B19" s="38">
        <v>0</v>
      </c>
      <c r="C19" s="38">
        <v>0</v>
      </c>
      <c r="D19" s="38">
        <v>2499.9999999999995</v>
      </c>
      <c r="E19" s="40">
        <v>0</v>
      </c>
      <c r="F19" s="32">
        <f t="shared" ref="F19:F21" si="0">SUM(B19:E19)</f>
        <v>2499.9999999999995</v>
      </c>
      <c r="G19" s="27">
        <v>2500</v>
      </c>
      <c r="H19" s="18">
        <f>SUM(B19:E19)*C4</f>
        <v>87499.999999999985</v>
      </c>
      <c r="I19" s="18">
        <f>G19*C4</f>
        <v>87500</v>
      </c>
    </row>
    <row r="20" spans="1:12" ht="15.5" x14ac:dyDescent="0.35">
      <c r="A20" s="36" t="s">
        <v>3</v>
      </c>
      <c r="B20" s="37">
        <v>0</v>
      </c>
      <c r="C20" s="37">
        <v>0</v>
      </c>
      <c r="D20" s="37">
        <v>0</v>
      </c>
      <c r="E20" s="39">
        <v>1200</v>
      </c>
      <c r="F20" s="32">
        <f t="shared" si="0"/>
        <v>1200</v>
      </c>
      <c r="G20" s="27">
        <v>1200</v>
      </c>
      <c r="H20" s="18">
        <f>SUM(B20:E20)*C5</f>
        <v>84000</v>
      </c>
      <c r="I20" s="18">
        <f>G20*C5</f>
        <v>84000</v>
      </c>
    </row>
    <row r="21" spans="1:12" ht="15.5" x14ac:dyDescent="0.35">
      <c r="A21" s="36" t="s">
        <v>4</v>
      </c>
      <c r="B21" s="37">
        <v>833.33333333336054</v>
      </c>
      <c r="C21" s="41">
        <v>866.66666666663912</v>
      </c>
      <c r="D21" s="41">
        <v>0</v>
      </c>
      <c r="E21" s="40">
        <v>0</v>
      </c>
      <c r="F21" s="32">
        <f t="shared" si="0"/>
        <v>1699.9999999999995</v>
      </c>
      <c r="G21" s="27">
        <v>1700</v>
      </c>
      <c r="H21" s="18">
        <f>SUM(B21:E21)*C6</f>
        <v>110499.99999999997</v>
      </c>
      <c r="I21" s="18">
        <f>G21*C6</f>
        <v>110500</v>
      </c>
    </row>
    <row r="22" spans="1:12" ht="15.5" x14ac:dyDescent="0.35">
      <c r="A22" s="35" t="s">
        <v>9</v>
      </c>
      <c r="B22" s="26">
        <f>SUM(B18:B21)</f>
        <v>2577.5675675675675</v>
      </c>
      <c r="C22" s="45">
        <f>SUM(C18:C21)</f>
        <v>1739.9999999999975</v>
      </c>
      <c r="D22" s="45">
        <f t="shared" ref="D22:E22" si="1">SUM(D18:D21)</f>
        <v>2850</v>
      </c>
      <c r="E22" s="45">
        <f t="shared" si="1"/>
        <v>3032.4324324324334</v>
      </c>
      <c r="F22" s="44" t="s">
        <v>100</v>
      </c>
      <c r="G22" s="18">
        <f>SUM(B22:E22)</f>
        <v>10199.999999999998</v>
      </c>
      <c r="H22" s="28"/>
      <c r="I22" s="28"/>
    </row>
    <row r="23" spans="1:12" ht="16" thickBot="1" x14ac:dyDescent="0.4">
      <c r="A23" s="35" t="s">
        <v>14</v>
      </c>
      <c r="B23" s="26">
        <f>SUMPRODUCT(B18:B21,$C$3:$C$6)</f>
        <v>141378.37837837875</v>
      </c>
      <c r="C23" s="26">
        <f>SUMPRODUCT(C18:C21,$C$3:$C$6)</f>
        <v>99999.999999999462</v>
      </c>
      <c r="D23" s="26">
        <f t="shared" ref="D23:E23" si="2">SUMPRODUCT(D18:D21,$C$3:$C$6)</f>
        <v>105000.00000000001</v>
      </c>
      <c r="E23" s="26">
        <f t="shared" si="2"/>
        <v>175621.62162162166</v>
      </c>
      <c r="F23" s="19" t="s">
        <v>101</v>
      </c>
      <c r="G23" s="32">
        <f>SUM(B23:E23)</f>
        <v>521999.99999999988</v>
      </c>
      <c r="H23" s="20"/>
      <c r="I23" s="28"/>
    </row>
    <row r="24" spans="1:12" ht="16.5" thickTop="1" thickBot="1" x14ac:dyDescent="0.4">
      <c r="A24" s="19" t="s">
        <v>15</v>
      </c>
      <c r="B24" s="18">
        <v>170000</v>
      </c>
      <c r="C24" s="18">
        <v>100000</v>
      </c>
      <c r="D24" s="18">
        <v>105000</v>
      </c>
      <c r="E24" s="18">
        <v>180000</v>
      </c>
      <c r="F24" s="20"/>
      <c r="G24" s="20"/>
      <c r="H24" s="35" t="s">
        <v>144</v>
      </c>
      <c r="I24" s="47">
        <f>SUMPRODUCT(F18:F21,B3:B6)</f>
        <v>719999.99999999988</v>
      </c>
    </row>
    <row r="25" spans="1:12" ht="16" thickTop="1" x14ac:dyDescent="0.35">
      <c r="A25" s="19" t="s">
        <v>11</v>
      </c>
      <c r="B25" s="27">
        <v>3000</v>
      </c>
      <c r="C25" s="27">
        <v>3000</v>
      </c>
      <c r="D25" s="27">
        <v>3000</v>
      </c>
      <c r="E25" s="27">
        <v>4000</v>
      </c>
      <c r="F25" s="29"/>
      <c r="G25" s="20"/>
      <c r="H25" s="19" t="s">
        <v>19</v>
      </c>
      <c r="I25" s="46">
        <f>I24*0.9</f>
        <v>647999.99999999988</v>
      </c>
    </row>
    <row r="26" spans="1:12" x14ac:dyDescent="0.35">
      <c r="A26" s="20"/>
      <c r="B26" s="20"/>
      <c r="C26" s="20"/>
      <c r="D26" s="20"/>
      <c r="E26" s="20"/>
      <c r="F26" s="20"/>
      <c r="K26" s="20"/>
      <c r="L26" s="20"/>
    </row>
    <row r="27" spans="1:12" x14ac:dyDescent="0.35">
      <c r="D27" s="20"/>
      <c r="E27" s="20"/>
      <c r="F27" s="20"/>
      <c r="K27" s="20"/>
      <c r="L27" s="20"/>
    </row>
    <row r="28" spans="1:12" x14ac:dyDescent="0.35">
      <c r="D28" s="20"/>
      <c r="E28" s="20"/>
      <c r="F28" s="20"/>
    </row>
    <row r="29" spans="1:12" x14ac:dyDescent="0.35">
      <c r="C29" s="20"/>
      <c r="D29" s="20"/>
      <c r="E29" s="20"/>
      <c r="F29" s="20"/>
      <c r="G29" s="20"/>
      <c r="H29" s="20"/>
    </row>
    <row r="30" spans="1:12" x14ac:dyDescent="0.35">
      <c r="C30" s="20"/>
      <c r="D30" s="20"/>
      <c r="E30" s="20"/>
      <c r="F30" s="20"/>
    </row>
    <row r="31" spans="1:12" x14ac:dyDescent="0.35">
      <c r="C31" s="20"/>
      <c r="D31" s="20"/>
      <c r="E31" s="20"/>
      <c r="F31" s="20"/>
    </row>
    <row r="32" spans="1:12" x14ac:dyDescent="0.35">
      <c r="C32" s="20"/>
      <c r="D32" s="20"/>
      <c r="E32" s="20"/>
      <c r="F32" s="20"/>
    </row>
    <row r="33" spans="3:6" x14ac:dyDescent="0.35">
      <c r="C33" s="20"/>
      <c r="D33" s="20"/>
      <c r="E33" s="20"/>
      <c r="F33" s="20"/>
    </row>
  </sheetData>
  <mergeCells count="2">
    <mergeCell ref="A11:B11"/>
    <mergeCell ref="A8:B8"/>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F9362-3CC0-44F7-9B92-AA7C5A5C9682}">
  <dimension ref="A1:H44"/>
  <sheetViews>
    <sheetView showGridLines="0" topLeftCell="A26" zoomScale="90" zoomScaleNormal="90" workbookViewId="0">
      <selection activeCell="C13" sqref="C13"/>
    </sheetView>
  </sheetViews>
  <sheetFormatPr defaultRowHeight="14.5" x14ac:dyDescent="0.35"/>
  <cols>
    <col min="1" max="1" width="2.1796875" customWidth="1"/>
    <col min="2" max="2" width="6.1796875" bestFit="1" customWidth="1"/>
    <col min="3" max="3" width="28.453125" bestFit="1" customWidth="1"/>
    <col min="4" max="4" width="11.81640625" bestFit="1" customWidth="1"/>
    <col min="5" max="5" width="12.453125" bestFit="1" customWidth="1"/>
    <col min="6" max="6" width="9.81640625" bestFit="1" customWidth="1"/>
    <col min="7" max="8" width="11.81640625" bestFit="1" customWidth="1"/>
  </cols>
  <sheetData>
    <row r="1" spans="1:8" x14ac:dyDescent="0.35">
      <c r="A1" s="1" t="s">
        <v>22</v>
      </c>
    </row>
    <row r="2" spans="1:8" x14ac:dyDescent="0.35">
      <c r="A2" s="1" t="s">
        <v>23</v>
      </c>
    </row>
    <row r="3" spans="1:8" x14ac:dyDescent="0.35">
      <c r="A3" s="1" t="s">
        <v>24</v>
      </c>
    </row>
    <row r="6" spans="1:8" ht="15" thickBot="1" x14ac:dyDescent="0.4">
      <c r="A6" t="s">
        <v>25</v>
      </c>
    </row>
    <row r="7" spans="1:8" x14ac:dyDescent="0.35">
      <c r="B7" s="4"/>
      <c r="C7" s="4"/>
      <c r="D7" s="4" t="s">
        <v>28</v>
      </c>
      <c r="E7" s="4" t="s">
        <v>30</v>
      </c>
      <c r="F7" s="4" t="s">
        <v>32</v>
      </c>
      <c r="G7" s="4" t="s">
        <v>34</v>
      </c>
      <c r="H7" s="4" t="s">
        <v>34</v>
      </c>
    </row>
    <row r="8" spans="1:8" ht="15" thickBot="1" x14ac:dyDescent="0.4">
      <c r="B8" s="5" t="s">
        <v>26</v>
      </c>
      <c r="C8" s="5" t="s">
        <v>27</v>
      </c>
      <c r="D8" s="5" t="s">
        <v>29</v>
      </c>
      <c r="E8" s="5" t="s">
        <v>31</v>
      </c>
      <c r="F8" s="5" t="s">
        <v>33</v>
      </c>
      <c r="G8" s="5" t="s">
        <v>35</v>
      </c>
      <c r="H8" s="5" t="s">
        <v>36</v>
      </c>
    </row>
    <row r="9" spans="1:8" x14ac:dyDescent="0.35">
      <c r="B9" s="2" t="s">
        <v>42</v>
      </c>
      <c r="C9" s="2" t="s">
        <v>43</v>
      </c>
      <c r="D9" s="2">
        <v>1744.2342342342067</v>
      </c>
      <c r="E9" s="2">
        <v>0</v>
      </c>
      <c r="F9" s="2">
        <v>75</v>
      </c>
      <c r="G9" s="2">
        <v>0</v>
      </c>
      <c r="H9" s="2">
        <v>0</v>
      </c>
    </row>
    <row r="10" spans="1:8" x14ac:dyDescent="0.35">
      <c r="B10" s="2" t="s">
        <v>44</v>
      </c>
      <c r="C10" s="2" t="s">
        <v>45</v>
      </c>
      <c r="D10" s="2">
        <v>873.33333333335838</v>
      </c>
      <c r="E10" s="2">
        <v>0</v>
      </c>
      <c r="F10" s="2">
        <v>75</v>
      </c>
      <c r="G10" s="2">
        <v>0</v>
      </c>
      <c r="H10" s="2">
        <v>2.2331343123888933E-13</v>
      </c>
    </row>
    <row r="11" spans="1:8" x14ac:dyDescent="0.35">
      <c r="B11" s="2" t="s">
        <v>46</v>
      </c>
      <c r="C11" s="2" t="s">
        <v>47</v>
      </c>
      <c r="D11" s="2">
        <v>350.00000000000057</v>
      </c>
      <c r="E11" s="2">
        <v>0</v>
      </c>
      <c r="F11" s="2">
        <v>75</v>
      </c>
      <c r="G11" s="2">
        <v>0</v>
      </c>
      <c r="H11" s="2">
        <v>0</v>
      </c>
    </row>
    <row r="12" spans="1:8" x14ac:dyDescent="0.35">
      <c r="B12" s="2" t="s">
        <v>48</v>
      </c>
      <c r="C12" s="2" t="s">
        <v>49</v>
      </c>
      <c r="D12" s="2">
        <v>1832.4324324324334</v>
      </c>
      <c r="E12" s="2">
        <v>0</v>
      </c>
      <c r="F12" s="2">
        <v>75</v>
      </c>
      <c r="G12" s="2">
        <v>0</v>
      </c>
      <c r="H12" s="2">
        <v>0</v>
      </c>
    </row>
    <row r="13" spans="1:8" x14ac:dyDescent="0.35">
      <c r="B13" s="2" t="s">
        <v>50</v>
      </c>
      <c r="C13" s="2" t="s">
        <v>51</v>
      </c>
      <c r="D13" s="2">
        <v>0</v>
      </c>
      <c r="E13" s="2">
        <v>0</v>
      </c>
      <c r="F13" s="2">
        <v>55</v>
      </c>
      <c r="G13" s="2">
        <v>0</v>
      </c>
      <c r="H13" s="2">
        <v>1E+30</v>
      </c>
    </row>
    <row r="14" spans="1:8" x14ac:dyDescent="0.35">
      <c r="B14" s="2" t="s">
        <v>52</v>
      </c>
      <c r="C14" s="2" t="s">
        <v>53</v>
      </c>
      <c r="D14" s="2">
        <v>0</v>
      </c>
      <c r="E14" s="2">
        <v>-1.5631940186722204E-13</v>
      </c>
      <c r="F14" s="2">
        <v>55</v>
      </c>
      <c r="G14" s="2">
        <v>1.5631940186722204E-13</v>
      </c>
      <c r="H14" s="2">
        <v>1E+30</v>
      </c>
    </row>
    <row r="15" spans="1:8" x14ac:dyDescent="0.35">
      <c r="B15" s="2" t="s">
        <v>54</v>
      </c>
      <c r="C15" s="2" t="s">
        <v>55</v>
      </c>
      <c r="D15" s="2">
        <v>2499.9999999999995</v>
      </c>
      <c r="E15" s="2">
        <v>0</v>
      </c>
      <c r="F15" s="2">
        <v>55</v>
      </c>
      <c r="G15" s="2">
        <v>1E+30</v>
      </c>
      <c r="H15" s="2">
        <v>0</v>
      </c>
    </row>
    <row r="16" spans="1:8" x14ac:dyDescent="0.35">
      <c r="B16" s="2" t="s">
        <v>56</v>
      </c>
      <c r="C16" s="2" t="s">
        <v>57</v>
      </c>
      <c r="D16" s="2">
        <v>0</v>
      </c>
      <c r="E16" s="2">
        <v>0</v>
      </c>
      <c r="F16" s="2">
        <v>55</v>
      </c>
      <c r="G16" s="2">
        <v>0</v>
      </c>
      <c r="H16" s="2">
        <v>1E+30</v>
      </c>
    </row>
    <row r="17" spans="1:8" x14ac:dyDescent="0.35">
      <c r="B17" s="2" t="s">
        <v>58</v>
      </c>
      <c r="C17" s="2" t="s">
        <v>59</v>
      </c>
      <c r="D17" s="2">
        <v>0</v>
      </c>
      <c r="E17" s="2">
        <v>-1.1368683772161603E-13</v>
      </c>
      <c r="F17" s="2">
        <v>65</v>
      </c>
      <c r="G17" s="7">
        <v>1.13686837721616E-13</v>
      </c>
      <c r="H17" s="2">
        <v>1E+30</v>
      </c>
    </row>
    <row r="18" spans="1:8" x14ac:dyDescent="0.35">
      <c r="B18" s="2" t="s">
        <v>60</v>
      </c>
      <c r="C18" s="2" t="s">
        <v>61</v>
      </c>
      <c r="D18" s="2">
        <v>0</v>
      </c>
      <c r="E18" s="2">
        <v>-9.2370555648813024E-14</v>
      </c>
      <c r="F18" s="2">
        <v>65</v>
      </c>
      <c r="G18" s="2">
        <v>9.2370555648813024E-14</v>
      </c>
      <c r="H18" s="2">
        <v>1E+30</v>
      </c>
    </row>
    <row r="19" spans="1:8" x14ac:dyDescent="0.35">
      <c r="B19" s="2" t="s">
        <v>62</v>
      </c>
      <c r="C19" s="2" t="s">
        <v>63</v>
      </c>
      <c r="D19" s="2">
        <v>0</v>
      </c>
      <c r="E19" s="2">
        <v>0</v>
      </c>
      <c r="F19" s="2">
        <v>65</v>
      </c>
      <c r="G19" s="2">
        <v>0</v>
      </c>
      <c r="H19" s="2">
        <v>1E+30</v>
      </c>
    </row>
    <row r="20" spans="1:8" x14ac:dyDescent="0.35">
      <c r="B20" s="2" t="s">
        <v>64</v>
      </c>
      <c r="C20" s="2" t="s">
        <v>65</v>
      </c>
      <c r="D20" s="2">
        <v>1200</v>
      </c>
      <c r="E20" s="2">
        <v>0</v>
      </c>
      <c r="F20" s="2">
        <v>65</v>
      </c>
      <c r="G20" s="2">
        <v>1E+30</v>
      </c>
      <c r="H20" s="2">
        <v>0</v>
      </c>
    </row>
    <row r="21" spans="1:8" x14ac:dyDescent="0.35">
      <c r="B21" s="2" t="s">
        <v>66</v>
      </c>
      <c r="C21" s="2" t="s">
        <v>67</v>
      </c>
      <c r="D21" s="2">
        <v>833.33333333336054</v>
      </c>
      <c r="E21" s="2">
        <v>0</v>
      </c>
      <c r="F21" s="2">
        <v>85</v>
      </c>
      <c r="G21" s="2">
        <v>0</v>
      </c>
      <c r="H21" s="2">
        <v>4.2632564145603853E-14</v>
      </c>
    </row>
    <row r="22" spans="1:8" x14ac:dyDescent="0.35">
      <c r="B22" s="2" t="s">
        <v>68</v>
      </c>
      <c r="C22" s="2" t="s">
        <v>69</v>
      </c>
      <c r="D22" s="2">
        <v>866.66666666663912</v>
      </c>
      <c r="E22" s="2">
        <v>0</v>
      </c>
      <c r="F22" s="2">
        <v>85</v>
      </c>
      <c r="G22" s="2">
        <v>0.84026258205689275</v>
      </c>
      <c r="H22" s="2">
        <v>0</v>
      </c>
    </row>
    <row r="23" spans="1:8" x14ac:dyDescent="0.35">
      <c r="B23" s="2" t="s">
        <v>70</v>
      </c>
      <c r="C23" s="2" t="s">
        <v>71</v>
      </c>
      <c r="D23" s="2">
        <v>0</v>
      </c>
      <c r="E23" s="2">
        <v>0</v>
      </c>
      <c r="F23" s="2">
        <v>85</v>
      </c>
      <c r="G23" s="2">
        <v>0</v>
      </c>
      <c r="H23" s="2">
        <v>1E+30</v>
      </c>
    </row>
    <row r="24" spans="1:8" ht="15" thickBot="1" x14ac:dyDescent="0.4">
      <c r="B24" s="3" t="s">
        <v>72</v>
      </c>
      <c r="C24" s="3" t="s">
        <v>73</v>
      </c>
      <c r="D24" s="3">
        <v>0</v>
      </c>
      <c r="E24" s="3">
        <v>-4.2632564145606011E-14</v>
      </c>
      <c r="F24" s="3">
        <v>85</v>
      </c>
      <c r="G24" s="8">
        <v>4.2632564145605999E-14</v>
      </c>
      <c r="H24" s="3">
        <v>1E+30</v>
      </c>
    </row>
    <row r="26" spans="1:8" ht="15" thickBot="1" x14ac:dyDescent="0.4">
      <c r="A26" t="s">
        <v>37</v>
      </c>
    </row>
    <row r="27" spans="1:8" x14ac:dyDescent="0.35">
      <c r="B27" s="4"/>
      <c r="C27" s="4"/>
      <c r="D27" s="4" t="s">
        <v>28</v>
      </c>
      <c r="E27" s="4" t="s">
        <v>38</v>
      </c>
      <c r="F27" s="4" t="s">
        <v>40</v>
      </c>
      <c r="G27" s="4" t="s">
        <v>34</v>
      </c>
      <c r="H27" s="4" t="s">
        <v>34</v>
      </c>
    </row>
    <row r="28" spans="1:8" ht="15" thickBot="1" x14ac:dyDescent="0.4">
      <c r="B28" s="5" t="s">
        <v>26</v>
      </c>
      <c r="C28" s="5" t="s">
        <v>27</v>
      </c>
      <c r="D28" s="5" t="s">
        <v>29</v>
      </c>
      <c r="E28" s="5" t="s">
        <v>39</v>
      </c>
      <c r="F28" s="5" t="s">
        <v>41</v>
      </c>
      <c r="G28" s="5" t="s">
        <v>35</v>
      </c>
      <c r="H28" s="5" t="s">
        <v>36</v>
      </c>
    </row>
    <row r="29" spans="1:8" x14ac:dyDescent="0.35">
      <c r="B29" s="2" t="s">
        <v>74</v>
      </c>
      <c r="C29" s="2" t="s">
        <v>75</v>
      </c>
      <c r="D29" s="2">
        <v>2577.5675675675675</v>
      </c>
      <c r="E29" s="2">
        <v>0</v>
      </c>
      <c r="F29" s="2">
        <v>0</v>
      </c>
      <c r="G29" s="7">
        <v>1E+30</v>
      </c>
      <c r="H29" s="2">
        <v>909.72972972974537</v>
      </c>
    </row>
    <row r="30" spans="1:8" x14ac:dyDescent="0.35">
      <c r="B30" s="2" t="s">
        <v>74</v>
      </c>
      <c r="C30" s="2" t="s">
        <v>75</v>
      </c>
      <c r="D30" s="2">
        <v>2577.5675675675675</v>
      </c>
      <c r="E30" s="2">
        <v>0</v>
      </c>
      <c r="F30" s="2">
        <v>0</v>
      </c>
      <c r="G30" s="2">
        <v>781.5</v>
      </c>
      <c r="H30" s="2">
        <v>161.99999999999784</v>
      </c>
    </row>
    <row r="31" spans="1:8" x14ac:dyDescent="0.35">
      <c r="B31" s="2" t="s">
        <v>74</v>
      </c>
      <c r="C31" s="2" t="s">
        <v>75</v>
      </c>
      <c r="D31" s="2">
        <v>2577.5675675675675</v>
      </c>
      <c r="E31" s="2">
        <v>0</v>
      </c>
      <c r="F31" s="2">
        <v>3000</v>
      </c>
      <c r="G31" s="2">
        <v>1E+30</v>
      </c>
      <c r="H31" s="2">
        <v>422.43243243243262</v>
      </c>
    </row>
    <row r="32" spans="1:8" x14ac:dyDescent="0.35">
      <c r="B32" s="2" t="s">
        <v>76</v>
      </c>
      <c r="C32" s="2" t="s">
        <v>77</v>
      </c>
      <c r="D32" s="2">
        <v>1739.9999999999975</v>
      </c>
      <c r="E32" s="2">
        <v>0</v>
      </c>
      <c r="F32" s="2">
        <v>3000</v>
      </c>
      <c r="G32" s="2">
        <v>1E+30</v>
      </c>
      <c r="H32" s="2">
        <v>1260.0000000000025</v>
      </c>
    </row>
    <row r="33" spans="2:8" x14ac:dyDescent="0.35">
      <c r="B33" s="2" t="s">
        <v>78</v>
      </c>
      <c r="C33" s="2" t="s">
        <v>79</v>
      </c>
      <c r="D33" s="2">
        <v>2850</v>
      </c>
      <c r="E33" s="2">
        <v>0</v>
      </c>
      <c r="F33" s="2">
        <v>3000</v>
      </c>
      <c r="G33" s="2">
        <v>1E+30</v>
      </c>
      <c r="H33" s="2">
        <v>149.99999999999972</v>
      </c>
    </row>
    <row r="34" spans="2:8" x14ac:dyDescent="0.35">
      <c r="B34" s="2" t="s">
        <v>80</v>
      </c>
      <c r="C34" s="2" t="s">
        <v>81</v>
      </c>
      <c r="D34" s="2">
        <v>3032.4324324324334</v>
      </c>
      <c r="E34" s="2">
        <v>0</v>
      </c>
      <c r="F34" s="2">
        <v>4000</v>
      </c>
      <c r="G34" s="2">
        <v>1E+30</v>
      </c>
      <c r="H34" s="2">
        <v>967.56756756756693</v>
      </c>
    </row>
    <row r="35" spans="2:8" x14ac:dyDescent="0.35">
      <c r="B35" s="2" t="s">
        <v>82</v>
      </c>
      <c r="C35" s="2" t="s">
        <v>83</v>
      </c>
      <c r="D35" s="2">
        <v>141378.37837837875</v>
      </c>
      <c r="E35" s="2">
        <v>0</v>
      </c>
      <c r="F35" s="2">
        <v>170000</v>
      </c>
      <c r="G35" s="2">
        <v>1E+30</v>
      </c>
      <c r="H35" s="2">
        <v>28621.621621621205</v>
      </c>
    </row>
    <row r="36" spans="2:8" x14ac:dyDescent="0.35">
      <c r="B36" s="2" t="s">
        <v>84</v>
      </c>
      <c r="C36" s="2" t="s">
        <v>85</v>
      </c>
      <c r="D36" s="2">
        <v>99999.999999999462</v>
      </c>
      <c r="E36" s="2">
        <v>3.5527136788005009E-15</v>
      </c>
      <c r="F36" s="2">
        <v>100000</v>
      </c>
      <c r="G36" s="2">
        <v>12499.999999999933</v>
      </c>
      <c r="H36" s="2">
        <v>12999.999999999089</v>
      </c>
    </row>
    <row r="37" spans="2:8" x14ac:dyDescent="0.35">
      <c r="B37" s="2" t="s">
        <v>86</v>
      </c>
      <c r="C37" s="2" t="s">
        <v>87</v>
      </c>
      <c r="D37" s="2">
        <v>105000.00000000001</v>
      </c>
      <c r="E37" s="2">
        <v>0</v>
      </c>
      <c r="F37" s="2">
        <v>105000</v>
      </c>
      <c r="G37" s="2">
        <v>7500.0000000000027</v>
      </c>
      <c r="H37" s="2">
        <v>12999.999999999094</v>
      </c>
    </row>
    <row r="38" spans="2:8" x14ac:dyDescent="0.35">
      <c r="B38" s="2" t="s">
        <v>88</v>
      </c>
      <c r="C38" s="2" t="s">
        <v>89</v>
      </c>
      <c r="D38" s="2">
        <v>175621.62162162166</v>
      </c>
      <c r="E38" s="2">
        <v>0</v>
      </c>
      <c r="F38" s="2">
        <v>180000</v>
      </c>
      <c r="G38" s="2">
        <v>1E+30</v>
      </c>
      <c r="H38" s="2">
        <v>4378.378378378321</v>
      </c>
    </row>
    <row r="39" spans="2:8" x14ac:dyDescent="0.35">
      <c r="B39" s="2" t="s">
        <v>90</v>
      </c>
      <c r="C39" s="2" t="s">
        <v>91</v>
      </c>
      <c r="D39" s="2">
        <v>4589.9999999999973</v>
      </c>
      <c r="E39" s="2">
        <v>0</v>
      </c>
      <c r="F39" s="2">
        <v>0</v>
      </c>
      <c r="G39" s="2">
        <v>1E+30</v>
      </c>
      <c r="H39" s="2">
        <v>1019.999999999999</v>
      </c>
    </row>
    <row r="40" spans="2:8" x14ac:dyDescent="0.35">
      <c r="B40" s="2" t="s">
        <v>90</v>
      </c>
      <c r="C40" s="2" t="s">
        <v>91</v>
      </c>
      <c r="D40" s="2">
        <v>4589.9999999999973</v>
      </c>
      <c r="E40" s="2">
        <v>-5.6843418860808015E-14</v>
      </c>
      <c r="F40" s="2">
        <v>0</v>
      </c>
      <c r="G40" s="2">
        <v>259.99999999998192</v>
      </c>
      <c r="H40" s="2">
        <v>161.99999999999756</v>
      </c>
    </row>
    <row r="41" spans="2:8" x14ac:dyDescent="0.35">
      <c r="B41" s="2" t="s">
        <v>92</v>
      </c>
      <c r="C41" s="2" t="s">
        <v>93</v>
      </c>
      <c r="D41" s="2">
        <v>4799.9999999999991</v>
      </c>
      <c r="E41" s="2">
        <v>75.000000000000028</v>
      </c>
      <c r="F41" s="2">
        <v>4800</v>
      </c>
      <c r="G41" s="2">
        <v>294.54545454545098</v>
      </c>
      <c r="H41" s="2">
        <v>447.86324786324786</v>
      </c>
    </row>
    <row r="42" spans="2:8" x14ac:dyDescent="0.35">
      <c r="B42" s="2" t="s">
        <v>94</v>
      </c>
      <c r="C42" s="2" t="s">
        <v>95</v>
      </c>
      <c r="D42" s="2">
        <v>2499.9999999999995</v>
      </c>
      <c r="E42" s="2">
        <v>55.000000000000028</v>
      </c>
      <c r="F42" s="2">
        <v>2500</v>
      </c>
      <c r="G42" s="2">
        <v>294.54545454545053</v>
      </c>
      <c r="H42" s="2">
        <v>1343.5897435897448</v>
      </c>
    </row>
    <row r="43" spans="2:8" x14ac:dyDescent="0.35">
      <c r="B43" s="2" t="s">
        <v>96</v>
      </c>
      <c r="C43" s="2" t="s">
        <v>97</v>
      </c>
      <c r="D43" s="2">
        <v>1200</v>
      </c>
      <c r="E43" s="2">
        <v>65.000000000000099</v>
      </c>
      <c r="F43" s="2">
        <v>1200</v>
      </c>
      <c r="G43" s="2">
        <v>125.58139534883557</v>
      </c>
      <c r="H43" s="2">
        <v>447.86324786324752</v>
      </c>
    </row>
    <row r="44" spans="2:8" ht="15" thickBot="1" x14ac:dyDescent="0.4">
      <c r="B44" s="3" t="s">
        <v>98</v>
      </c>
      <c r="C44" s="3" t="s">
        <v>99</v>
      </c>
      <c r="D44" s="3">
        <v>1699.9999999999995</v>
      </c>
      <c r="E44" s="3">
        <v>84.999999999999986</v>
      </c>
      <c r="F44" s="3">
        <v>1700</v>
      </c>
      <c r="G44" s="3">
        <v>294.54545454545121</v>
      </c>
      <c r="H44" s="3">
        <v>333.33333333333132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694A0-2C1C-449C-964B-8A4C0FAD3276}">
  <dimension ref="A1:G56"/>
  <sheetViews>
    <sheetView showGridLines="0" topLeftCell="A18" workbookViewId="0">
      <selection activeCell="F47" sqref="F47"/>
    </sheetView>
  </sheetViews>
  <sheetFormatPr defaultRowHeight="14.5" x14ac:dyDescent="0.35"/>
  <cols>
    <col min="1" max="1" width="2.1796875" customWidth="1"/>
    <col min="2" max="2" width="6.1796875" bestFit="1" customWidth="1"/>
    <col min="3" max="3" width="28.453125" bestFit="1" customWidth="1"/>
    <col min="4" max="4" width="12.453125" bestFit="1" customWidth="1"/>
    <col min="5" max="5" width="13.453125" bestFit="1" customWidth="1"/>
    <col min="6" max="6" width="10.453125" bestFit="1" customWidth="1"/>
    <col min="7" max="7" width="11.81640625" bestFit="1" customWidth="1"/>
  </cols>
  <sheetData>
    <row r="1" spans="1:5" x14ac:dyDescent="0.35">
      <c r="A1" s="1" t="s">
        <v>104</v>
      </c>
    </row>
    <row r="2" spans="1:5" x14ac:dyDescent="0.35">
      <c r="A2" s="1" t="s">
        <v>105</v>
      </c>
    </row>
    <row r="3" spans="1:5" x14ac:dyDescent="0.35">
      <c r="A3" s="1" t="s">
        <v>106</v>
      </c>
    </row>
    <row r="4" spans="1:5" x14ac:dyDescent="0.35">
      <c r="A4" s="1" t="s">
        <v>107</v>
      </c>
    </row>
    <row r="5" spans="1:5" x14ac:dyDescent="0.35">
      <c r="A5" s="1" t="s">
        <v>108</v>
      </c>
    </row>
    <row r="6" spans="1:5" x14ac:dyDescent="0.35">
      <c r="A6" s="1"/>
      <c r="B6" t="s">
        <v>109</v>
      </c>
    </row>
    <row r="7" spans="1:5" x14ac:dyDescent="0.35">
      <c r="A7" s="1"/>
      <c r="B7" t="s">
        <v>110</v>
      </c>
    </row>
    <row r="8" spans="1:5" x14ac:dyDescent="0.35">
      <c r="A8" s="1"/>
      <c r="B8" t="s">
        <v>111</v>
      </c>
    </row>
    <row r="9" spans="1:5" x14ac:dyDescent="0.35">
      <c r="A9" s="1" t="s">
        <v>112</v>
      </c>
    </row>
    <row r="10" spans="1:5" x14ac:dyDescent="0.35">
      <c r="B10" t="s">
        <v>113</v>
      </c>
    </row>
    <row r="11" spans="1:5" x14ac:dyDescent="0.35">
      <c r="B11" t="s">
        <v>114</v>
      </c>
    </row>
    <row r="14" spans="1:5" ht="15" thickBot="1" x14ac:dyDescent="0.4">
      <c r="A14" t="s">
        <v>115</v>
      </c>
    </row>
    <row r="15" spans="1:5" ht="15" thickBot="1" x14ac:dyDescent="0.4">
      <c r="B15" s="6" t="s">
        <v>26</v>
      </c>
      <c r="C15" s="6" t="s">
        <v>27</v>
      </c>
      <c r="D15" s="6" t="s">
        <v>116</v>
      </c>
      <c r="E15" s="6" t="s">
        <v>117</v>
      </c>
    </row>
    <row r="16" spans="1:5" ht="15" thickBot="1" x14ac:dyDescent="0.4">
      <c r="B16" s="3" t="s">
        <v>123</v>
      </c>
      <c r="C16" s="3" t="s">
        <v>124</v>
      </c>
      <c r="D16" s="3">
        <v>719999.99999999988</v>
      </c>
      <c r="E16" s="3">
        <v>719999.99999999988</v>
      </c>
    </row>
    <row r="19" spans="1:6" ht="15" thickBot="1" x14ac:dyDescent="0.4">
      <c r="A19" t="s">
        <v>25</v>
      </c>
    </row>
    <row r="20" spans="1:6" ht="15" thickBot="1" x14ac:dyDescent="0.4">
      <c r="B20" s="6" t="s">
        <v>26</v>
      </c>
      <c r="C20" s="6" t="s">
        <v>27</v>
      </c>
      <c r="D20" s="6" t="s">
        <v>116</v>
      </c>
      <c r="E20" s="6" t="s">
        <v>117</v>
      </c>
      <c r="F20" s="6" t="s">
        <v>118</v>
      </c>
    </row>
    <row r="21" spans="1:6" x14ac:dyDescent="0.35">
      <c r="B21" s="2" t="s">
        <v>42</v>
      </c>
      <c r="C21" s="2" t="s">
        <v>43</v>
      </c>
      <c r="D21" s="2">
        <v>1744.2342342342067</v>
      </c>
      <c r="E21" s="2">
        <v>1744.2342342342067</v>
      </c>
      <c r="F21" s="2" t="s">
        <v>125</v>
      </c>
    </row>
    <row r="22" spans="1:6" x14ac:dyDescent="0.35">
      <c r="B22" s="2" t="s">
        <v>44</v>
      </c>
      <c r="C22" s="2" t="s">
        <v>45</v>
      </c>
      <c r="D22" s="2">
        <v>873.33333333335838</v>
      </c>
      <c r="E22" s="2">
        <v>873.33333333335838</v>
      </c>
      <c r="F22" s="2" t="s">
        <v>125</v>
      </c>
    </row>
    <row r="23" spans="1:6" x14ac:dyDescent="0.35">
      <c r="B23" s="2" t="s">
        <v>46</v>
      </c>
      <c r="C23" s="2" t="s">
        <v>47</v>
      </c>
      <c r="D23" s="2">
        <v>350.00000000000057</v>
      </c>
      <c r="E23" s="2">
        <v>350.00000000000057</v>
      </c>
      <c r="F23" s="2" t="s">
        <v>125</v>
      </c>
    </row>
    <row r="24" spans="1:6" x14ac:dyDescent="0.35">
      <c r="B24" s="2" t="s">
        <v>48</v>
      </c>
      <c r="C24" s="2" t="s">
        <v>49</v>
      </c>
      <c r="D24" s="2">
        <v>1832.4324324324334</v>
      </c>
      <c r="E24" s="2">
        <v>1832.4324324324334</v>
      </c>
      <c r="F24" s="2" t="s">
        <v>125</v>
      </c>
    </row>
    <row r="25" spans="1:6" x14ac:dyDescent="0.35">
      <c r="B25" s="2" t="s">
        <v>50</v>
      </c>
      <c r="C25" s="2" t="s">
        <v>51</v>
      </c>
      <c r="D25" s="2">
        <v>0</v>
      </c>
      <c r="E25" s="2">
        <v>0</v>
      </c>
      <c r="F25" s="2" t="s">
        <v>125</v>
      </c>
    </row>
    <row r="26" spans="1:6" x14ac:dyDescent="0.35">
      <c r="B26" s="2" t="s">
        <v>52</v>
      </c>
      <c r="C26" s="2" t="s">
        <v>53</v>
      </c>
      <c r="D26" s="2">
        <v>0</v>
      </c>
      <c r="E26" s="2">
        <v>0</v>
      </c>
      <c r="F26" s="2" t="s">
        <v>125</v>
      </c>
    </row>
    <row r="27" spans="1:6" x14ac:dyDescent="0.35">
      <c r="B27" s="2" t="s">
        <v>54</v>
      </c>
      <c r="C27" s="2" t="s">
        <v>55</v>
      </c>
      <c r="D27" s="2">
        <v>2499.9999999999995</v>
      </c>
      <c r="E27" s="2">
        <v>2499.9999999999995</v>
      </c>
      <c r="F27" s="2" t="s">
        <v>125</v>
      </c>
    </row>
    <row r="28" spans="1:6" x14ac:dyDescent="0.35">
      <c r="B28" s="2" t="s">
        <v>56</v>
      </c>
      <c r="C28" s="2" t="s">
        <v>57</v>
      </c>
      <c r="D28" s="2">
        <v>0</v>
      </c>
      <c r="E28" s="2">
        <v>0</v>
      </c>
      <c r="F28" s="2" t="s">
        <v>125</v>
      </c>
    </row>
    <row r="29" spans="1:6" x14ac:dyDescent="0.35">
      <c r="B29" s="2" t="s">
        <v>58</v>
      </c>
      <c r="C29" s="2" t="s">
        <v>59</v>
      </c>
      <c r="D29" s="2">
        <v>0</v>
      </c>
      <c r="E29" s="2">
        <v>0</v>
      </c>
      <c r="F29" s="2" t="s">
        <v>125</v>
      </c>
    </row>
    <row r="30" spans="1:6" x14ac:dyDescent="0.35">
      <c r="B30" s="2" t="s">
        <v>60</v>
      </c>
      <c r="C30" s="2" t="s">
        <v>61</v>
      </c>
      <c r="D30" s="2">
        <v>0</v>
      </c>
      <c r="E30" s="2">
        <v>0</v>
      </c>
      <c r="F30" s="2" t="s">
        <v>125</v>
      </c>
    </row>
    <row r="31" spans="1:6" x14ac:dyDescent="0.35">
      <c r="B31" s="2" t="s">
        <v>62</v>
      </c>
      <c r="C31" s="2" t="s">
        <v>63</v>
      </c>
      <c r="D31" s="2">
        <v>0</v>
      </c>
      <c r="E31" s="2">
        <v>0</v>
      </c>
      <c r="F31" s="2" t="s">
        <v>125</v>
      </c>
    </row>
    <row r="32" spans="1:6" x14ac:dyDescent="0.35">
      <c r="B32" s="2" t="s">
        <v>64</v>
      </c>
      <c r="C32" s="2" t="s">
        <v>65</v>
      </c>
      <c r="D32" s="2">
        <v>1200</v>
      </c>
      <c r="E32" s="2">
        <v>1200</v>
      </c>
      <c r="F32" s="2" t="s">
        <v>125</v>
      </c>
    </row>
    <row r="33" spans="1:7" x14ac:dyDescent="0.35">
      <c r="B33" s="2" t="s">
        <v>66</v>
      </c>
      <c r="C33" s="2" t="s">
        <v>67</v>
      </c>
      <c r="D33" s="2">
        <v>833.33333333336054</v>
      </c>
      <c r="E33" s="2">
        <v>833.33333333336054</v>
      </c>
      <c r="F33" s="2" t="s">
        <v>125</v>
      </c>
    </row>
    <row r="34" spans="1:7" x14ac:dyDescent="0.35">
      <c r="B34" s="2" t="s">
        <v>68</v>
      </c>
      <c r="C34" s="2" t="s">
        <v>69</v>
      </c>
      <c r="D34" s="2">
        <v>866.66666666663912</v>
      </c>
      <c r="E34" s="2">
        <v>866.66666666663912</v>
      </c>
      <c r="F34" s="2" t="s">
        <v>125</v>
      </c>
    </row>
    <row r="35" spans="1:7" x14ac:dyDescent="0.35">
      <c r="B35" s="2" t="s">
        <v>70</v>
      </c>
      <c r="C35" s="2" t="s">
        <v>71</v>
      </c>
      <c r="D35" s="2">
        <v>0</v>
      </c>
      <c r="E35" s="2">
        <v>0</v>
      </c>
      <c r="F35" s="2" t="s">
        <v>125</v>
      </c>
    </row>
    <row r="36" spans="1:7" ht="15" thickBot="1" x14ac:dyDescent="0.4">
      <c r="B36" s="3" t="s">
        <v>72</v>
      </c>
      <c r="C36" s="3" t="s">
        <v>73</v>
      </c>
      <c r="D36" s="3">
        <v>0</v>
      </c>
      <c r="E36" s="3">
        <v>0</v>
      </c>
      <c r="F36" s="3" t="s">
        <v>125</v>
      </c>
    </row>
    <row r="39" spans="1:7" ht="15" thickBot="1" x14ac:dyDescent="0.4">
      <c r="A39" t="s">
        <v>37</v>
      </c>
    </row>
    <row r="40" spans="1:7" ht="15" thickBot="1" x14ac:dyDescent="0.4">
      <c r="B40" s="6" t="s">
        <v>26</v>
      </c>
      <c r="C40" s="6" t="s">
        <v>27</v>
      </c>
      <c r="D40" s="6" t="s">
        <v>119</v>
      </c>
      <c r="E40" s="6" t="s">
        <v>120</v>
      </c>
      <c r="F40" s="6" t="s">
        <v>121</v>
      </c>
      <c r="G40" s="6" t="s">
        <v>122</v>
      </c>
    </row>
    <row r="41" spans="1:7" x14ac:dyDescent="0.35">
      <c r="B41" s="2" t="s">
        <v>74</v>
      </c>
      <c r="C41" s="2" t="s">
        <v>75</v>
      </c>
      <c r="D41" s="2">
        <v>2577.5675675675675</v>
      </c>
      <c r="E41" s="2" t="s">
        <v>126</v>
      </c>
      <c r="F41" s="2" t="s">
        <v>127</v>
      </c>
      <c r="G41" s="2">
        <v>909.72972972973048</v>
      </c>
    </row>
    <row r="42" spans="1:7" x14ac:dyDescent="0.35">
      <c r="B42" s="2" t="s">
        <v>74</v>
      </c>
      <c r="C42" s="2" t="s">
        <v>75</v>
      </c>
      <c r="D42" s="2">
        <v>2577.5675675675675</v>
      </c>
      <c r="E42" s="2" t="s">
        <v>128</v>
      </c>
      <c r="F42" s="2" t="s">
        <v>129</v>
      </c>
      <c r="G42" s="2">
        <v>0</v>
      </c>
    </row>
    <row r="43" spans="1:7" x14ac:dyDescent="0.35">
      <c r="B43" s="2" t="s">
        <v>74</v>
      </c>
      <c r="C43" s="2" t="s">
        <v>75</v>
      </c>
      <c r="D43" s="2">
        <v>2577.5675675675675</v>
      </c>
      <c r="E43" s="2" t="s">
        <v>130</v>
      </c>
      <c r="F43" s="2" t="s">
        <v>127</v>
      </c>
      <c r="G43" s="2">
        <v>422.43243243243251</v>
      </c>
    </row>
    <row r="44" spans="1:7" x14ac:dyDescent="0.35">
      <c r="B44" s="2" t="s">
        <v>76</v>
      </c>
      <c r="C44" s="2" t="s">
        <v>77</v>
      </c>
      <c r="D44" s="2">
        <v>1739.9999999999975</v>
      </c>
      <c r="E44" s="2" t="s">
        <v>131</v>
      </c>
      <c r="F44" s="2" t="s">
        <v>127</v>
      </c>
      <c r="G44" s="2">
        <v>1260.0000000000025</v>
      </c>
    </row>
    <row r="45" spans="1:7" x14ac:dyDescent="0.35">
      <c r="B45" s="2" t="s">
        <v>78</v>
      </c>
      <c r="C45" s="2" t="s">
        <v>79</v>
      </c>
      <c r="D45" s="2">
        <v>2850</v>
      </c>
      <c r="E45" s="2" t="s">
        <v>132</v>
      </c>
      <c r="F45" s="2" t="s">
        <v>127</v>
      </c>
      <c r="G45" s="2">
        <v>150</v>
      </c>
    </row>
    <row r="46" spans="1:7" x14ac:dyDescent="0.35">
      <c r="B46" s="2" t="s">
        <v>80</v>
      </c>
      <c r="C46" s="2" t="s">
        <v>81</v>
      </c>
      <c r="D46" s="2">
        <v>3032.4324324324334</v>
      </c>
      <c r="E46" s="2" t="s">
        <v>133</v>
      </c>
      <c r="F46" s="2" t="s">
        <v>127</v>
      </c>
      <c r="G46" s="2">
        <v>967.56756756756658</v>
      </c>
    </row>
    <row r="47" spans="1:7" x14ac:dyDescent="0.35">
      <c r="B47" s="2" t="s">
        <v>82</v>
      </c>
      <c r="C47" s="2" t="s">
        <v>83</v>
      </c>
      <c r="D47" s="2">
        <v>141378.37837837875</v>
      </c>
      <c r="E47" s="2" t="s">
        <v>134</v>
      </c>
      <c r="F47" s="2" t="s">
        <v>127</v>
      </c>
      <c r="G47" s="2">
        <v>28621.621621621249</v>
      </c>
    </row>
    <row r="48" spans="1:7" x14ac:dyDescent="0.35">
      <c r="B48" s="2" t="s">
        <v>84</v>
      </c>
      <c r="C48" s="2" t="s">
        <v>85</v>
      </c>
      <c r="D48" s="2">
        <v>99999.999999999462</v>
      </c>
      <c r="E48" s="2" t="s">
        <v>135</v>
      </c>
      <c r="F48" s="2" t="s">
        <v>129</v>
      </c>
      <c r="G48" s="2">
        <v>0</v>
      </c>
    </row>
    <row r="49" spans="2:7" x14ac:dyDescent="0.35">
      <c r="B49" s="2" t="s">
        <v>86</v>
      </c>
      <c r="C49" s="2" t="s">
        <v>87</v>
      </c>
      <c r="D49" s="2">
        <v>105000.00000000001</v>
      </c>
      <c r="E49" s="2" t="s">
        <v>136</v>
      </c>
      <c r="F49" s="2" t="s">
        <v>129</v>
      </c>
      <c r="G49" s="2">
        <v>0</v>
      </c>
    </row>
    <row r="50" spans="2:7" x14ac:dyDescent="0.35">
      <c r="B50" s="2" t="s">
        <v>88</v>
      </c>
      <c r="C50" s="2" t="s">
        <v>89</v>
      </c>
      <c r="D50" s="2">
        <v>175621.62162162166</v>
      </c>
      <c r="E50" s="2" t="s">
        <v>137</v>
      </c>
      <c r="F50" s="2" t="s">
        <v>127</v>
      </c>
      <c r="G50" s="2">
        <v>4378.3783783783438</v>
      </c>
    </row>
    <row r="51" spans="2:7" x14ac:dyDescent="0.35">
      <c r="B51" s="2" t="s">
        <v>90</v>
      </c>
      <c r="C51" s="2" t="s">
        <v>91</v>
      </c>
      <c r="D51" s="2">
        <v>4589.9999999999973</v>
      </c>
      <c r="E51" s="2" t="s">
        <v>138</v>
      </c>
      <c r="F51" s="2" t="s">
        <v>127</v>
      </c>
      <c r="G51" s="2">
        <v>1020.0000000000018</v>
      </c>
    </row>
    <row r="52" spans="2:7" x14ac:dyDescent="0.35">
      <c r="B52" s="2" t="s">
        <v>90</v>
      </c>
      <c r="C52" s="2" t="s">
        <v>91</v>
      </c>
      <c r="D52" s="2">
        <v>4589.9999999999973</v>
      </c>
      <c r="E52" s="2" t="s">
        <v>139</v>
      </c>
      <c r="F52" s="2" t="s">
        <v>129</v>
      </c>
      <c r="G52" s="2">
        <v>0</v>
      </c>
    </row>
    <row r="53" spans="2:7" x14ac:dyDescent="0.35">
      <c r="B53" s="2" t="s">
        <v>92</v>
      </c>
      <c r="C53" s="2" t="s">
        <v>93</v>
      </c>
      <c r="D53" s="2">
        <v>4799.9999999999991</v>
      </c>
      <c r="E53" s="2" t="s">
        <v>140</v>
      </c>
      <c r="F53" s="2" t="s">
        <v>129</v>
      </c>
      <c r="G53" s="2">
        <v>0</v>
      </c>
    </row>
    <row r="54" spans="2:7" x14ac:dyDescent="0.35">
      <c r="B54" s="2" t="s">
        <v>94</v>
      </c>
      <c r="C54" s="2" t="s">
        <v>95</v>
      </c>
      <c r="D54" s="2">
        <v>2499.9999999999995</v>
      </c>
      <c r="E54" s="2" t="s">
        <v>141</v>
      </c>
      <c r="F54" s="2" t="s">
        <v>129</v>
      </c>
      <c r="G54" s="2">
        <v>0</v>
      </c>
    </row>
    <row r="55" spans="2:7" x14ac:dyDescent="0.35">
      <c r="B55" s="2" t="s">
        <v>96</v>
      </c>
      <c r="C55" s="2" t="s">
        <v>97</v>
      </c>
      <c r="D55" s="2">
        <v>1200</v>
      </c>
      <c r="E55" s="2" t="s">
        <v>142</v>
      </c>
      <c r="F55" s="2" t="s">
        <v>129</v>
      </c>
      <c r="G55" s="2">
        <v>0</v>
      </c>
    </row>
    <row r="56" spans="2:7" ht="15" thickBot="1" x14ac:dyDescent="0.4">
      <c r="B56" s="3" t="s">
        <v>98</v>
      </c>
      <c r="C56" s="3" t="s">
        <v>99</v>
      </c>
      <c r="D56" s="3">
        <v>1699.9999999999995</v>
      </c>
      <c r="E56" s="3" t="s">
        <v>143</v>
      </c>
      <c r="F56" s="3" t="s">
        <v>129</v>
      </c>
      <c r="G56" s="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1992F-AF64-4A0D-983D-5E9F7EAF74EA}">
  <dimension ref="A1:R73"/>
  <sheetViews>
    <sheetView showGridLines="0" tabSelected="1" topLeftCell="A58" zoomScale="111" zoomScaleNormal="111" workbookViewId="0">
      <selection activeCell="A73" sqref="A73"/>
    </sheetView>
  </sheetViews>
  <sheetFormatPr defaultRowHeight="14.5" x14ac:dyDescent="0.35"/>
  <cols>
    <col min="1" max="1" width="2.1796875" customWidth="1"/>
    <col min="2" max="2" width="6.1796875" bestFit="1" customWidth="1"/>
    <col min="3" max="3" width="28.453125" bestFit="1" customWidth="1"/>
    <col min="4" max="4" width="12.453125" bestFit="1" customWidth="1"/>
    <col min="5" max="5" width="13.453125" bestFit="1" customWidth="1"/>
    <col min="6" max="6" width="10.453125" bestFit="1" customWidth="1"/>
    <col min="7" max="7" width="11.81640625" bestFit="1" customWidth="1"/>
  </cols>
  <sheetData>
    <row r="1" spans="1:14" x14ac:dyDescent="0.35">
      <c r="A1" s="1"/>
    </row>
    <row r="2" spans="1:14" x14ac:dyDescent="0.35">
      <c r="A2" s="13" t="s">
        <v>145</v>
      </c>
      <c r="B2" s="14"/>
      <c r="C2" s="14"/>
      <c r="D2" s="14"/>
      <c r="E2" s="14"/>
      <c r="F2" s="14"/>
      <c r="G2" s="14"/>
      <c r="H2" s="14"/>
      <c r="I2" s="14"/>
      <c r="J2" s="14"/>
      <c r="K2" s="14"/>
      <c r="L2" s="14"/>
      <c r="M2" s="14"/>
      <c r="N2" s="14"/>
    </row>
    <row r="3" spans="1:14" x14ac:dyDescent="0.35">
      <c r="A3" s="17" t="s">
        <v>174</v>
      </c>
    </row>
    <row r="4" spans="1:14" x14ac:dyDescent="0.35">
      <c r="A4" s="17" t="s">
        <v>175</v>
      </c>
    </row>
    <row r="5" spans="1:14" x14ac:dyDescent="0.35">
      <c r="A5" s="17" t="s">
        <v>176</v>
      </c>
    </row>
    <row r="6" spans="1:14" x14ac:dyDescent="0.35">
      <c r="A6" s="17" t="s">
        <v>177</v>
      </c>
    </row>
    <row r="7" spans="1:14" x14ac:dyDescent="0.35">
      <c r="A7" s="1"/>
    </row>
    <row r="8" spans="1:14" x14ac:dyDescent="0.35">
      <c r="A8" s="16" t="s">
        <v>146</v>
      </c>
      <c r="B8" s="14"/>
      <c r="C8" s="14"/>
      <c r="D8" s="14"/>
      <c r="E8" s="14"/>
      <c r="F8" s="14"/>
      <c r="G8" s="14"/>
    </row>
    <row r="9" spans="1:14" x14ac:dyDescent="0.35">
      <c r="A9" s="11" t="s">
        <v>147</v>
      </c>
    </row>
    <row r="10" spans="1:14" x14ac:dyDescent="0.35">
      <c r="A10" s="12" t="s">
        <v>148</v>
      </c>
    </row>
    <row r="11" spans="1:14" x14ac:dyDescent="0.35">
      <c r="A11" s="12" t="s">
        <v>149</v>
      </c>
    </row>
    <row r="12" spans="1:14" x14ac:dyDescent="0.35">
      <c r="A12" s="12" t="s">
        <v>150</v>
      </c>
    </row>
    <row r="13" spans="1:14" x14ac:dyDescent="0.35">
      <c r="A13" s="12" t="s">
        <v>151</v>
      </c>
    </row>
    <row r="15" spans="1:14" x14ac:dyDescent="0.35">
      <c r="D15" s="9"/>
      <c r="E15" s="9"/>
    </row>
    <row r="16" spans="1:14" x14ac:dyDescent="0.35">
      <c r="A16" s="16" t="s">
        <v>152</v>
      </c>
      <c r="B16" s="15"/>
      <c r="C16" s="15"/>
      <c r="D16" s="14"/>
    </row>
    <row r="17" spans="1:14" x14ac:dyDescent="0.35">
      <c r="A17" s="11" t="s">
        <v>153</v>
      </c>
    </row>
    <row r="18" spans="1:14" x14ac:dyDescent="0.35">
      <c r="A18" s="11"/>
    </row>
    <row r="21" spans="1:14" x14ac:dyDescent="0.35">
      <c r="A21" s="13" t="s">
        <v>160</v>
      </c>
      <c r="B21" s="14"/>
      <c r="C21" s="14"/>
      <c r="D21" s="15"/>
      <c r="E21" s="15"/>
      <c r="F21" s="15"/>
      <c r="G21" s="14"/>
      <c r="H21" s="14"/>
      <c r="I21" s="14"/>
      <c r="J21" s="14"/>
      <c r="K21" s="14"/>
      <c r="L21" s="14"/>
      <c r="M21" s="14"/>
      <c r="N21" s="14"/>
    </row>
    <row r="22" spans="1:14" x14ac:dyDescent="0.35">
      <c r="A22" s="10" t="s">
        <v>154</v>
      </c>
      <c r="B22" s="9"/>
      <c r="C22" s="9"/>
    </row>
    <row r="23" spans="1:14" x14ac:dyDescent="0.35">
      <c r="A23" t="s">
        <v>155</v>
      </c>
    </row>
    <row r="26" spans="1:14" x14ac:dyDescent="0.35">
      <c r="A26" s="13" t="s">
        <v>156</v>
      </c>
      <c r="B26" s="14"/>
      <c r="C26" s="14"/>
      <c r="D26" s="14"/>
      <c r="E26" s="14"/>
      <c r="F26" s="14"/>
      <c r="G26" s="14"/>
      <c r="H26" s="14"/>
      <c r="I26" s="14"/>
      <c r="J26" s="14"/>
      <c r="K26" s="14"/>
    </row>
    <row r="27" spans="1:14" x14ac:dyDescent="0.35">
      <c r="A27" s="10" t="s">
        <v>157</v>
      </c>
    </row>
    <row r="28" spans="1:14" x14ac:dyDescent="0.35">
      <c r="A28" s="10" t="s">
        <v>158</v>
      </c>
    </row>
    <row r="29" spans="1:14" x14ac:dyDescent="0.35">
      <c r="A29" s="10" t="s">
        <v>159</v>
      </c>
    </row>
    <row r="33" spans="1:7" x14ac:dyDescent="0.35">
      <c r="A33" s="13" t="s">
        <v>161</v>
      </c>
    </row>
    <row r="34" spans="1:7" x14ac:dyDescent="0.35">
      <c r="A34" s="10" t="s">
        <v>162</v>
      </c>
    </row>
    <row r="38" spans="1:7" x14ac:dyDescent="0.35">
      <c r="A38" s="14" t="s">
        <v>163</v>
      </c>
    </row>
    <row r="39" spans="1:7" x14ac:dyDescent="0.35">
      <c r="A39" s="11" t="s">
        <v>164</v>
      </c>
    </row>
    <row r="40" spans="1:7" x14ac:dyDescent="0.35">
      <c r="A40" s="10" t="s">
        <v>165</v>
      </c>
      <c r="B40" s="9"/>
      <c r="C40" s="9"/>
      <c r="D40" s="9"/>
      <c r="E40" s="9"/>
      <c r="F40" s="9"/>
      <c r="G40" s="9"/>
    </row>
    <row r="44" spans="1:7" x14ac:dyDescent="0.35">
      <c r="A44" s="14" t="s">
        <v>166</v>
      </c>
    </row>
    <row r="45" spans="1:7" x14ac:dyDescent="0.35">
      <c r="A45" s="10" t="s">
        <v>167</v>
      </c>
    </row>
    <row r="46" spans="1:7" x14ac:dyDescent="0.35">
      <c r="A46" s="10" t="s">
        <v>168</v>
      </c>
    </row>
    <row r="50" spans="1:18" x14ac:dyDescent="0.35">
      <c r="A50" s="14" t="s">
        <v>169</v>
      </c>
      <c r="B50" s="14"/>
      <c r="C50" s="14"/>
      <c r="D50" s="14"/>
      <c r="E50" s="14"/>
      <c r="F50" s="14"/>
      <c r="G50" s="14"/>
      <c r="H50" s="14"/>
      <c r="I50" s="14"/>
      <c r="J50" s="14"/>
      <c r="K50" s="14"/>
      <c r="L50" s="14"/>
      <c r="M50" s="14"/>
      <c r="N50" s="14"/>
      <c r="O50" s="14"/>
      <c r="P50" s="14"/>
      <c r="Q50" s="14"/>
      <c r="R50" s="14"/>
    </row>
    <row r="51" spans="1:18" x14ac:dyDescent="0.35">
      <c r="A51" s="14"/>
      <c r="B51" s="14" t="s">
        <v>170</v>
      </c>
      <c r="C51" s="14"/>
      <c r="D51" s="14"/>
      <c r="E51" s="14"/>
      <c r="F51" s="14"/>
      <c r="G51" s="14"/>
      <c r="H51" s="14"/>
      <c r="I51" s="14"/>
      <c r="J51" s="14"/>
      <c r="K51" s="14"/>
      <c r="L51" s="14"/>
      <c r="M51" s="14"/>
      <c r="N51" s="14"/>
      <c r="O51" s="14"/>
      <c r="P51" s="14"/>
      <c r="Q51" s="14"/>
      <c r="R51" s="14"/>
    </row>
    <row r="52" spans="1:18" x14ac:dyDescent="0.35">
      <c r="A52" t="s">
        <v>171</v>
      </c>
    </row>
    <row r="53" spans="1:18" x14ac:dyDescent="0.35">
      <c r="A53" t="s">
        <v>172</v>
      </c>
    </row>
    <row r="56" spans="1:18" x14ac:dyDescent="0.35">
      <c r="A56" s="14" t="s">
        <v>173</v>
      </c>
    </row>
    <row r="57" spans="1:18" x14ac:dyDescent="0.35">
      <c r="A57" t="s">
        <v>178</v>
      </c>
    </row>
    <row r="58" spans="1:18" x14ac:dyDescent="0.35">
      <c r="A58" t="s">
        <v>179</v>
      </c>
    </row>
    <row r="72" spans="1:1" x14ac:dyDescent="0.35">
      <c r="A72" t="s">
        <v>180</v>
      </c>
    </row>
    <row r="73" spans="1:1" x14ac:dyDescent="0.35">
      <c r="A73" s="49" t="s">
        <v>192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Freigh Loading Plan (LP model)</vt:lpstr>
      <vt:lpstr>Sensitivity Report</vt:lpstr>
      <vt:lpstr>Answer Report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dc:creator>
  <cp:lastModifiedBy>Jason Siu</cp:lastModifiedBy>
  <dcterms:created xsi:type="dcterms:W3CDTF">2015-06-05T18:17:20Z</dcterms:created>
  <dcterms:modified xsi:type="dcterms:W3CDTF">2022-10-14T04:48:20Z</dcterms:modified>
</cp:coreProperties>
</file>